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95" yWindow="405" windowWidth="19440" windowHeight="8175" firstSheet="2" activeTab="3"/>
  </bookViews>
  <sheets>
    <sheet name="Приложение3" sheetId="6" r:id="rId1"/>
    <sheet name="Приложение2" sheetId="5" r:id="rId2"/>
    <sheet name="Приложение1" sheetId="1" r:id="rId3"/>
    <sheet name="Приложение9" sheetId="2" r:id="rId4"/>
    <sheet name="приложение10-1ппрограмма" sheetId="3" r:id="rId5"/>
    <sheet name="приложение11-2пподпрограмма" sheetId="4" r:id="rId6"/>
    <sheet name="Лист1" sheetId="7" r:id="rId7"/>
  </sheets>
  <calcPr calcId="125725"/>
</workbook>
</file>

<file path=xl/calcChain.xml><?xml version="1.0" encoding="utf-8"?>
<calcChain xmlns="http://schemas.openxmlformats.org/spreadsheetml/2006/main">
  <c r="I9" i="2"/>
  <c r="I10"/>
  <c r="D11" i="5"/>
  <c r="D13"/>
  <c r="F11" i="4"/>
  <c r="E11" s="1"/>
  <c r="E12" s="1"/>
  <c r="E13" s="1"/>
  <c r="D13" i="3"/>
  <c r="F11"/>
  <c r="E11"/>
  <c r="F10"/>
  <c r="D39" i="4"/>
  <c r="D12"/>
  <c r="D13" s="1"/>
  <c r="F12"/>
  <c r="F13" s="1"/>
  <c r="D21" i="6" s="1"/>
  <c r="D31" i="4" l="1"/>
  <c r="D30"/>
  <c r="F19"/>
  <c r="F20"/>
  <c r="E20" s="1"/>
  <c r="F21"/>
  <c r="E21" s="1"/>
  <c r="F22"/>
  <c r="E22" s="1"/>
  <c r="F23"/>
  <c r="E23" s="1"/>
  <c r="D34" l="1"/>
  <c r="D44" s="1"/>
  <c r="E19"/>
  <c r="D31" i="1"/>
  <c r="D30"/>
  <c r="D27" i="6" l="1"/>
  <c r="D33" i="5"/>
  <c r="D34" i="1" s="1"/>
  <c r="D32" i="5"/>
  <c r="D33" i="1" s="1"/>
  <c r="D31" i="5"/>
  <c r="D32" i="1" s="1"/>
  <c r="D25" i="5"/>
  <c r="D24"/>
  <c r="D23"/>
  <c r="D22"/>
  <c r="D28" i="1" l="1"/>
  <c r="D27" i="5"/>
  <c r="G87" i="3"/>
  <c r="E86"/>
  <c r="F86"/>
  <c r="F87" s="1"/>
  <c r="G86"/>
  <c r="D85"/>
  <c r="D84"/>
  <c r="D83"/>
  <c r="D82"/>
  <c r="D81"/>
  <c r="D80"/>
  <c r="D79"/>
  <c r="D78"/>
  <c r="D77"/>
  <c r="D76"/>
  <c r="D75"/>
  <c r="D74"/>
  <c r="D73"/>
  <c r="D72"/>
  <c r="D71"/>
  <c r="D70"/>
  <c r="F65"/>
  <c r="E64"/>
  <c r="F64"/>
  <c r="G64"/>
  <c r="G65" s="1"/>
  <c r="D63"/>
  <c r="D62"/>
  <c r="D61"/>
  <c r="D60"/>
  <c r="D59"/>
  <c r="D58"/>
  <c r="D57"/>
  <c r="D56"/>
  <c r="D55"/>
  <c r="D54"/>
  <c r="D53"/>
  <c r="D52"/>
  <c r="D51"/>
  <c r="D50"/>
  <c r="D49"/>
  <c r="D48"/>
  <c r="E42"/>
  <c r="F42"/>
  <c r="F43" s="1"/>
  <c r="G42"/>
  <c r="G43" s="1"/>
  <c r="D41"/>
  <c r="D40"/>
  <c r="D39"/>
  <c r="D38"/>
  <c r="D37"/>
  <c r="D36"/>
  <c r="D35"/>
  <c r="D34"/>
  <c r="D33"/>
  <c r="D32"/>
  <c r="D31"/>
  <c r="D30"/>
  <c r="D29"/>
  <c r="D28"/>
  <c r="D27"/>
  <c r="D26"/>
  <c r="D73" i="4"/>
  <c r="F71"/>
  <c r="D20" i="3"/>
  <c r="F19"/>
  <c r="E19" s="1"/>
  <c r="F18"/>
  <c r="E18" s="1"/>
  <c r="D12"/>
  <c r="F38" i="4"/>
  <c r="E38" s="1"/>
  <c r="E71" l="1"/>
  <c r="D86" i="3"/>
  <c r="D64"/>
  <c r="D42"/>
  <c r="E20"/>
  <c r="F20"/>
  <c r="E10" l="1"/>
  <c r="E12" s="1"/>
  <c r="F12"/>
  <c r="F37" i="4"/>
  <c r="E37" s="1"/>
  <c r="F33"/>
  <c r="E33" s="1"/>
  <c r="F36"/>
  <c r="E36" s="1"/>
  <c r="E39" s="1"/>
  <c r="F32"/>
  <c r="E32" l="1"/>
  <c r="E13" i="3"/>
  <c r="F24" i="4"/>
  <c r="E24" l="1"/>
  <c r="F39"/>
  <c r="F63"/>
  <c r="E63" s="1"/>
  <c r="F51"/>
  <c r="E51" s="1"/>
  <c r="F52"/>
  <c r="E52" s="1"/>
  <c r="F53"/>
  <c r="E53" s="1"/>
  <c r="F54"/>
  <c r="E54" s="1"/>
  <c r="F55"/>
  <c r="E55" s="1"/>
  <c r="F50"/>
  <c r="E50" s="1"/>
  <c r="F29"/>
  <c r="E29" s="1"/>
  <c r="F25"/>
  <c r="E25" s="1"/>
  <c r="F26"/>
  <c r="E26" s="1"/>
  <c r="F27"/>
  <c r="E27" s="1"/>
  <c r="F28"/>
  <c r="E28" s="1"/>
  <c r="F31"/>
  <c r="E31" s="1"/>
  <c r="F30"/>
  <c r="F86"/>
  <c r="E86" s="1"/>
  <c r="F87"/>
  <c r="E87" s="1"/>
  <c r="F88"/>
  <c r="E88" s="1"/>
  <c r="F89"/>
  <c r="E89" s="1"/>
  <c r="F90"/>
  <c r="E90" s="1"/>
  <c r="F91"/>
  <c r="E91" s="1"/>
  <c r="F92"/>
  <c r="E92" s="1"/>
  <c r="F93"/>
  <c r="E93" s="1"/>
  <c r="F94"/>
  <c r="E94" s="1"/>
  <c r="F95"/>
  <c r="E95" s="1"/>
  <c r="F96"/>
  <c r="E96" s="1"/>
  <c r="F34" l="1"/>
  <c r="F44" s="1"/>
  <c r="E34"/>
  <c r="E30"/>
  <c r="F97"/>
  <c r="E97" s="1"/>
  <c r="F82"/>
  <c r="E82" s="1"/>
  <c r="F83"/>
  <c r="E83" s="1"/>
  <c r="F84"/>
  <c r="E84" s="1"/>
  <c r="F85"/>
  <c r="E85" s="1"/>
  <c r="J62"/>
  <c r="E44" l="1"/>
  <c r="D14" i="6" s="1"/>
  <c r="D98" i="4"/>
  <c r="D64"/>
  <c r="F72"/>
  <c r="D25" i="6" s="1"/>
  <c r="E72" i="4" l="1"/>
  <c r="E73" s="1"/>
  <c r="F73"/>
  <c r="D99"/>
  <c r="D74"/>
  <c r="F74" l="1"/>
  <c r="E74"/>
  <c r="D17" i="6" l="1"/>
  <c r="D26" i="1"/>
  <c r="D56" i="4"/>
  <c r="E64" l="1"/>
  <c r="F64"/>
  <c r="D65"/>
  <c r="F65" l="1"/>
  <c r="D24" i="6" s="1"/>
  <c r="D25" i="1" s="1"/>
  <c r="E65" i="4"/>
  <c r="D16" i="6" s="1"/>
  <c r="F43" i="4" l="1"/>
  <c r="E43"/>
  <c r="D43"/>
  <c r="E43" i="3"/>
  <c r="D15" i="5" s="1"/>
  <c r="E56" i="4" l="1"/>
  <c r="F56"/>
  <c r="D57"/>
  <c r="D13" i="6" l="1"/>
  <c r="D14" i="1" l="1"/>
  <c r="F57" i="4"/>
  <c r="E57"/>
  <c r="D22" i="6"/>
  <c r="D19" l="1"/>
  <c r="D23"/>
  <c r="D24" i="1" s="1"/>
  <c r="D15" i="6"/>
  <c r="D23" i="1"/>
  <c r="D43" i="3"/>
  <c r="F21"/>
  <c r="D21"/>
  <c r="F13"/>
  <c r="D16" i="1" l="1"/>
  <c r="D11" i="6"/>
  <c r="I8" i="2" s="1"/>
  <c r="I7" s="1"/>
  <c r="D87" i="3"/>
  <c r="E87"/>
  <c r="D17" i="5" s="1"/>
  <c r="D18" i="1" s="1"/>
  <c r="D21" i="5"/>
  <c r="E21" i="3"/>
  <c r="D14" i="5" s="1"/>
  <c r="D15" i="1" s="1"/>
  <c r="D19" i="5" l="1"/>
  <c r="D22" i="1"/>
  <c r="D20" s="1"/>
  <c r="D65" i="3"/>
  <c r="E65" l="1"/>
  <c r="D16" i="5" s="1"/>
  <c r="D17" i="1" l="1"/>
  <c r="D12" s="1"/>
  <c r="F98" i="4"/>
  <c r="F99" s="1"/>
  <c r="E98"/>
  <c r="E99" l="1"/>
</calcChain>
</file>

<file path=xl/sharedStrings.xml><?xml version="1.0" encoding="utf-8"?>
<sst xmlns="http://schemas.openxmlformats.org/spreadsheetml/2006/main" count="397" uniqueCount="191">
  <si>
    <t>Ответственный исполнитель муниципальной программы</t>
  </si>
  <si>
    <t>Структура муниципальной программы</t>
  </si>
  <si>
    <t>Цель муниципальной программы</t>
  </si>
  <si>
    <t>Задачи муниципальной программы</t>
  </si>
  <si>
    <t xml:space="preserve">Показатели 
муниципальной 
программы
</t>
  </si>
  <si>
    <t xml:space="preserve">количество благоустроенных дворовых территорий, ед.;
количество благоустроенных муниципальных общественных территорий, ед.;
количество благоустроенных мест массового отдыха населения (городских парков), ед.;
количество реализованных проектов благоустройства дворовых территорий, ед.;
количество реализованных комплексных проектов благоустройства общественных территорий, ед.;
количество установленных детских и спортивных площадок, ед.;
доля граждан, принявших участие в решении вопросов формирования комфортной городской среды 
от общего количества граждан в возрасте от 14 лет, проживающих в муниципальных образованиях, 
на территории которых реализуются проекты 
по созданию комфортной городской среды, %
</t>
  </si>
  <si>
    <t xml:space="preserve">Сроки реализации муниципальной 
программы
</t>
  </si>
  <si>
    <t>рублей</t>
  </si>
  <si>
    <t>Ожидаемые результаты реализации муниципальной программы</t>
  </si>
  <si>
    <t>Наименование</t>
  </si>
  <si>
    <t>Объемы бюджетных ассигнований (рублей)</t>
  </si>
  <si>
    <t>Код бюджетной классификации</t>
  </si>
  <si>
    <t>ГРБС</t>
  </si>
  <si>
    <t>Рз Пр</t>
  </si>
  <si>
    <t>ЦСР</t>
  </si>
  <si>
    <t>ВР</t>
  </si>
  <si>
    <t xml:space="preserve">Источник финансирования </t>
  </si>
  <si>
    <t xml:space="preserve">Ответственный исполнитель, соисполнитель, государственный (муниципальный) заказчик-координатор, участник </t>
  </si>
  <si>
    <t>всего в том числе:</t>
  </si>
  <si>
    <t>Федеральный и краевой бюджеты</t>
  </si>
  <si>
    <t>Местный бюджет</t>
  </si>
  <si>
    <t>№ п/п</t>
  </si>
  <si>
    <t>Затраты на выполнение  всего</t>
  </si>
  <si>
    <t>В том числе с разбивкой</t>
  </si>
  <si>
    <t>руб.</t>
  </si>
  <si>
    <t>Дворовые территории многоквартирных домов</t>
  </si>
  <si>
    <t>Ремонт дворовой территории МКД № 16-1 микрорайона</t>
  </si>
  <si>
    <t>Ремонт дворовой территории МКД № 2-2 микрорайона</t>
  </si>
  <si>
    <t>Ремонт дворовой территории МКД № 3-3 микрорайона</t>
  </si>
  <si>
    <t>Ремонт дворовой территории МКД № 9-3 микрорайона</t>
  </si>
  <si>
    <t>Ремонт дворовой территории МКД № 24-3 микрорайона</t>
  </si>
  <si>
    <t>Ремонт дворовой территории МКД № 1,2-1 микрорайона</t>
  </si>
  <si>
    <t>Ремонт дворовой территории МКД № 7-2 микрорайона</t>
  </si>
  <si>
    <t>Ремонт дворовой территории МКД № 2-3 микрорайона</t>
  </si>
  <si>
    <t>Ремонт дворовой территории МКД № 5-3 микрорайона</t>
  </si>
  <si>
    <t>Ремонт дворовой территории МКД № 15-4 микрорайона</t>
  </si>
  <si>
    <t>Ремонт дворовой территории МКД № 14-4 микрорайона</t>
  </si>
  <si>
    <t>Ремонт дворовой территории МКД № 36-4 микрорайона</t>
  </si>
  <si>
    <t>Ремонт дворовой территории МКД № 13-7 микрорайона</t>
  </si>
  <si>
    <t>Ремонт дворовой территории МКД № 19-3 микрорайона</t>
  </si>
  <si>
    <t>Ремонт дворовой территории МКД № 11-1 микрорайона</t>
  </si>
  <si>
    <t>Ремонт дворовой территории МКД № 13-1 микрорайона</t>
  </si>
  <si>
    <t>Ремонт дворовой территории МКД № 14-1 микрорайона</t>
  </si>
  <si>
    <t>Ремонт дворовой территории МКД № 8-4 микрорайона</t>
  </si>
  <si>
    <t>Ремонт дворовой территории МКД № 18-4 микрорайона</t>
  </si>
  <si>
    <t>Ремонт дворовой территории МКД № 20-4 микрорайона</t>
  </si>
  <si>
    <t>Ремонт дворовой территории МКД № 21-4 микрорайона</t>
  </si>
  <si>
    <t>Ремонт дворовой территории МКД № 24-4 микрорайона</t>
  </si>
  <si>
    <t>Ремонт дворовой территории МКД № 27-4 микрорайона</t>
  </si>
  <si>
    <t>Ремонт дворовой территории МКД № 28-4 микрорайона</t>
  </si>
  <si>
    <t>Ремонт дворовой территории МКД № 29-4 микрорайона</t>
  </si>
  <si>
    <t>Ремонт дворовой территории МКД № 3,6-2 микрорайона</t>
  </si>
  <si>
    <t>Ремонт дворовой территории МКД № 14-2 микрорайона</t>
  </si>
  <si>
    <t>Ремонт дворовой территории МКД № 18-2 микрорайона</t>
  </si>
  <si>
    <t>Ремонт дворовой территории МКД № 1-3 микрорайона</t>
  </si>
  <si>
    <t>Ремонт дворовой территории МКД № 4-3 микрорайона</t>
  </si>
  <si>
    <t>Ремонт дворовой территории МКД № 7-3 микрорайона</t>
  </si>
  <si>
    <t>Ремонт дворовой территории МКД № 10-3 микрорайона</t>
  </si>
  <si>
    <t>2023 год</t>
  </si>
  <si>
    <t>Ремонт дворовой территории МКД № 30-4 микрорайона</t>
  </si>
  <si>
    <t>Ремонт дворовой территории МКД № 32-4 микрорайона</t>
  </si>
  <si>
    <t>Ремонт дворовой территории МКД № 33-4 микрорайона</t>
  </si>
  <si>
    <t>Ремонт дворовой территории МКД № 35-4 микрорайона</t>
  </si>
  <si>
    <t>Ремонт дворовой территории МКД № 37-4 микрорайона</t>
  </si>
  <si>
    <t>Ремонт дворовой территории МКД № 48-4 микрорайона</t>
  </si>
  <si>
    <t>Ремонт дворовой территории МКД № 1а-ул. Строительная</t>
  </si>
  <si>
    <t>Ремонт дворовой территории МКД № 2-ул. Строительная</t>
  </si>
  <si>
    <t>Итого на 2023 год:</t>
  </si>
  <si>
    <t>2024 год</t>
  </si>
  <si>
    <t>Ремонт дворовой территории МКД № 7-1 микрорайона</t>
  </si>
  <si>
    <t>Ремонт дворовой территории МКД № 5-1 микрорайона</t>
  </si>
  <si>
    <t>Ремонт дворовой территории МКД № 9-1 микрорайона</t>
  </si>
  <si>
    <t>Ремонт дворовой территории МКД № 3-4 микрорайона</t>
  </si>
  <si>
    <t>Ремонт дворовой территории МКД № 6-4 микрорайона</t>
  </si>
  <si>
    <t>Ремонт дворовой территории МКД № 10-4 микрорайона</t>
  </si>
  <si>
    <t>Ремонт дворовой территории МКД № 19-4 микрорайона</t>
  </si>
  <si>
    <t>Ремонт дворовой территории МКД № 7-4 микрорайона</t>
  </si>
  <si>
    <t>Итого на 2024 год:</t>
  </si>
  <si>
    <t>Адрес дворовой территории</t>
  </si>
  <si>
    <t>Затраты на выполнение  всего,  руб.</t>
  </si>
  <si>
    <t>за счет средств  краевого бюджета Российской Федерации, руб.</t>
  </si>
  <si>
    <t>руб</t>
  </si>
  <si>
    <t>дворовые территории</t>
  </si>
  <si>
    <t>общественные территории</t>
  </si>
  <si>
    <t xml:space="preserve">Приложение №4 (подпрограмма №2)                                                                                                                                 </t>
  </si>
  <si>
    <t>Итого  на 2023 год:</t>
  </si>
  <si>
    <t>Итого  на 2024 год:</t>
  </si>
  <si>
    <t xml:space="preserve">   2023 год</t>
  </si>
  <si>
    <t>2025 год</t>
  </si>
  <si>
    <t>2026 год</t>
  </si>
  <si>
    <t>2027 год</t>
  </si>
  <si>
    <t xml:space="preserve">Итого по дворовым территориям </t>
  </si>
  <si>
    <t xml:space="preserve">Итого по общественным территориям </t>
  </si>
  <si>
    <t>Итого  на 2025 год:</t>
  </si>
  <si>
    <t>Итого  на 2026 год:</t>
  </si>
  <si>
    <t>Итого  на 2027 год:</t>
  </si>
  <si>
    <t>Объем средств, необходимых на реализацию подпрограммы № 2                                                                                                    за счет всех источников финансирования на 2023-2027 годы по объектно</t>
  </si>
  <si>
    <t>пгт Лучегорск МКД №48 - 4 микрорайон</t>
  </si>
  <si>
    <t>пгт Лучегорск МКД №14 - 1 микрорайон</t>
  </si>
  <si>
    <t>пгт Лучегорск МКД №10 - 3 микрорайон</t>
  </si>
  <si>
    <t>пгт Лучегорск МКД №10- 4 микрорайон</t>
  </si>
  <si>
    <t>пгт Лучегорск МКД №6 - 4 микрорайон</t>
  </si>
  <si>
    <t>пгт Лучегорск МКД №5 - 3 микрорайон</t>
  </si>
  <si>
    <t>пгт Лучегорск МКД №1-2  - 1 микрорайон</t>
  </si>
  <si>
    <t>пгт Лучегорск МКД №7 - 2 микрорайон</t>
  </si>
  <si>
    <t>пгт Лучегорск МКД №29 - 4 микрорайон</t>
  </si>
  <si>
    <t>пгт Лучегорск МКД №33 - 4 микрорайон</t>
  </si>
  <si>
    <t>пгт Лучегорск МКД №37 - 4 микрорайон</t>
  </si>
  <si>
    <t>пгт Лучегорск МКД №2 - 3 микрорайон</t>
  </si>
  <si>
    <t>пгт Лучегорск МКД №6 ул.Лесная</t>
  </si>
  <si>
    <t>пгт Лучегорск МКД №15 - 3 микрорайон</t>
  </si>
  <si>
    <t>пгт Лучегорск МКД №7 - 1 микрорайон</t>
  </si>
  <si>
    <t>пгт Лучегорск МКД №9 - 3 микрорайон</t>
  </si>
  <si>
    <t>пгт Лучегорск МКД №1 - 3 микрорайон</t>
  </si>
  <si>
    <t>пгт Лучегорск МКД №31 - 4 микрорайон</t>
  </si>
  <si>
    <t>пгт Лучегорск МКД №22 - 1 микрорайон</t>
  </si>
  <si>
    <t>пгт Лучегорск МКД №5 - 1 микрорайон</t>
  </si>
  <si>
    <t>пгт Лучегорск МКД №8 - 4 микрорайон</t>
  </si>
  <si>
    <t>с. Светлогорье МКД №8 - 1 микрорайон</t>
  </si>
  <si>
    <t>с. Светлогорье МКД №3 - 1 микрорайон</t>
  </si>
  <si>
    <t>Затраты на выполнение  всего (рублей)</t>
  </si>
  <si>
    <t>Адрес территории</t>
  </si>
  <si>
    <t>Общественные территории</t>
  </si>
  <si>
    <t>Наименование и адрес территории</t>
  </si>
  <si>
    <t>за счет средств федерального и   краевого бюджетов Российской Федерации (рублей)</t>
  </si>
  <si>
    <t>Сквер "Детство"; местоположение установлено относительно ориентира, расположенного за пределами участка. Ориентир здание администрации. Участок находится примерно в 208 м оториентира по направлению на северо-запад. Почтовый адрес ориентира: Приморский край, Пожарский район, пгт Лучегорск, общественный центр,1; кадастровый нолмер 25:15:080103:1108</t>
  </si>
  <si>
    <t>Итого на 2025 год:</t>
  </si>
  <si>
    <t>Итого на 2026 год:</t>
  </si>
  <si>
    <t>Итого на 2027 год:</t>
  </si>
  <si>
    <t>2028 год</t>
  </si>
  <si>
    <t>Итого по дворовым территориям на 2028год:</t>
  </si>
  <si>
    <t>Итого  на 2028год:</t>
  </si>
  <si>
    <t>Детская площадка, расположенная напротив МКД №3, с.Светлогорье</t>
  </si>
  <si>
    <t>Парк Энергетиков пгт Лучегорск                                       4 микрорайон</t>
  </si>
  <si>
    <t>за счет средств                                                                                          Пожарского муниципального округа (рублей)</t>
  </si>
  <si>
    <r>
      <t xml:space="preserve">Итого по общественным территориям на </t>
    </r>
    <r>
      <rPr>
        <b/>
        <i/>
        <sz val="12"/>
        <color rgb="FF000000"/>
        <rFont val="Times New Roman"/>
        <family val="1"/>
        <charset val="204"/>
      </rPr>
      <t>2023 год</t>
    </r>
    <r>
      <rPr>
        <i/>
        <sz val="12"/>
        <color rgb="FF000000"/>
        <rFont val="Times New Roman"/>
        <family val="1"/>
        <charset val="204"/>
      </rPr>
      <t>:</t>
    </r>
  </si>
  <si>
    <r>
      <t xml:space="preserve">Итого по общественным территориям на </t>
    </r>
    <r>
      <rPr>
        <b/>
        <i/>
        <sz val="12"/>
        <color rgb="FF000000"/>
        <rFont val="Times New Roman"/>
        <family val="1"/>
        <charset val="204"/>
      </rPr>
      <t>2024 год</t>
    </r>
    <r>
      <rPr>
        <i/>
        <sz val="12"/>
        <color rgb="FF000000"/>
        <rFont val="Times New Roman"/>
        <family val="1"/>
        <charset val="204"/>
      </rPr>
      <t>:</t>
    </r>
  </si>
  <si>
    <r>
      <t xml:space="preserve">Итого по дворовым территориям на </t>
    </r>
    <r>
      <rPr>
        <b/>
        <i/>
        <sz val="12"/>
        <color rgb="FF000000"/>
        <rFont val="Times New Roman"/>
        <family val="1"/>
        <charset val="204"/>
      </rPr>
      <t>2025год</t>
    </r>
    <r>
      <rPr>
        <i/>
        <sz val="12"/>
        <color rgb="FF000000"/>
        <rFont val="Times New Roman"/>
        <family val="1"/>
        <charset val="204"/>
      </rPr>
      <t>:</t>
    </r>
  </si>
  <si>
    <r>
      <t xml:space="preserve">Итого по дворовым территориям на </t>
    </r>
    <r>
      <rPr>
        <b/>
        <i/>
        <sz val="12"/>
        <color rgb="FF000000"/>
        <rFont val="Times New Roman"/>
        <family val="1"/>
        <charset val="204"/>
      </rPr>
      <t>2026 год</t>
    </r>
    <r>
      <rPr>
        <i/>
        <sz val="12"/>
        <color rgb="FF000000"/>
        <rFont val="Times New Roman"/>
        <family val="1"/>
        <charset val="204"/>
      </rPr>
      <t>:</t>
    </r>
  </si>
  <si>
    <r>
      <t xml:space="preserve">Итого по дворовымм территориям на </t>
    </r>
    <r>
      <rPr>
        <b/>
        <i/>
        <sz val="12"/>
        <color rgb="FF000000"/>
        <rFont val="Times New Roman"/>
        <family val="1"/>
        <charset val="204"/>
      </rPr>
      <t>2027 год</t>
    </r>
    <r>
      <rPr>
        <i/>
        <sz val="12"/>
        <color rgb="FF000000"/>
        <rFont val="Times New Roman"/>
        <family val="1"/>
        <charset val="204"/>
      </rPr>
      <t>:</t>
    </r>
  </si>
  <si>
    <t>за счет средств бюджета Пожарского муниципального округа, руб.</t>
  </si>
  <si>
    <t>Администрация Пожарского муниципального округа</t>
  </si>
  <si>
    <t xml:space="preserve">улучшение состояния придомовых территорий;
повышение уровня благоустройства общественных территорий;
формирование (обустройство) мест массового отдыха населения                                                             (городских парков);
формирование (обустройство) детских и спортивных площадок
</t>
  </si>
  <si>
    <t xml:space="preserve">Паспорт подпрограммы № 1
«Формирование современной городской среды Пожарского муниципального округа» на 2023-2027 годы
</t>
  </si>
  <si>
    <t xml:space="preserve">повышение уровня комфортности жизнедеятельности граждан Пожарского муниципального округа посредством благоустройства территорий </t>
  </si>
  <si>
    <t xml:space="preserve">с 2023 года по 2027 год
</t>
  </si>
  <si>
    <t>за счет средств Пожарского муниципального округа                                                     (рублей)</t>
  </si>
  <si>
    <t>(рублей)</t>
  </si>
  <si>
    <t>за счет средств Пожарского муниципального округа                            (рублей)</t>
  </si>
  <si>
    <t>за счет средств Пожарского муниципального округа                                            (рублей)</t>
  </si>
  <si>
    <t>за счет средств Пожарского муниципального округа                                           (рублей)</t>
  </si>
  <si>
    <t>всего 2023 - 2027 годы</t>
  </si>
  <si>
    <t>в том числе по годам:</t>
  </si>
  <si>
    <t>Объем средств на финансирование подпрограммы из федерального и краевого бюджетов Российской Федерации, бюджета Пожарского муниципального округа Приморского края и средств из внебюджетных источников</t>
  </si>
  <si>
    <t>средства из внебюджетных источников                                                   (рублей)</t>
  </si>
  <si>
    <t xml:space="preserve">обеспечение комфортных и безопасных условий проживания граждан;
сохранение и улучшение внешнего вида мест общего пользования и массового отдыха населения;
формирование положительного имиджа Пожарского муниципального округа; 
повышение уровня духовного, нравственно-эстетического и физического развития жителей Пожарского муниципального округа;
формирование у населения здорового образа жизни
</t>
  </si>
  <si>
    <t xml:space="preserve">объем финансирования мероприятий подпрограммы из федерального и краевого бюджетов Российской Федерации составляет: </t>
  </si>
  <si>
    <t xml:space="preserve">объем финансирования мероприятий подпрограммы из бюджета                                                                                                                        Пожарского муниципального округа Приморского края составляет: </t>
  </si>
  <si>
    <t xml:space="preserve">объем финансирования мероприятий подпрограммы средств из                                                                                  внебюджетных источников составляет: </t>
  </si>
  <si>
    <t>Объем средств на финансирование подпрограммы из краевого бюджета Российской Федерации, бюджета Пожарского муниципального округа Приморского края и средств из внебюджетных источников</t>
  </si>
  <si>
    <t xml:space="preserve">объем финансирования мероприятий подпрограммы из краевого бюджета Российской Федерации составляет: </t>
  </si>
  <si>
    <t>повышение уровня комфортности жизнедеятельности граждан посредством благоустройства территорий Пожарского муниципального округа</t>
  </si>
  <si>
    <t xml:space="preserve">Паспорт подпрограммы № 2
 «Благоустройство территорий Пожарского муниципального округа» 
на 2023 – 2027 годы
</t>
  </si>
  <si>
    <t xml:space="preserve">улучшение состояния придомовых территорий;
повышение уровня благоустройства общественных территорий;
формирование (обустройство) детских и спортивных площадок, ремонт дворовых проездов 
</t>
  </si>
  <si>
    <t xml:space="preserve">количество благоустроенных дворовых территорий, ед.;
количество благоустроенных муниципальных общественных территорий, ед.;
количество благоустроенных мест массового отдыха населения                                                                             (городских парков), ед.;
количество реализованных проектов благоустройства дворовых территорий, ед.;
количество реализованных комплексных проектов благоустройства общественных территорий, ед.;
количество установленных детских и спортивных площадок, ед.;
доля граждан, принявших участие в решении вопросов формирования комфортной городской среды от общего количества граждан в возрасте от 14 лет, проживающих в муниципальных образованиях, на территории которых реализуются проекты по созданию комфортной городской среды, %
</t>
  </si>
  <si>
    <t xml:space="preserve">количество благоустроенных дворовых территорий, ед.;
количество благоустроенных муниципальных общественных территорий, ед.;
количество реализованных проектов благоустройства дворовых территорий, ед.;
количество реализованных комплексных проектов благоустройства общественных территорий, ед.;
количество установленных детских и спортивных площадок, ед.; количество отремонтированных дворовых проездов, ед;
доля граждан, принявших участие в решении вопросов формирования комфортной городской среды, проживающих в муниципальном образовании, на территории которых реализуются проекты, %
</t>
  </si>
  <si>
    <t xml:space="preserve">Объем средств на финансирование подпрограммы из федерального и краевого бюджетов Российской Федерации, бюджета Пожарского муниципального округа Приморского края и средств из внебюджетных источников
</t>
  </si>
  <si>
    <t xml:space="preserve">обеспечение комфортных и безопасных условий проживания граждан;
сохранение и улучшение внешнего вида мест общего пользования и массового отдыха населения;
формирование положительного имиджа Пожарского муниципального округа; 
повышение уровня духовного, нравственно-эстетического и физического развития жителей Пожарского муниципального округа;
формирование у населения здоровоого образа жизни
</t>
  </si>
  <si>
    <t xml:space="preserve">улучшение состояния придомовых территорий;
повышение уровня благоустройства общественных территорий ;
формирование (обустройство) мест массового отдыха населения (городских парков);
формирование (обустройство) детских и спортивных площадок 
</t>
  </si>
  <si>
    <t>Объем средств, необходимых на реализацию программы за счет всех источников финансирования на 2023-2027 годы</t>
  </si>
  <si>
    <t>Муниципальная  программа «Формирование современной городской среды на территории Пожарского муниципального округа» на 2023-2027 годы</t>
  </si>
  <si>
    <t>Средства из внебюджетных источников</t>
  </si>
  <si>
    <t xml:space="preserve">Спортивная площадка, расположенная напротив МКД  № 9  с.Светлогорье  </t>
  </si>
  <si>
    <t>с. Верхний Перевал площадка для культурного отдыха примерно 70м на восток от здания МОБУ СОШ №16 ул.Школьная-2</t>
  </si>
  <si>
    <t>с.Новостройка зона отдыха ул.Заводская, ориентир д.№ 4</t>
  </si>
  <si>
    <t>с. Пожарское прилегающая территория дома культуры, ориентир эдание дома культуры. Участок находится примерно в 75 м оториентира по направлению на северо-запад, Почтовый адрес ориентира: Приморский край, Пожарский район, с. Пожарское, ул. Ленинская, 22</t>
  </si>
  <si>
    <t>Паспорт муниципальной программы «Формирование современной городской среды на территории Пожарского муниципального округа» на 2023-2027годы</t>
  </si>
  <si>
    <t xml:space="preserve">Приложение 3                                                                                                                                                                        к постановлению администрации Пожарского                                                                                                муниципального района Приморского края                                                                                                 от 27.06.2022  № 451-па                                                                                                                            </t>
  </si>
  <si>
    <t xml:space="preserve">Приложение 1                                                                                                                        к постановлению администрации Пожарского                                                                                                муниципального района Приморского края                                                                                                 от 27.06.2022  № 451-па                                                                                                                            </t>
  </si>
  <si>
    <t xml:space="preserve">Приложение 9                                                                                                                        к постановлению администрации Пожарского                                                                                                муниципального района Приморского края                                                                                                 от 27.06.2022  № 451-па                                                                                                                            </t>
  </si>
  <si>
    <t xml:space="preserve">Приложение 10                                                                                                                        к постановлению администрации Пожарского                                                                                                муниципального района Приморского края                                                                                                 от 27.06.2022  № 451-па                                                                                                                            </t>
  </si>
  <si>
    <t>Объем средств, необходимых на реализацию подпрограммы № 1 за счет всех источников финансирования                                                                                   на 2023-2027 годы по объектно</t>
  </si>
  <si>
    <t xml:space="preserve">Приложение 1                                                                                                                        к постановлению администрации Пожарского                                                                                                муниципального района Приморского края                                                                                                 от 27.12.2022  № 1031-па         </t>
  </si>
  <si>
    <t xml:space="preserve">Приложение 2                                                                                                                                                                        к постановлению администрации Пожарского                                                                                                муниципального района Приморского края                                                                                                 от 27.06.2022  № 451-па     </t>
  </si>
  <si>
    <t xml:space="preserve">Приложение 2                                                                                                                                                                        к постановлению администрации Пожарского                                                                                                муниципального района Приморского края                                                                                                 от 27.12.2022  № 1031-па                                                                                                                           </t>
  </si>
  <si>
    <t xml:space="preserve">Приложение 3                                                                                                                                                                        к постановлению администрации Пожарского                                                                                                муниципального района Приморского края                                                                                                 от 27.12.2022  № 1031-па                                                                                                                            </t>
  </si>
  <si>
    <t xml:space="preserve">Приложение 6                                                                                                                       к постановлению администрации Пожарского                                                                                                муниципального района Приморского края                                                                                                 от 27.12.2022  № 1031-па   </t>
  </si>
  <si>
    <t xml:space="preserve">                                                                                                                                                                                                       Приложение 11                                                                                                                        к постановлению администрации Пожарского                                                                                                муниципального района Приморского края                                                                                                 от 27.06.2022  № 451-па                                                                                                                              </t>
  </si>
  <si>
    <t>Приложение 7                                                                                                                       к постановлению администрации Пожарского                                                                                                муниципального района Приморского края                                                                                                 от 27.12.2022  № 1031-па</t>
  </si>
  <si>
    <t xml:space="preserve">подпрограмма № 1 «Формирование современной городской среды Пожарского муниципального округа» на 2023–2027 годы; информация о паспорте подпрограммы приведена в приложении № 2 к муниципальной программе «Формирование современной городской среды Пожарского муниципального округа» на 2023–2027 годы (далее – муниципальная  программа);
подпрограмма № 2 «Благоустройство территорий Пожарского муниципального округа» на 2023–2027 годы; информация о паспорте подпрограммы приведена в приложении № 3 к муниципальной программе 
</t>
  </si>
  <si>
    <t xml:space="preserve">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</si>
</sst>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13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5" fillId="4" borderId="1" xfId="0" applyFont="1" applyFill="1" applyBorder="1" applyAlignment="1">
      <alignment horizontal="center" vertical="center"/>
    </xf>
    <xf numFmtId="4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6" fillId="0" borderId="1" xfId="0" applyFont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4" fontId="4" fillId="0" borderId="1" xfId="0" applyNumberFormat="1" applyFont="1" applyBorder="1" applyAlignment="1">
      <alignment horizontal="center" vertical="center" wrapText="1"/>
    </xf>
    <xf numFmtId="0" fontId="11" fillId="0" borderId="0" xfId="0" applyFont="1"/>
    <xf numFmtId="0" fontId="11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4" fontId="7" fillId="2" borderId="0" xfId="0" applyNumberFormat="1" applyFont="1" applyFill="1" applyBorder="1" applyAlignment="1">
      <alignment horizontal="center" vertical="center" wrapText="1"/>
    </xf>
    <xf numFmtId="0" fontId="2" fillId="4" borderId="0" xfId="0" applyFont="1" applyFill="1"/>
    <xf numFmtId="0" fontId="6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5" fillId="0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9" xfId="0" applyNumberFormat="1" applyFont="1" applyFill="1" applyBorder="1" applyAlignment="1">
      <alignment horizontal="right" vertical="center" wrapText="1"/>
    </xf>
    <xf numFmtId="4" fontId="2" fillId="0" borderId="9" xfId="0" applyNumberFormat="1" applyFont="1" applyFill="1" applyBorder="1" applyAlignment="1">
      <alignment horizontal="center" vertical="center" wrapText="1"/>
    </xf>
    <xf numFmtId="4" fontId="7" fillId="0" borderId="7" xfId="0" applyNumberFormat="1" applyFont="1" applyBorder="1" applyAlignment="1">
      <alignment horizontal="center" vertical="center" wrapText="1"/>
    </xf>
    <xf numFmtId="0" fontId="12" fillId="3" borderId="0" xfId="0" applyFont="1" applyFill="1"/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vertical="center" wrapText="1"/>
    </xf>
    <xf numFmtId="4" fontId="7" fillId="4" borderId="7" xfId="0" applyNumberFormat="1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right" wrapText="1"/>
    </xf>
    <xf numFmtId="4" fontId="2" fillId="0" borderId="0" xfId="0" applyNumberFormat="1" applyFont="1" applyBorder="1" applyAlignment="1">
      <alignment horizontal="center" wrapText="1"/>
    </xf>
    <xf numFmtId="0" fontId="2" fillId="0" borderId="0" xfId="0" applyFont="1" applyBorder="1" applyAlignment="1">
      <alignment horizontal="left" wrapText="1"/>
    </xf>
    <xf numFmtId="0" fontId="2" fillId="0" borderId="0" xfId="0" applyFont="1" applyFill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 wrapText="1"/>
    </xf>
    <xf numFmtId="0" fontId="2" fillId="0" borderId="1" xfId="0" applyFont="1" applyBorder="1"/>
    <xf numFmtId="164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top" wrapText="1"/>
    </xf>
    <xf numFmtId="0" fontId="2" fillId="3" borderId="0" xfId="0" applyFont="1" applyFill="1"/>
    <xf numFmtId="4" fontId="2" fillId="0" borderId="0" xfId="0" applyNumberFormat="1" applyFont="1"/>
    <xf numFmtId="4" fontId="2" fillId="3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/>
    <xf numFmtId="0" fontId="2" fillId="0" borderId="0" xfId="0" applyFont="1" applyBorder="1" applyAlignment="1">
      <alignment vertical="top" wrapText="1"/>
    </xf>
    <xf numFmtId="0" fontId="2" fillId="0" borderId="0" xfId="0" applyFont="1" applyAlignment="1">
      <alignment horizontal="right"/>
    </xf>
    <xf numFmtId="0" fontId="2" fillId="0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wrapText="1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 vertical="center" wrapText="1"/>
    </xf>
    <xf numFmtId="0" fontId="5" fillId="0" borderId="0" xfId="0" applyFont="1" applyBorder="1" applyAlignment="1">
      <alignment vertical="top" wrapText="1"/>
    </xf>
    <xf numFmtId="0" fontId="2" fillId="0" borderId="0" xfId="0" applyNumberFormat="1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4" fontId="6" fillId="2" borderId="2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0" fillId="0" borderId="0" xfId="0" applyFill="1" applyAlignment="1">
      <alignment horizontal="center" wrapText="1"/>
    </xf>
    <xf numFmtId="0" fontId="9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0" fillId="0" borderId="0" xfId="0" applyFont="1" applyFill="1" applyAlignment="1">
      <alignment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vertical="center" wrapText="1"/>
    </xf>
    <xf numFmtId="0" fontId="4" fillId="4" borderId="0" xfId="0" applyFont="1" applyFill="1" applyAlignment="1">
      <alignment horizontal="center"/>
    </xf>
    <xf numFmtId="0" fontId="2" fillId="4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147"/>
  <sheetViews>
    <sheetView view="pageBreakPreview" topLeftCell="A37" zoomScale="85" zoomScaleNormal="75" zoomScaleSheetLayoutView="85" workbookViewId="0">
      <selection activeCell="C7" sqref="C7:E7"/>
    </sheetView>
  </sheetViews>
  <sheetFormatPr defaultRowHeight="15"/>
  <cols>
    <col min="1" max="1" width="4.140625" customWidth="1"/>
    <col min="2" max="2" width="31" customWidth="1"/>
    <col min="3" max="3" width="26.7109375" customWidth="1"/>
    <col min="4" max="4" width="26" customWidth="1"/>
    <col min="5" max="5" width="14.42578125" customWidth="1"/>
  </cols>
  <sheetData>
    <row r="1" spans="2:5" s="14" customFormat="1" ht="34.15" customHeight="1">
      <c r="B1" s="95"/>
      <c r="C1" s="95"/>
      <c r="D1" s="95"/>
      <c r="E1" s="95"/>
    </row>
    <row r="2" spans="2:5" s="62" customFormat="1" ht="63.6" customHeight="1">
      <c r="C2" s="96" t="s">
        <v>185</v>
      </c>
      <c r="D2" s="97"/>
      <c r="E2" s="97"/>
    </row>
    <row r="3" spans="2:5" s="14" customFormat="1" ht="89.25" customHeight="1">
      <c r="C3" s="96" t="s">
        <v>177</v>
      </c>
      <c r="D3" s="97"/>
      <c r="E3" s="97"/>
    </row>
    <row r="4" spans="2:5" s="14" customFormat="1" ht="64.150000000000006" customHeight="1">
      <c r="B4" s="98" t="s">
        <v>162</v>
      </c>
      <c r="C4" s="99"/>
      <c r="D4" s="99"/>
      <c r="E4" s="99"/>
    </row>
    <row r="5" spans="2:5" s="64" customFormat="1" ht="51.6" customHeight="1">
      <c r="B5" s="67" t="s">
        <v>0</v>
      </c>
      <c r="C5" s="100" t="s">
        <v>141</v>
      </c>
      <c r="D5" s="100"/>
      <c r="E5" s="100"/>
    </row>
    <row r="6" spans="2:5" s="64" customFormat="1" ht="46.15" customHeight="1">
      <c r="B6" s="73" t="s">
        <v>2</v>
      </c>
      <c r="C6" s="94" t="s">
        <v>161</v>
      </c>
      <c r="D6" s="94"/>
      <c r="E6" s="94"/>
    </row>
    <row r="7" spans="2:5" s="64" customFormat="1" ht="70.150000000000006" customHeight="1">
      <c r="B7" s="73" t="s">
        <v>3</v>
      </c>
      <c r="C7" s="94" t="s">
        <v>163</v>
      </c>
      <c r="D7" s="94"/>
      <c r="E7" s="94"/>
    </row>
    <row r="8" spans="2:5" s="64" customFormat="1" ht="201" customHeight="1">
      <c r="B8" s="73" t="s">
        <v>4</v>
      </c>
      <c r="C8" s="94" t="s">
        <v>165</v>
      </c>
      <c r="D8" s="94"/>
      <c r="E8" s="94"/>
    </row>
    <row r="9" spans="2:5" s="64" customFormat="1" ht="53.45" customHeight="1">
      <c r="B9" s="69" t="s">
        <v>6</v>
      </c>
      <c r="C9" s="102" t="s">
        <v>145</v>
      </c>
      <c r="D9" s="102"/>
      <c r="E9" s="102"/>
    </row>
    <row r="10" spans="2:5" s="64" customFormat="1" ht="39" customHeight="1">
      <c r="B10" s="94" t="s">
        <v>159</v>
      </c>
      <c r="C10" s="103" t="s">
        <v>160</v>
      </c>
      <c r="D10" s="103"/>
      <c r="E10" s="103"/>
    </row>
    <row r="11" spans="2:5" s="64" customFormat="1" ht="15.6" customHeight="1">
      <c r="B11" s="94"/>
      <c r="C11" s="72" t="s">
        <v>151</v>
      </c>
      <c r="D11" s="70">
        <f>SUM(D13:D17)</f>
        <v>66258066.327599995</v>
      </c>
      <c r="E11" s="74" t="s">
        <v>7</v>
      </c>
    </row>
    <row r="12" spans="2:5" s="64" customFormat="1" ht="15.6" customHeight="1">
      <c r="B12" s="94"/>
      <c r="C12" s="100" t="s">
        <v>152</v>
      </c>
      <c r="D12" s="100"/>
      <c r="E12" s="100"/>
    </row>
    <row r="13" spans="2:5" s="64" customFormat="1" ht="15.6" customHeight="1">
      <c r="B13" s="94"/>
      <c r="C13" s="72" t="s">
        <v>58</v>
      </c>
      <c r="D13" s="70">
        <f>'приложение11-2пподпрограмма'!E13</f>
        <v>7446274.5899999999</v>
      </c>
      <c r="E13" s="74" t="s">
        <v>7</v>
      </c>
    </row>
    <row r="14" spans="2:5" s="64" customFormat="1" ht="15.6" customHeight="1">
      <c r="B14" s="94"/>
      <c r="C14" s="72" t="s">
        <v>68</v>
      </c>
      <c r="D14" s="70">
        <f>'приложение11-2пподпрограмма'!E44</f>
        <v>41871813.528599992</v>
      </c>
      <c r="E14" s="74" t="s">
        <v>7</v>
      </c>
    </row>
    <row r="15" spans="2:5" s="64" customFormat="1" ht="15.6" customHeight="1">
      <c r="B15" s="94"/>
      <c r="C15" s="72" t="s">
        <v>88</v>
      </c>
      <c r="D15" s="70">
        <f>'приложение11-2пподпрограмма'!E57</f>
        <v>10622429.432999998</v>
      </c>
      <c r="E15" s="74" t="s">
        <v>7</v>
      </c>
    </row>
    <row r="16" spans="2:5" s="64" customFormat="1" ht="15.6" customHeight="1">
      <c r="B16" s="94"/>
      <c r="C16" s="72" t="s">
        <v>89</v>
      </c>
      <c r="D16" s="70">
        <f>'приложение11-2пподпрограмма'!E65</f>
        <v>1691536.176</v>
      </c>
      <c r="E16" s="74" t="s">
        <v>7</v>
      </c>
    </row>
    <row r="17" spans="2:5" s="64" customFormat="1" ht="15.6" customHeight="1">
      <c r="B17" s="94"/>
      <c r="C17" s="72" t="s">
        <v>90</v>
      </c>
      <c r="D17" s="70">
        <f>'приложение11-2пподпрограмма'!E74</f>
        <v>4626012.5999999996</v>
      </c>
      <c r="E17" s="74" t="s">
        <v>7</v>
      </c>
    </row>
    <row r="18" spans="2:5" s="64" customFormat="1" ht="45" customHeight="1">
      <c r="B18" s="94"/>
      <c r="C18" s="103" t="s">
        <v>157</v>
      </c>
      <c r="D18" s="103"/>
      <c r="E18" s="103"/>
    </row>
    <row r="19" spans="2:5" s="64" customFormat="1" ht="15.6" customHeight="1">
      <c r="B19" s="94"/>
      <c r="C19" s="75" t="s">
        <v>151</v>
      </c>
      <c r="D19" s="76">
        <f>SUM(D21:D25)</f>
        <v>671999.91240000003</v>
      </c>
      <c r="E19" s="77" t="s">
        <v>7</v>
      </c>
    </row>
    <row r="20" spans="2:5" s="64" customFormat="1" ht="15.6" customHeight="1">
      <c r="B20" s="94"/>
      <c r="C20" s="100" t="s">
        <v>152</v>
      </c>
      <c r="D20" s="100"/>
      <c r="E20" s="100"/>
    </row>
    <row r="21" spans="2:5" s="64" customFormat="1" ht="15.6" customHeight="1">
      <c r="B21" s="94"/>
      <c r="C21" s="72" t="s">
        <v>58</v>
      </c>
      <c r="D21" s="70">
        <f>'приложение11-2пподпрограмма'!F13</f>
        <v>77941.41</v>
      </c>
      <c r="E21" s="74" t="s">
        <v>7</v>
      </c>
    </row>
    <row r="22" spans="2:5" s="64" customFormat="1" ht="15.6" customHeight="1">
      <c r="B22" s="94"/>
      <c r="C22" s="72" t="s">
        <v>68</v>
      </c>
      <c r="D22" s="70">
        <f>'приложение11-2пподпрограмма'!F44</f>
        <v>422947.61139999994</v>
      </c>
      <c r="E22" s="74" t="s">
        <v>7</v>
      </c>
    </row>
    <row r="23" spans="2:5" s="64" customFormat="1" ht="15.6" customHeight="1">
      <c r="B23" s="94"/>
      <c r="C23" s="72" t="s">
        <v>88</v>
      </c>
      <c r="D23" s="70">
        <f>'приложение11-2пподпрограмма'!F57</f>
        <v>107297.26699999999</v>
      </c>
      <c r="E23" s="74" t="s">
        <v>7</v>
      </c>
    </row>
    <row r="24" spans="2:5" s="64" customFormat="1" ht="15.6" customHeight="1">
      <c r="B24" s="94"/>
      <c r="C24" s="72" t="s">
        <v>89</v>
      </c>
      <c r="D24" s="70">
        <f>'приложение11-2пподпрограмма'!F65</f>
        <v>17086.223999999998</v>
      </c>
      <c r="E24" s="74" t="s">
        <v>7</v>
      </c>
    </row>
    <row r="25" spans="2:5" s="64" customFormat="1" ht="15.6" customHeight="1">
      <c r="B25" s="94"/>
      <c r="C25" s="72" t="s">
        <v>90</v>
      </c>
      <c r="D25" s="70">
        <f>'приложение11-2пподпрограмма'!F71+'приложение11-2пподпрограмма'!F72</f>
        <v>46727.4</v>
      </c>
      <c r="E25" s="74" t="s">
        <v>7</v>
      </c>
    </row>
    <row r="26" spans="2:5" s="64" customFormat="1" ht="46.15" customHeight="1">
      <c r="B26" s="94"/>
      <c r="C26" s="103" t="s">
        <v>158</v>
      </c>
      <c r="D26" s="103"/>
      <c r="E26" s="103"/>
    </row>
    <row r="27" spans="2:5" s="64" customFormat="1" ht="15.6" customHeight="1">
      <c r="B27" s="94"/>
      <c r="C27" s="72" t="s">
        <v>151</v>
      </c>
      <c r="D27" s="70">
        <f>SUM(D47:D52)</f>
        <v>0</v>
      </c>
      <c r="E27" s="74" t="s">
        <v>7</v>
      </c>
    </row>
    <row r="28" spans="2:5" s="64" customFormat="1" ht="15.6" customHeight="1">
      <c r="B28" s="94"/>
      <c r="C28" s="100" t="s">
        <v>152</v>
      </c>
      <c r="D28" s="100"/>
      <c r="E28" s="100"/>
    </row>
    <row r="29" spans="2:5" s="64" customFormat="1" ht="15.6" customHeight="1">
      <c r="B29" s="94"/>
      <c r="C29" s="72" t="s">
        <v>58</v>
      </c>
      <c r="D29" s="70">
        <v>0</v>
      </c>
      <c r="E29" s="74" t="s">
        <v>7</v>
      </c>
    </row>
    <row r="30" spans="2:5" s="64" customFormat="1" ht="15.6" customHeight="1">
      <c r="B30" s="94"/>
      <c r="C30" s="72" t="s">
        <v>68</v>
      </c>
      <c r="D30" s="70">
        <v>0</v>
      </c>
      <c r="E30" s="74" t="s">
        <v>7</v>
      </c>
    </row>
    <row r="31" spans="2:5" s="64" customFormat="1" ht="15.6" customHeight="1">
      <c r="B31" s="94"/>
      <c r="C31" s="72" t="s">
        <v>88</v>
      </c>
      <c r="D31" s="70">
        <v>0</v>
      </c>
      <c r="E31" s="74" t="s">
        <v>7</v>
      </c>
    </row>
    <row r="32" spans="2:5" s="64" customFormat="1" ht="15.6" customHeight="1">
      <c r="B32" s="94"/>
      <c r="C32" s="72" t="s">
        <v>89</v>
      </c>
      <c r="D32" s="70">
        <v>0</v>
      </c>
      <c r="E32" s="74" t="s">
        <v>7</v>
      </c>
    </row>
    <row r="33" spans="2:5" s="64" customFormat="1" ht="15.6" customHeight="1">
      <c r="B33" s="94"/>
      <c r="C33" s="72" t="s">
        <v>90</v>
      </c>
      <c r="D33" s="70">
        <v>0</v>
      </c>
      <c r="E33" s="74" t="s">
        <v>7</v>
      </c>
    </row>
    <row r="34" spans="2:5" s="14" customFormat="1" ht="145.9" customHeight="1">
      <c r="B34" s="73" t="s">
        <v>8</v>
      </c>
      <c r="C34" s="101" t="s">
        <v>155</v>
      </c>
      <c r="D34" s="101"/>
      <c r="E34" s="101"/>
    </row>
    <row r="35" spans="2:5" s="14" customFormat="1" ht="15.75"/>
    <row r="36" spans="2:5" s="14" customFormat="1" ht="15.75"/>
    <row r="37" spans="2:5" s="14" customFormat="1" ht="15.75"/>
    <row r="38" spans="2:5" s="14" customFormat="1" ht="15.75"/>
    <row r="39" spans="2:5" s="14" customFormat="1" ht="15.75"/>
    <row r="40" spans="2:5" s="14" customFormat="1" ht="15.75"/>
    <row r="41" spans="2:5" s="14" customFormat="1" ht="15.75"/>
    <row r="42" spans="2:5" s="14" customFormat="1" ht="15.75"/>
    <row r="43" spans="2:5" s="14" customFormat="1" ht="15.75"/>
    <row r="44" spans="2:5" s="14" customFormat="1" ht="15.75"/>
    <row r="45" spans="2:5" s="14" customFormat="1" ht="15.75"/>
    <row r="46" spans="2:5" s="14" customFormat="1" ht="15.75"/>
    <row r="47" spans="2:5" s="14" customFormat="1" ht="15.75"/>
    <row r="48" spans="2:5" s="14" customFormat="1" ht="15.75"/>
    <row r="49" s="14" customFormat="1" ht="15.75"/>
    <row r="50" s="14" customFormat="1" ht="15.75"/>
    <row r="51" s="14" customFormat="1" ht="15.75"/>
    <row r="52" s="14" customFormat="1" ht="15.75"/>
    <row r="53" s="14" customFormat="1" ht="15.75"/>
    <row r="54" s="14" customFormat="1" ht="15.75"/>
    <row r="55" s="14" customFormat="1" ht="15.75"/>
    <row r="56" s="14" customFormat="1" ht="15.75"/>
    <row r="57" s="14" customFormat="1" ht="15.75"/>
    <row r="58" s="14" customFormat="1" ht="15.75"/>
    <row r="59" s="14" customFormat="1" ht="15.75"/>
    <row r="60" s="14" customFormat="1" ht="15.75"/>
    <row r="61" s="14" customFormat="1" ht="15.75"/>
    <row r="62" s="14" customFormat="1" ht="15.75"/>
    <row r="63" s="14" customFormat="1" ht="15.75"/>
    <row r="64" s="14" customFormat="1" ht="15.75"/>
    <row r="65" s="14" customFormat="1" ht="15.75"/>
    <row r="66" s="14" customFormat="1" ht="15.75"/>
    <row r="67" s="14" customFormat="1" ht="15.75"/>
    <row r="68" s="14" customFormat="1" ht="15.75"/>
    <row r="69" s="14" customFormat="1" ht="15.75"/>
    <row r="70" s="14" customFormat="1" ht="15.75"/>
    <row r="71" s="14" customFormat="1" ht="15.75"/>
    <row r="72" s="14" customFormat="1" ht="15.75"/>
    <row r="73" s="14" customFormat="1" ht="15.75"/>
    <row r="74" s="14" customFormat="1" ht="15.75"/>
    <row r="75" s="14" customFormat="1" ht="15.75"/>
    <row r="76" s="14" customFormat="1" ht="15.75"/>
    <row r="77" s="14" customFormat="1" ht="15.75"/>
    <row r="78" s="14" customFormat="1" ht="15.75"/>
    <row r="79" s="14" customFormat="1" ht="15.75"/>
    <row r="80" s="14" customFormat="1" ht="15.75"/>
    <row r="81" s="14" customFormat="1" ht="15.75"/>
    <row r="82" s="14" customFormat="1" ht="15.75"/>
    <row r="83" s="14" customFormat="1" ht="15.75"/>
    <row r="84" s="14" customFormat="1" ht="15.75"/>
    <row r="85" s="14" customFormat="1" ht="15.75"/>
    <row r="86" s="14" customFormat="1" ht="15.75"/>
    <row r="87" s="14" customFormat="1" ht="15.75"/>
    <row r="88" s="14" customFormat="1" ht="15.75"/>
    <row r="89" s="14" customFormat="1" ht="15.75"/>
    <row r="90" s="14" customFormat="1" ht="15.75"/>
    <row r="91" s="14" customFormat="1" ht="15.75"/>
    <row r="92" s="14" customFormat="1" ht="15.75"/>
    <row r="93" s="14" customFormat="1" ht="15.75"/>
    <row r="94" s="14" customFormat="1" ht="15.75"/>
    <row r="95" s="14" customFormat="1" ht="15.75"/>
    <row r="96" s="14" customFormat="1" ht="15.75"/>
    <row r="97" s="14" customFormat="1" ht="15.75"/>
    <row r="98" s="14" customFormat="1" ht="15.75"/>
    <row r="99" s="14" customFormat="1" ht="15.75"/>
    <row r="100" s="14" customFormat="1" ht="15.75"/>
    <row r="101" s="14" customFormat="1" ht="15.75"/>
    <row r="102" s="14" customFormat="1" ht="15.75"/>
    <row r="103" s="14" customFormat="1" ht="15.75"/>
    <row r="104" s="14" customFormat="1" ht="15.75"/>
    <row r="105" s="14" customFormat="1" ht="15.75"/>
    <row r="106" s="14" customFormat="1" ht="15.75"/>
    <row r="107" s="14" customFormat="1" ht="15.75"/>
    <row r="108" s="14" customFormat="1" ht="15.75"/>
    <row r="109" s="14" customFormat="1" ht="15.75"/>
    <row r="110" s="1" customFormat="1"/>
    <row r="111" s="1" customFormat="1"/>
    <row r="112" s="1" customFormat="1"/>
    <row r="113" s="1" customFormat="1"/>
    <row r="114" s="1" customFormat="1"/>
    <row r="115" s="1" customFormat="1"/>
    <row r="116" s="1" customFormat="1"/>
    <row r="117" s="1" customFormat="1"/>
    <row r="118" s="1" customFormat="1"/>
    <row r="119" s="1" customFormat="1"/>
    <row r="120" s="1" customFormat="1"/>
    <row r="121" s="1" customFormat="1"/>
    <row r="122" s="1" customFormat="1"/>
    <row r="123" s="1" customFormat="1"/>
    <row r="124" s="1" customFormat="1"/>
    <row r="125" s="1" customFormat="1"/>
    <row r="126" s="1" customFormat="1"/>
    <row r="127" s="1" customFormat="1"/>
    <row r="128" s="1" customFormat="1"/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</sheetData>
  <mergeCells count="17">
    <mergeCell ref="C34:E34"/>
    <mergeCell ref="C7:E7"/>
    <mergeCell ref="C8:E8"/>
    <mergeCell ref="C9:E9"/>
    <mergeCell ref="B10:B33"/>
    <mergeCell ref="C12:E12"/>
    <mergeCell ref="C28:E28"/>
    <mergeCell ref="C10:E10"/>
    <mergeCell ref="C18:E18"/>
    <mergeCell ref="C20:E20"/>
    <mergeCell ref="C26:E26"/>
    <mergeCell ref="C6:E6"/>
    <mergeCell ref="B1:E1"/>
    <mergeCell ref="C2:E2"/>
    <mergeCell ref="C3:E3"/>
    <mergeCell ref="B4:E4"/>
    <mergeCell ref="C5:E5"/>
  </mergeCells>
  <pageMargins left="0.7" right="0.7" top="0.75" bottom="0.75" header="0.3" footer="0.3"/>
  <pageSetup paperSize="9" scale="85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E147"/>
  <sheetViews>
    <sheetView view="pageBreakPreview" topLeftCell="A25" zoomScale="85" zoomScaleNormal="50" zoomScaleSheetLayoutView="85" workbookViewId="0">
      <selection activeCell="C6" sqref="C6:E6"/>
    </sheetView>
  </sheetViews>
  <sheetFormatPr defaultRowHeight="15"/>
  <cols>
    <col min="1" max="1" width="4.140625" customWidth="1"/>
    <col min="2" max="2" width="30.140625" customWidth="1"/>
    <col min="3" max="3" width="26.7109375" customWidth="1"/>
    <col min="4" max="4" width="38.140625" customWidth="1"/>
    <col min="5" max="5" width="13.140625" customWidth="1"/>
  </cols>
  <sheetData>
    <row r="1" spans="2:5" ht="27" customHeight="1">
      <c r="B1" s="104"/>
      <c r="C1" s="104"/>
      <c r="D1" s="104"/>
      <c r="E1" s="104"/>
    </row>
    <row r="2" spans="2:5" s="62" customFormat="1" ht="75.599999999999994" customHeight="1">
      <c r="C2" s="96" t="s">
        <v>184</v>
      </c>
      <c r="D2" s="97"/>
      <c r="E2" s="97"/>
    </row>
    <row r="3" spans="2:5" s="14" customFormat="1" ht="78.75" customHeight="1">
      <c r="C3" s="105" t="s">
        <v>183</v>
      </c>
      <c r="D3" s="105"/>
      <c r="E3" s="105"/>
    </row>
    <row r="4" spans="2:5" s="14" customFormat="1" ht="67.150000000000006" customHeight="1">
      <c r="B4" s="98" t="s">
        <v>143</v>
      </c>
      <c r="C4" s="99"/>
      <c r="D4" s="99"/>
      <c r="E4" s="99"/>
    </row>
    <row r="5" spans="2:5" s="63" customFormat="1" ht="47.25">
      <c r="B5" s="66" t="s">
        <v>0</v>
      </c>
      <c r="C5" s="100" t="s">
        <v>141</v>
      </c>
      <c r="D5" s="100"/>
      <c r="E5" s="100"/>
    </row>
    <row r="6" spans="2:5" s="63" customFormat="1" ht="47.45" customHeight="1">
      <c r="B6" s="68" t="s">
        <v>2</v>
      </c>
      <c r="C6" s="101" t="s">
        <v>144</v>
      </c>
      <c r="D6" s="101"/>
      <c r="E6" s="101"/>
    </row>
    <row r="7" spans="2:5" s="63" customFormat="1" ht="89.45" customHeight="1">
      <c r="B7" s="68" t="s">
        <v>3</v>
      </c>
      <c r="C7" s="101" t="s">
        <v>142</v>
      </c>
      <c r="D7" s="101"/>
      <c r="E7" s="101"/>
    </row>
    <row r="8" spans="2:5" s="63" customFormat="1" ht="216" customHeight="1">
      <c r="B8" s="68" t="s">
        <v>4</v>
      </c>
      <c r="C8" s="101" t="s">
        <v>164</v>
      </c>
      <c r="D8" s="101"/>
      <c r="E8" s="101"/>
    </row>
    <row r="9" spans="2:5" s="63" customFormat="1" ht="52.15" customHeight="1">
      <c r="B9" s="68" t="s">
        <v>6</v>
      </c>
      <c r="C9" s="106" t="s">
        <v>145</v>
      </c>
      <c r="D9" s="106"/>
      <c r="E9" s="106"/>
    </row>
    <row r="10" spans="2:5" s="63" customFormat="1" ht="42.6" customHeight="1">
      <c r="B10" s="94" t="s">
        <v>153</v>
      </c>
      <c r="C10" s="103" t="s">
        <v>156</v>
      </c>
      <c r="D10" s="107"/>
      <c r="E10" s="107"/>
    </row>
    <row r="11" spans="2:5" s="63" customFormat="1" ht="15.6" customHeight="1">
      <c r="B11" s="94"/>
      <c r="C11" s="72" t="s">
        <v>151</v>
      </c>
      <c r="D11" s="70">
        <f>SUM(D13:D17)</f>
        <v>242737266.53512597</v>
      </c>
      <c r="E11" s="71" t="s">
        <v>7</v>
      </c>
    </row>
    <row r="12" spans="2:5" s="63" customFormat="1" ht="15.6" customHeight="1">
      <c r="B12" s="94"/>
      <c r="C12" s="100" t="s">
        <v>152</v>
      </c>
      <c r="D12" s="108"/>
      <c r="E12" s="108"/>
    </row>
    <row r="13" spans="2:5" s="63" customFormat="1" ht="15.75">
      <c r="B13" s="94"/>
      <c r="C13" s="72" t="s">
        <v>58</v>
      </c>
      <c r="D13" s="70">
        <f>'приложение10-1ппрограмма'!E13</f>
        <v>8355968.2109759999</v>
      </c>
      <c r="E13" s="71" t="s">
        <v>7</v>
      </c>
    </row>
    <row r="14" spans="2:5" s="63" customFormat="1" ht="15.75">
      <c r="B14" s="94"/>
      <c r="C14" s="72" t="s">
        <v>68</v>
      </c>
      <c r="D14" s="70">
        <f>'приложение10-1ппрограмма'!E21</f>
        <v>9743522.7441499997</v>
      </c>
      <c r="E14" s="71" t="s">
        <v>7</v>
      </c>
    </row>
    <row r="15" spans="2:5" s="63" customFormat="1" ht="15.75">
      <c r="B15" s="94"/>
      <c r="C15" s="72" t="s">
        <v>88</v>
      </c>
      <c r="D15" s="70">
        <f>'приложение10-1ппрограмма'!E43</f>
        <v>61586626.089999996</v>
      </c>
      <c r="E15" s="71" t="s">
        <v>7</v>
      </c>
    </row>
    <row r="16" spans="2:5" s="63" customFormat="1" ht="15.75">
      <c r="B16" s="94"/>
      <c r="C16" s="72" t="s">
        <v>89</v>
      </c>
      <c r="D16" s="70">
        <f>'приложение10-1ппрограмма'!E65</f>
        <v>84129387.25999999</v>
      </c>
      <c r="E16" s="71" t="s">
        <v>7</v>
      </c>
    </row>
    <row r="17" spans="2:5" s="63" customFormat="1" ht="15.75">
      <c r="B17" s="94"/>
      <c r="C17" s="72" t="s">
        <v>90</v>
      </c>
      <c r="D17" s="70">
        <f>'приложение10-1ппрограмма'!E87</f>
        <v>78921762.229999989</v>
      </c>
      <c r="E17" s="71" t="s">
        <v>7</v>
      </c>
    </row>
    <row r="18" spans="2:5" s="63" customFormat="1" ht="48.6" customHeight="1">
      <c r="B18" s="94"/>
      <c r="C18" s="103" t="s">
        <v>157</v>
      </c>
      <c r="D18" s="103"/>
      <c r="E18" s="103"/>
    </row>
    <row r="19" spans="2:5" s="63" customFormat="1" ht="15.6" customHeight="1">
      <c r="B19" s="94"/>
      <c r="C19" s="72" t="s">
        <v>151</v>
      </c>
      <c r="D19" s="66">
        <f>SUM(D21:D25)</f>
        <v>1265610.814873999</v>
      </c>
      <c r="E19" s="71" t="s">
        <v>7</v>
      </c>
    </row>
    <row r="20" spans="2:5" s="63" customFormat="1" ht="15.6" customHeight="1">
      <c r="B20" s="94"/>
      <c r="C20" s="100" t="s">
        <v>152</v>
      </c>
      <c r="D20" s="108"/>
      <c r="E20" s="108"/>
    </row>
    <row r="21" spans="2:5" s="63" customFormat="1" ht="15.6" customHeight="1">
      <c r="B21" s="94"/>
      <c r="C21" s="72" t="s">
        <v>58</v>
      </c>
      <c r="D21" s="70">
        <f>'приложение10-1ппрограмма'!D13-'приложение10-1ппрограмма'!E13</f>
        <v>87815.349023998715</v>
      </c>
      <c r="E21" s="71" t="s">
        <v>7</v>
      </c>
    </row>
    <row r="22" spans="2:5" s="63" customFormat="1" ht="15.6" customHeight="1">
      <c r="B22" s="94"/>
      <c r="C22" s="72" t="s">
        <v>68</v>
      </c>
      <c r="D22" s="70">
        <f>'приложение10-1ппрограмма'!D21-'приложение10-1ппрограмма'!E21</f>
        <v>48962.425850000232</v>
      </c>
      <c r="E22" s="71" t="s">
        <v>7</v>
      </c>
    </row>
    <row r="23" spans="2:5" s="63" customFormat="1" ht="15.6" customHeight="1">
      <c r="B23" s="94"/>
      <c r="C23" s="72" t="s">
        <v>88</v>
      </c>
      <c r="D23" s="70">
        <f>'приложение10-1ппрограмма'!F43</f>
        <v>309480.52999999997</v>
      </c>
      <c r="E23" s="71" t="s">
        <v>7</v>
      </c>
    </row>
    <row r="24" spans="2:5" s="63" customFormat="1" ht="15.6" customHeight="1">
      <c r="B24" s="94"/>
      <c r="C24" s="72" t="s">
        <v>89</v>
      </c>
      <c r="D24" s="70">
        <f>'приложение10-1ппрограмма'!F65</f>
        <v>422760.73999999993</v>
      </c>
      <c r="E24" s="71" t="s">
        <v>7</v>
      </c>
    </row>
    <row r="25" spans="2:5" s="63" customFormat="1" ht="15.6" customHeight="1">
      <c r="B25" s="94"/>
      <c r="C25" s="72" t="s">
        <v>90</v>
      </c>
      <c r="D25" s="70">
        <f>'приложение10-1ппрограмма'!F87</f>
        <v>396591.77</v>
      </c>
      <c r="E25" s="71" t="s">
        <v>7</v>
      </c>
    </row>
    <row r="26" spans="2:5" s="63" customFormat="1" ht="45" customHeight="1">
      <c r="B26" s="94"/>
      <c r="C26" s="103" t="s">
        <v>158</v>
      </c>
      <c r="D26" s="107"/>
      <c r="E26" s="107"/>
    </row>
    <row r="27" spans="2:5" s="63" customFormat="1" ht="15.6" customHeight="1">
      <c r="B27" s="94"/>
      <c r="C27" s="72" t="s">
        <v>151</v>
      </c>
      <c r="D27" s="70">
        <f>SUM(D29:D33)</f>
        <v>50796702.349999994</v>
      </c>
      <c r="E27" s="71" t="s">
        <v>7</v>
      </c>
    </row>
    <row r="28" spans="2:5" s="63" customFormat="1" ht="15.6" customHeight="1">
      <c r="B28" s="94"/>
      <c r="C28" s="100" t="s">
        <v>152</v>
      </c>
      <c r="D28" s="108"/>
      <c r="E28" s="108"/>
    </row>
    <row r="29" spans="2:5" s="63" customFormat="1" ht="15.6" customHeight="1">
      <c r="B29" s="94"/>
      <c r="C29" s="72" t="s">
        <v>58</v>
      </c>
      <c r="D29" s="70">
        <v>0</v>
      </c>
      <c r="E29" s="71" t="s">
        <v>7</v>
      </c>
    </row>
    <row r="30" spans="2:5" s="63" customFormat="1" ht="15.6" customHeight="1">
      <c r="B30" s="94"/>
      <c r="C30" s="72" t="s">
        <v>68</v>
      </c>
      <c r="D30" s="70">
        <v>0</v>
      </c>
      <c r="E30" s="71" t="s">
        <v>7</v>
      </c>
    </row>
    <row r="31" spans="2:5" s="63" customFormat="1" ht="15.6" customHeight="1">
      <c r="B31" s="94"/>
      <c r="C31" s="72" t="s">
        <v>88</v>
      </c>
      <c r="D31" s="70">
        <f>'приложение10-1ппрограмма'!G43</f>
        <v>18022601.949999999</v>
      </c>
      <c r="E31" s="71" t="s">
        <v>7</v>
      </c>
    </row>
    <row r="32" spans="2:5" s="63" customFormat="1" ht="15.6" customHeight="1">
      <c r="B32" s="94"/>
      <c r="C32" s="72" t="s">
        <v>89</v>
      </c>
      <c r="D32" s="70">
        <f>'приложение10-1ппрограмма'!G65</f>
        <v>16910429.600000001</v>
      </c>
      <c r="E32" s="71" t="s">
        <v>7</v>
      </c>
    </row>
    <row r="33" spans="2:5" s="63" customFormat="1" ht="15.6" customHeight="1">
      <c r="B33" s="94"/>
      <c r="C33" s="72" t="s">
        <v>90</v>
      </c>
      <c r="D33" s="70">
        <f>'приложение10-1ппрограмма'!G87</f>
        <v>15863670.800000001</v>
      </c>
      <c r="E33" s="71" t="s">
        <v>7</v>
      </c>
    </row>
    <row r="34" spans="2:5" s="14" customFormat="1" ht="171" customHeight="1">
      <c r="B34" s="68" t="s">
        <v>8</v>
      </c>
      <c r="C34" s="101" t="s">
        <v>155</v>
      </c>
      <c r="D34" s="101"/>
      <c r="E34" s="101"/>
    </row>
    <row r="35" spans="2:5" s="14" customFormat="1" ht="15.75"/>
    <row r="36" spans="2:5" s="14" customFormat="1" ht="15.75"/>
    <row r="37" spans="2:5" s="14" customFormat="1" ht="15.75"/>
    <row r="38" spans="2:5" s="14" customFormat="1" ht="15.75"/>
    <row r="39" spans="2:5" s="14" customFormat="1" ht="15.75"/>
    <row r="40" spans="2:5" s="14" customFormat="1" ht="15.75"/>
    <row r="41" spans="2:5" s="14" customFormat="1" ht="15.75"/>
    <row r="42" spans="2:5" s="14" customFormat="1" ht="15.75"/>
    <row r="43" spans="2:5" s="14" customFormat="1" ht="15.75"/>
    <row r="44" spans="2:5" s="14" customFormat="1" ht="15.75"/>
    <row r="45" spans="2:5" s="14" customFormat="1" ht="15.75"/>
    <row r="46" spans="2:5" s="14" customFormat="1" ht="15.75"/>
    <row r="47" spans="2:5" s="14" customFormat="1" ht="15.75"/>
    <row r="48" spans="2:5" s="14" customFormat="1" ht="15.75"/>
    <row r="49" s="14" customFormat="1" ht="15.75"/>
    <row r="50" s="14" customFormat="1" ht="15.75"/>
    <row r="51" s="14" customFormat="1" ht="15.75"/>
    <row r="52" s="14" customFormat="1" ht="15.75"/>
    <row r="53" s="14" customFormat="1" ht="15.75"/>
    <row r="54" s="14" customFormat="1" ht="15.75"/>
    <row r="55" s="14" customFormat="1" ht="15.75"/>
    <row r="56" s="14" customFormat="1" ht="15.75"/>
    <row r="57" s="14" customFormat="1" ht="15.75"/>
    <row r="58" s="14" customFormat="1" ht="15.75"/>
    <row r="59" s="14" customFormat="1" ht="15.75"/>
    <row r="60" s="14" customFormat="1" ht="15.75"/>
    <row r="61" s="14" customFormat="1" ht="15.75"/>
    <row r="62" s="14" customFormat="1" ht="15.75"/>
    <row r="63" s="14" customFormat="1" ht="15.75"/>
    <row r="64" s="14" customFormat="1" ht="15.75"/>
    <row r="65" s="14" customFormat="1" ht="15.75"/>
    <row r="66" s="14" customFormat="1" ht="15.75"/>
    <row r="67" s="14" customFormat="1" ht="15.75"/>
    <row r="68" s="14" customFormat="1" ht="15.75"/>
    <row r="69" s="14" customFormat="1" ht="15.75"/>
    <row r="70" s="14" customFormat="1" ht="15.75"/>
    <row r="71" s="14" customFormat="1" ht="15.75"/>
    <row r="72" s="14" customFormat="1" ht="15.75"/>
    <row r="73" s="14" customFormat="1" ht="15.75"/>
    <row r="74" s="14" customFormat="1" ht="15.75"/>
    <row r="75" s="14" customFormat="1" ht="15.75"/>
    <row r="76" s="14" customFormat="1" ht="15.75"/>
    <row r="77" s="14" customFormat="1" ht="15.75"/>
    <row r="78" s="14" customFormat="1" ht="15.75"/>
    <row r="79" s="14" customFormat="1" ht="15.75"/>
    <row r="80" s="14" customFormat="1" ht="15.75"/>
    <row r="81" s="14" customFormat="1" ht="15.75"/>
    <row r="82" s="14" customFormat="1" ht="15.75"/>
    <row r="83" s="14" customFormat="1" ht="15.75"/>
    <row r="84" s="14" customFormat="1" ht="15.75"/>
    <row r="85" s="14" customFormat="1" ht="15.75"/>
    <row r="86" s="14" customFormat="1" ht="15.75"/>
    <row r="87" s="14" customFormat="1" ht="15.75"/>
    <row r="88" s="14" customFormat="1" ht="15.75"/>
    <row r="89" s="14" customFormat="1" ht="15.75"/>
    <row r="90" s="14" customFormat="1" ht="15.75"/>
    <row r="91" s="14" customFormat="1" ht="15.75"/>
    <row r="92" s="14" customFormat="1" ht="15.75"/>
    <row r="93" s="14" customFormat="1" ht="15.75"/>
    <row r="94" s="14" customFormat="1" ht="15.75"/>
    <row r="95" s="14" customFormat="1" ht="15.75"/>
    <row r="96" s="14" customFormat="1" ht="15.75"/>
    <row r="97" s="14" customFormat="1" ht="15.75"/>
    <row r="98" s="14" customFormat="1" ht="15.75"/>
    <row r="99" s="14" customFormat="1" ht="15.75"/>
    <row r="100" s="14" customFormat="1" ht="15.75"/>
    <row r="101" s="14" customFormat="1" ht="15.75"/>
    <row r="102" s="14" customFormat="1" ht="15.75"/>
    <row r="103" s="14" customFormat="1" ht="15.75"/>
    <row r="104" s="14" customFormat="1" ht="15.75"/>
    <row r="105" s="14" customFormat="1" ht="15.75"/>
    <row r="106" s="14" customFormat="1" ht="15.75"/>
    <row r="107" s="14" customFormat="1" ht="15.75"/>
    <row r="108" s="14" customFormat="1" ht="15.75"/>
    <row r="109" s="14" customFormat="1" ht="15.75"/>
    <row r="110" s="14" customFormat="1" ht="15.75"/>
    <row r="111" s="14" customFormat="1" ht="15.75"/>
    <row r="112" s="14" customFormat="1" ht="15.75"/>
    <row r="113" s="14" customFormat="1" ht="15.75"/>
    <row r="114" s="14" customFormat="1" ht="15.75"/>
    <row r="115" s="14" customFormat="1" ht="15.75"/>
    <row r="116" s="14" customFormat="1" ht="15.75"/>
    <row r="117" s="14" customFormat="1" ht="15.75"/>
    <row r="118" s="14" customFormat="1" ht="15.75"/>
    <row r="119" s="14" customFormat="1" ht="15.75"/>
    <row r="120" s="14" customFormat="1" ht="15.75"/>
    <row r="121" s="14" customFormat="1" ht="15.75"/>
    <row r="122" s="14" customFormat="1" ht="15.75"/>
    <row r="123" s="14" customFormat="1" ht="15.75"/>
    <row r="124" s="14" customFormat="1" ht="15.75"/>
    <row r="125" s="14" customFormat="1" ht="15.75"/>
    <row r="126" s="1" customFormat="1"/>
    <row r="127" s="1" customFormat="1"/>
    <row r="128" s="1" customFormat="1"/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</sheetData>
  <mergeCells count="17">
    <mergeCell ref="C34:E34"/>
    <mergeCell ref="C7:E7"/>
    <mergeCell ref="C8:E8"/>
    <mergeCell ref="C9:E9"/>
    <mergeCell ref="B10:B33"/>
    <mergeCell ref="C10:E10"/>
    <mergeCell ref="C12:E12"/>
    <mergeCell ref="C18:E18"/>
    <mergeCell ref="C20:E20"/>
    <mergeCell ref="C26:E26"/>
    <mergeCell ref="C28:E28"/>
    <mergeCell ref="C6:E6"/>
    <mergeCell ref="B1:E1"/>
    <mergeCell ref="C2:E2"/>
    <mergeCell ref="C3:E3"/>
    <mergeCell ref="B4:E4"/>
    <mergeCell ref="C5:E5"/>
  </mergeCells>
  <pageMargins left="0.7" right="0.7" top="0.75" bottom="0.75" header="0.3" footer="0.3"/>
  <pageSetup paperSize="9" scale="76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E148"/>
  <sheetViews>
    <sheetView view="pageBreakPreview" zoomScale="85" zoomScaleNormal="100" zoomScaleSheetLayoutView="85" workbookViewId="0">
      <selection activeCell="C9" sqref="C9:E9"/>
    </sheetView>
  </sheetViews>
  <sheetFormatPr defaultRowHeight="15"/>
  <cols>
    <col min="1" max="1" width="4.140625" customWidth="1"/>
    <col min="2" max="2" width="27.140625" customWidth="1"/>
    <col min="3" max="3" width="26.7109375" customWidth="1"/>
    <col min="4" max="4" width="23.85546875" customWidth="1"/>
    <col min="5" max="5" width="19.7109375" hidden="1" customWidth="1"/>
  </cols>
  <sheetData>
    <row r="1" spans="2:5" s="14" customFormat="1" ht="75.75" customHeight="1">
      <c r="C1" s="110" t="s">
        <v>182</v>
      </c>
      <c r="D1" s="110"/>
      <c r="E1" s="110"/>
    </row>
    <row r="2" spans="2:5" s="62" customFormat="1" ht="69.599999999999994" customHeight="1">
      <c r="C2" s="96" t="s">
        <v>178</v>
      </c>
      <c r="D2" s="97"/>
      <c r="E2" s="97"/>
    </row>
    <row r="3" spans="2:5" s="14" customFormat="1" ht="72" customHeight="1">
      <c r="B3" s="98" t="s">
        <v>176</v>
      </c>
      <c r="C3" s="99"/>
      <c r="D3" s="99"/>
      <c r="E3" s="99"/>
    </row>
    <row r="4" spans="2:5" s="14" customFormat="1" ht="15.75">
      <c r="B4" s="34"/>
    </row>
    <row r="5" spans="2:5" s="64" customFormat="1" ht="63">
      <c r="B5" s="67" t="s">
        <v>0</v>
      </c>
      <c r="C5" s="100" t="s">
        <v>141</v>
      </c>
      <c r="D5" s="100"/>
      <c r="E5" s="100"/>
    </row>
    <row r="6" spans="2:5" s="64" customFormat="1" ht="237.75" customHeight="1">
      <c r="B6" s="73" t="s">
        <v>1</v>
      </c>
      <c r="C6" s="109" t="s">
        <v>189</v>
      </c>
      <c r="D6" s="109"/>
      <c r="E6" s="109"/>
    </row>
    <row r="7" spans="2:5" s="64" customFormat="1" ht="54.75" customHeight="1">
      <c r="B7" s="73" t="s">
        <v>2</v>
      </c>
      <c r="C7" s="94" t="s">
        <v>161</v>
      </c>
      <c r="D7" s="94"/>
      <c r="E7" s="94"/>
    </row>
    <row r="8" spans="2:5" s="64" customFormat="1" ht="131.25" customHeight="1">
      <c r="B8" s="73" t="s">
        <v>3</v>
      </c>
      <c r="C8" s="94" t="s">
        <v>168</v>
      </c>
      <c r="D8" s="94"/>
      <c r="E8" s="94"/>
    </row>
    <row r="9" spans="2:5" s="64" customFormat="1" ht="339.75" customHeight="1">
      <c r="B9" s="73" t="s">
        <v>4</v>
      </c>
      <c r="C9" s="94" t="s">
        <v>5</v>
      </c>
      <c r="D9" s="94"/>
      <c r="E9" s="94"/>
    </row>
    <row r="10" spans="2:5" s="64" customFormat="1" ht="53.45" customHeight="1">
      <c r="B10" s="69" t="s">
        <v>6</v>
      </c>
      <c r="C10" s="102" t="s">
        <v>145</v>
      </c>
      <c r="D10" s="102"/>
      <c r="E10" s="102"/>
    </row>
    <row r="11" spans="2:5" s="64" customFormat="1" ht="54" customHeight="1">
      <c r="B11" s="94" t="s">
        <v>166</v>
      </c>
      <c r="C11" s="103" t="s">
        <v>156</v>
      </c>
      <c r="D11" s="103"/>
      <c r="E11" s="103"/>
    </row>
    <row r="12" spans="2:5" s="14" customFormat="1" ht="27.6" customHeight="1">
      <c r="B12" s="94"/>
      <c r="C12" s="72" t="s">
        <v>151</v>
      </c>
      <c r="D12" s="70">
        <f>SUM(D14:D18)</f>
        <v>308995332.86272597</v>
      </c>
      <c r="E12" s="74" t="s">
        <v>7</v>
      </c>
    </row>
    <row r="13" spans="2:5" s="14" customFormat="1" ht="13.9" customHeight="1">
      <c r="B13" s="94"/>
      <c r="C13" s="100" t="s">
        <v>152</v>
      </c>
      <c r="D13" s="100"/>
      <c r="E13" s="100"/>
    </row>
    <row r="14" spans="2:5" s="14" customFormat="1" ht="13.9" customHeight="1">
      <c r="B14" s="94"/>
      <c r="C14" s="75" t="s">
        <v>58</v>
      </c>
      <c r="D14" s="76">
        <f>Приложение2!D13+Приложение3!D13</f>
        <v>15802242.800976001</v>
      </c>
      <c r="E14" s="77" t="s">
        <v>7</v>
      </c>
    </row>
    <row r="15" spans="2:5" s="14" customFormat="1" ht="13.9" customHeight="1">
      <c r="B15" s="94"/>
      <c r="C15" s="75" t="s">
        <v>68</v>
      </c>
      <c r="D15" s="76">
        <f>Приложение2!D14+Приложение3!D14</f>
        <v>51615336.27274999</v>
      </c>
      <c r="E15" s="77" t="s">
        <v>7</v>
      </c>
    </row>
    <row r="16" spans="2:5" s="14" customFormat="1" ht="13.9" customHeight="1">
      <c r="B16" s="94"/>
      <c r="C16" s="75" t="s">
        <v>88</v>
      </c>
      <c r="D16" s="76">
        <f>Приложение2!D15+Приложение3!D15</f>
        <v>72209055.523000002</v>
      </c>
      <c r="E16" s="77" t="s">
        <v>7</v>
      </c>
    </row>
    <row r="17" spans="2:5" s="14" customFormat="1" ht="13.9" customHeight="1">
      <c r="B17" s="94"/>
      <c r="C17" s="75" t="s">
        <v>89</v>
      </c>
      <c r="D17" s="76">
        <f>Приложение2!D16+Приложение3!D16</f>
        <v>85820923.43599999</v>
      </c>
      <c r="E17" s="77" t="s">
        <v>7</v>
      </c>
    </row>
    <row r="18" spans="2:5" s="14" customFormat="1" ht="18.75" customHeight="1">
      <c r="B18" s="94"/>
      <c r="C18" s="75" t="s">
        <v>90</v>
      </c>
      <c r="D18" s="76">
        <f>Приложение2!D17+Приложение3!D17</f>
        <v>83547774.829999983</v>
      </c>
      <c r="E18" s="77" t="s">
        <v>7</v>
      </c>
    </row>
    <row r="19" spans="2:5" s="14" customFormat="1" ht="63" customHeight="1">
      <c r="B19" s="94"/>
      <c r="C19" s="103" t="s">
        <v>157</v>
      </c>
      <c r="D19" s="103"/>
      <c r="E19" s="103"/>
    </row>
    <row r="20" spans="2:5" s="14" customFormat="1" ht="15.75">
      <c r="B20" s="94"/>
      <c r="C20" s="72" t="s">
        <v>151</v>
      </c>
      <c r="D20" s="67">
        <f>SUM(D22:D26)</f>
        <v>1937610.7272739988</v>
      </c>
      <c r="E20" s="77" t="s">
        <v>7</v>
      </c>
    </row>
    <row r="21" spans="2:5" s="14" customFormat="1" ht="15.75">
      <c r="B21" s="94"/>
      <c r="C21" s="100" t="s">
        <v>152</v>
      </c>
      <c r="D21" s="100"/>
      <c r="E21" s="100"/>
    </row>
    <row r="22" spans="2:5" s="14" customFormat="1" ht="15.75">
      <c r="B22" s="94"/>
      <c r="C22" s="72" t="s">
        <v>58</v>
      </c>
      <c r="D22" s="70">
        <f>Приложение2!D21+Приложение3!D21</f>
        <v>165756.75902399872</v>
      </c>
      <c r="E22" s="77" t="s">
        <v>7</v>
      </c>
    </row>
    <row r="23" spans="2:5" s="14" customFormat="1" ht="15.75">
      <c r="B23" s="94"/>
      <c r="C23" s="72" t="s">
        <v>68</v>
      </c>
      <c r="D23" s="70">
        <f>Приложение2!D22+Приложение3!D22</f>
        <v>471910.03725000017</v>
      </c>
      <c r="E23" s="77" t="s">
        <v>7</v>
      </c>
    </row>
    <row r="24" spans="2:5" s="14" customFormat="1" ht="15.75">
      <c r="B24" s="94"/>
      <c r="C24" s="72" t="s">
        <v>88</v>
      </c>
      <c r="D24" s="70">
        <f>Приложение2!D23+Приложение3!D23</f>
        <v>416777.79699999996</v>
      </c>
      <c r="E24" s="77" t="s">
        <v>7</v>
      </c>
    </row>
    <row r="25" spans="2:5" s="14" customFormat="1" ht="15.75">
      <c r="B25" s="94"/>
      <c r="C25" s="72" t="s">
        <v>89</v>
      </c>
      <c r="D25" s="70">
        <f>Приложение2!D24+Приложение3!D24</f>
        <v>439846.96399999992</v>
      </c>
      <c r="E25" s="77" t="s">
        <v>7</v>
      </c>
    </row>
    <row r="26" spans="2:5" s="14" customFormat="1" ht="12" customHeight="1">
      <c r="B26" s="94"/>
      <c r="C26" s="72" t="s">
        <v>90</v>
      </c>
      <c r="D26" s="70">
        <f>Приложение2!D25+Приложение3!D25</f>
        <v>443319.17000000004</v>
      </c>
      <c r="E26" s="77" t="s">
        <v>7</v>
      </c>
    </row>
    <row r="27" spans="2:5" s="14" customFormat="1" ht="45" customHeight="1">
      <c r="B27" s="94"/>
      <c r="C27" s="103" t="s">
        <v>158</v>
      </c>
      <c r="D27" s="103"/>
      <c r="E27" s="103"/>
    </row>
    <row r="28" spans="2:5" s="14" customFormat="1" ht="15.75">
      <c r="B28" s="94"/>
      <c r="C28" s="72" t="s">
        <v>151</v>
      </c>
      <c r="D28" s="70">
        <f>SUM(D30:D34)</f>
        <v>50796702.349999994</v>
      </c>
      <c r="E28" s="74" t="s">
        <v>7</v>
      </c>
    </row>
    <row r="29" spans="2:5" s="14" customFormat="1" ht="15.75">
      <c r="B29" s="94"/>
      <c r="C29" s="100" t="s">
        <v>152</v>
      </c>
      <c r="D29" s="100"/>
      <c r="E29" s="100"/>
    </row>
    <row r="30" spans="2:5" s="14" customFormat="1" ht="15.75">
      <c r="B30" s="94"/>
      <c r="C30" s="72" t="s">
        <v>58</v>
      </c>
      <c r="D30" s="70">
        <f>Приложение2!D29+Приложение3!D29</f>
        <v>0</v>
      </c>
      <c r="E30" s="74" t="s">
        <v>7</v>
      </c>
    </row>
    <row r="31" spans="2:5" s="14" customFormat="1" ht="15.75">
      <c r="B31" s="94"/>
      <c r="C31" s="72" t="s">
        <v>68</v>
      </c>
      <c r="D31" s="70">
        <f>Приложение2!D30+Приложение3!D30</f>
        <v>0</v>
      </c>
      <c r="E31" s="74" t="s">
        <v>7</v>
      </c>
    </row>
    <row r="32" spans="2:5" s="14" customFormat="1" ht="15.75">
      <c r="B32" s="94"/>
      <c r="C32" s="72" t="s">
        <v>88</v>
      </c>
      <c r="D32" s="70">
        <f>Приложение2!D31+Приложение3!D31</f>
        <v>18022601.949999999</v>
      </c>
      <c r="E32" s="74" t="s">
        <v>7</v>
      </c>
    </row>
    <row r="33" spans="2:5" s="14" customFormat="1" ht="15.75">
      <c r="B33" s="94"/>
      <c r="C33" s="72" t="s">
        <v>89</v>
      </c>
      <c r="D33" s="70">
        <f>Приложение2!D32+Приложение3!D32</f>
        <v>16910429.600000001</v>
      </c>
      <c r="E33" s="74" t="s">
        <v>7</v>
      </c>
    </row>
    <row r="34" spans="2:5" s="14" customFormat="1" ht="15.75">
      <c r="B34" s="94"/>
      <c r="C34" s="72" t="s">
        <v>90</v>
      </c>
      <c r="D34" s="70">
        <f>Приложение2!D33+Приложение3!D33</f>
        <v>15863670.800000001</v>
      </c>
      <c r="E34" s="74" t="s">
        <v>7</v>
      </c>
    </row>
    <row r="35" spans="2:5" s="14" customFormat="1" ht="209.25" customHeight="1">
      <c r="B35" s="73" t="s">
        <v>8</v>
      </c>
      <c r="C35" s="94" t="s">
        <v>167</v>
      </c>
      <c r="D35" s="94"/>
      <c r="E35" s="94"/>
    </row>
    <row r="36" spans="2:5" s="14" customFormat="1" ht="15.75"/>
    <row r="37" spans="2:5" s="14" customFormat="1" ht="15.75"/>
    <row r="38" spans="2:5" s="14" customFormat="1" ht="15.75"/>
    <row r="39" spans="2:5" s="14" customFormat="1" ht="15.75"/>
    <row r="40" spans="2:5" s="14" customFormat="1" ht="15.75"/>
    <row r="41" spans="2:5" s="14" customFormat="1" ht="15.75"/>
    <row r="42" spans="2:5" s="14" customFormat="1" ht="15.75"/>
    <row r="43" spans="2:5" s="1" customFormat="1"/>
    <row r="44" spans="2:5" s="1" customFormat="1"/>
    <row r="45" spans="2:5" s="1" customFormat="1"/>
    <row r="46" spans="2:5" s="1" customFormat="1"/>
    <row r="47" spans="2:5" s="1" customFormat="1"/>
    <row r="48" spans="2:5" s="1" customFormat="1"/>
    <row r="49" s="1" customFormat="1"/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1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  <row r="101" s="1" customFormat="1"/>
    <row r="102" s="1" customFormat="1"/>
    <row r="103" s="1" customFormat="1"/>
    <row r="104" s="1" customFormat="1"/>
    <row r="105" s="1" customFormat="1"/>
    <row r="106" s="1" customFormat="1"/>
    <row r="107" s="1" customFormat="1"/>
    <row r="108" s="1" customFormat="1"/>
    <row r="109" s="1" customFormat="1"/>
    <row r="110" s="1" customFormat="1"/>
    <row r="111" s="1" customFormat="1"/>
    <row r="112" s="1" customFormat="1"/>
    <row r="113" s="1" customFormat="1"/>
    <row r="114" s="1" customFormat="1"/>
    <row r="115" s="1" customFormat="1"/>
    <row r="116" s="1" customFormat="1"/>
    <row r="117" s="1" customFormat="1"/>
    <row r="118" s="1" customFormat="1"/>
    <row r="119" s="1" customFormat="1"/>
    <row r="120" s="1" customFormat="1"/>
    <row r="121" s="1" customFormat="1"/>
    <row r="122" s="1" customFormat="1"/>
    <row r="123" s="1" customFormat="1"/>
    <row r="124" s="1" customFormat="1"/>
    <row r="125" s="1" customFormat="1"/>
    <row r="126" s="1" customFormat="1"/>
    <row r="127" s="1" customFormat="1"/>
    <row r="128" s="1" customFormat="1"/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</sheetData>
  <mergeCells count="17">
    <mergeCell ref="C1:E1"/>
    <mergeCell ref="C2:E2"/>
    <mergeCell ref="B11:B34"/>
    <mergeCell ref="C35:E35"/>
    <mergeCell ref="B3:E3"/>
    <mergeCell ref="C11:E11"/>
    <mergeCell ref="C13:E13"/>
    <mergeCell ref="C21:E21"/>
    <mergeCell ref="C27:E27"/>
    <mergeCell ref="C29:E29"/>
    <mergeCell ref="C5:E5"/>
    <mergeCell ref="C6:E6"/>
    <mergeCell ref="C7:E7"/>
    <mergeCell ref="C8:E8"/>
    <mergeCell ref="C9:E9"/>
    <mergeCell ref="C10:E10"/>
    <mergeCell ref="C19:E19"/>
  </mergeCells>
  <pageMargins left="0.7" right="0.7" top="0.75" bottom="0.75" header="0.3" footer="0.3"/>
  <pageSetup paperSize="9" scale="92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B1:I18"/>
  <sheetViews>
    <sheetView tabSelected="1" workbookViewId="0">
      <selection activeCell="C2" sqref="C2"/>
    </sheetView>
  </sheetViews>
  <sheetFormatPr defaultRowHeight="15"/>
  <cols>
    <col min="1" max="1" width="1.28515625" customWidth="1"/>
    <col min="2" max="2" width="15.42578125" customWidth="1"/>
    <col min="3" max="3" width="31.28515625" customWidth="1"/>
    <col min="4" max="4" width="23.7109375" customWidth="1"/>
    <col min="9" max="9" width="23.7109375" customWidth="1"/>
    <col min="10" max="10" width="21.5703125" customWidth="1"/>
  </cols>
  <sheetData>
    <row r="1" spans="2:9" s="14" customFormat="1" ht="4.5" customHeight="1">
      <c r="D1" s="93"/>
      <c r="E1" s="93"/>
      <c r="F1" s="105" t="s">
        <v>190</v>
      </c>
      <c r="G1" s="105"/>
      <c r="H1" s="105"/>
      <c r="I1" s="105"/>
    </row>
    <row r="2" spans="2:9" s="62" customFormat="1" ht="72.599999999999994" customHeight="1">
      <c r="D2" s="79"/>
      <c r="E2" s="79"/>
      <c r="F2" s="96" t="s">
        <v>179</v>
      </c>
      <c r="G2" s="97"/>
      <c r="H2" s="97"/>
      <c r="I2" s="97"/>
    </row>
    <row r="3" spans="2:9" s="14" customFormat="1" ht="16.149999999999999" customHeight="1">
      <c r="E3" s="115"/>
      <c r="F3" s="115"/>
      <c r="G3" s="115"/>
      <c r="H3" s="115"/>
      <c r="I3" s="115"/>
    </row>
    <row r="4" spans="2:9" s="14" customFormat="1" ht="38.450000000000003" customHeight="1">
      <c r="B4" s="116" t="s">
        <v>169</v>
      </c>
      <c r="C4" s="116"/>
      <c r="D4" s="116"/>
      <c r="E4" s="116"/>
      <c r="F4" s="116"/>
      <c r="G4" s="116"/>
      <c r="H4" s="116"/>
      <c r="I4" s="116"/>
    </row>
    <row r="5" spans="2:9" s="14" customFormat="1" ht="26.45" customHeight="1">
      <c r="B5" s="111" t="s">
        <v>9</v>
      </c>
      <c r="C5" s="117" t="s">
        <v>17</v>
      </c>
      <c r="D5" s="117" t="s">
        <v>16</v>
      </c>
      <c r="E5" s="119" t="s">
        <v>11</v>
      </c>
      <c r="F5" s="120"/>
      <c r="G5" s="120"/>
      <c r="H5" s="121"/>
      <c r="I5" s="117" t="s">
        <v>10</v>
      </c>
    </row>
    <row r="6" spans="2:9" s="14" customFormat="1" ht="73.150000000000006" customHeight="1">
      <c r="B6" s="111"/>
      <c r="C6" s="118"/>
      <c r="D6" s="118"/>
      <c r="E6" s="80" t="s">
        <v>12</v>
      </c>
      <c r="F6" s="80" t="s">
        <v>13</v>
      </c>
      <c r="G6" s="80" t="s">
        <v>14</v>
      </c>
      <c r="H6" s="80" t="s">
        <v>15</v>
      </c>
      <c r="I6" s="118"/>
    </row>
    <row r="7" spans="2:9" s="14" customFormat="1" ht="24" customHeight="1">
      <c r="B7" s="112" t="s">
        <v>170</v>
      </c>
      <c r="C7" s="65" t="s">
        <v>18</v>
      </c>
      <c r="D7" s="65"/>
      <c r="E7" s="80"/>
      <c r="F7" s="80"/>
      <c r="G7" s="80"/>
      <c r="H7" s="80"/>
      <c r="I7" s="81">
        <f>I8+I9+I10</f>
        <v>361729645.94272602</v>
      </c>
    </row>
    <row r="8" spans="2:9" s="14" customFormat="1" ht="40.9" customHeight="1">
      <c r="B8" s="113"/>
      <c r="C8" s="111" t="s">
        <v>141</v>
      </c>
      <c r="D8" s="2" t="s">
        <v>19</v>
      </c>
      <c r="E8" s="82"/>
      <c r="F8" s="82"/>
      <c r="G8" s="82"/>
      <c r="H8" s="82"/>
      <c r="I8" s="83">
        <f>Приложение2!D11+Приложение3!D11</f>
        <v>308995332.86272597</v>
      </c>
    </row>
    <row r="9" spans="2:9" s="14" customFormat="1" ht="22.15" customHeight="1">
      <c r="B9" s="113"/>
      <c r="C9" s="111"/>
      <c r="D9" s="3" t="s">
        <v>20</v>
      </c>
      <c r="E9" s="82"/>
      <c r="F9" s="82"/>
      <c r="G9" s="82"/>
      <c r="H9" s="82"/>
      <c r="I9" s="83">
        <f>1937610.73</f>
        <v>1937610.73</v>
      </c>
    </row>
    <row r="10" spans="2:9" s="14" customFormat="1" ht="57" customHeight="1">
      <c r="B10" s="114"/>
      <c r="C10" s="111"/>
      <c r="D10" s="4" t="s">
        <v>171</v>
      </c>
      <c r="E10" s="82"/>
      <c r="F10" s="82"/>
      <c r="G10" s="82"/>
      <c r="H10" s="82"/>
      <c r="I10" s="83">
        <f>Приложение1!D28</f>
        <v>50796702.349999994</v>
      </c>
    </row>
    <row r="11" spans="2:9" s="1" customFormat="1"/>
    <row r="12" spans="2:9" s="1" customFormat="1"/>
    <row r="13" spans="2:9" s="1" customFormat="1"/>
    <row r="14" spans="2:9" s="1" customFormat="1"/>
    <row r="15" spans="2:9" s="1" customFormat="1"/>
    <row r="16" spans="2:9" s="1" customFormat="1"/>
    <row r="17" s="1" customFormat="1"/>
    <row r="18" s="1" customFormat="1"/>
  </sheetData>
  <mergeCells count="11">
    <mergeCell ref="F2:I2"/>
    <mergeCell ref="F1:I1"/>
    <mergeCell ref="C8:C10"/>
    <mergeCell ref="B7:B10"/>
    <mergeCell ref="E3:I3"/>
    <mergeCell ref="B4:I4"/>
    <mergeCell ref="I5:I6"/>
    <mergeCell ref="E5:H5"/>
    <mergeCell ref="D5:D6"/>
    <mergeCell ref="C5:C6"/>
    <mergeCell ref="B5:B6"/>
  </mergeCells>
  <pageMargins left="0.70866141732283472" right="0.70866141732283472" top="0.74803149606299213" bottom="0.74803149606299213" header="0.31496062992125984" footer="0.31496062992125984"/>
  <pageSetup paperSize="9" scale="9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M88"/>
  <sheetViews>
    <sheetView topLeftCell="A4" zoomScale="90" zoomScaleNormal="90" workbookViewId="0">
      <selection activeCell="L17" sqref="L17"/>
    </sheetView>
  </sheetViews>
  <sheetFormatPr defaultRowHeight="15"/>
  <cols>
    <col min="1" max="1" width="2.42578125" style="1" customWidth="1"/>
    <col min="2" max="2" width="8.85546875" style="1"/>
    <col min="3" max="3" width="33.7109375" style="1" customWidth="1"/>
    <col min="4" max="4" width="21.7109375" style="1" customWidth="1"/>
    <col min="5" max="5" width="18.85546875" style="1" customWidth="1"/>
    <col min="6" max="6" width="18.28515625" style="1" customWidth="1"/>
    <col min="7" max="7" width="19.7109375" style="1" customWidth="1"/>
    <col min="8" max="9" width="8.85546875" style="1"/>
    <col min="10" max="11" width="15.42578125" bestFit="1" customWidth="1"/>
    <col min="12" max="12" width="13.140625" bestFit="1" customWidth="1"/>
    <col min="13" max="13" width="14.28515625" bestFit="1" customWidth="1"/>
  </cols>
  <sheetData>
    <row r="1" spans="1:13" ht="91.5" customHeight="1">
      <c r="E1" s="122" t="s">
        <v>186</v>
      </c>
      <c r="F1" s="122"/>
      <c r="G1" s="122"/>
      <c r="H1" s="122"/>
    </row>
    <row r="2" spans="1:13" s="48" customFormat="1" ht="63" customHeight="1">
      <c r="A2" s="14"/>
      <c r="B2" s="14"/>
      <c r="C2" s="14"/>
      <c r="D2" s="14"/>
      <c r="E2" s="96" t="s">
        <v>180</v>
      </c>
      <c r="F2" s="97"/>
      <c r="G2" s="97"/>
      <c r="H2" s="97"/>
      <c r="I2" s="14"/>
    </row>
    <row r="3" spans="1:13" s="48" customFormat="1" ht="15.75">
      <c r="A3" s="14"/>
      <c r="B3" s="14"/>
      <c r="C3" s="14"/>
      <c r="D3" s="14"/>
      <c r="E3" s="95"/>
      <c r="F3" s="95"/>
      <c r="G3" s="95"/>
      <c r="H3" s="14"/>
      <c r="I3" s="14"/>
    </row>
    <row r="4" spans="1:13" s="14" customFormat="1" ht="32.450000000000003" customHeight="1">
      <c r="B4" s="105" t="s">
        <v>181</v>
      </c>
      <c r="C4" s="131"/>
      <c r="D4" s="131"/>
      <c r="E4" s="131"/>
      <c r="F4" s="131"/>
      <c r="G4" s="131"/>
    </row>
    <row r="5" spans="1:13" s="14" customFormat="1" ht="15.75"/>
    <row r="6" spans="1:13" s="14" customFormat="1" ht="15.75">
      <c r="B6" s="126" t="s">
        <v>58</v>
      </c>
      <c r="C6" s="126"/>
      <c r="D6" s="126"/>
      <c r="E6" s="126"/>
      <c r="F6" s="126"/>
      <c r="G6" s="126"/>
    </row>
    <row r="7" spans="1:13" s="14" customFormat="1" ht="15.75">
      <c r="B7" s="129" t="s">
        <v>21</v>
      </c>
      <c r="C7" s="127" t="s">
        <v>123</v>
      </c>
      <c r="D7" s="127" t="s">
        <v>120</v>
      </c>
      <c r="E7" s="129" t="s">
        <v>23</v>
      </c>
      <c r="F7" s="129"/>
      <c r="G7" s="129"/>
    </row>
    <row r="8" spans="1:13" s="14" customFormat="1" ht="110.25">
      <c r="B8" s="129"/>
      <c r="C8" s="118"/>
      <c r="D8" s="118"/>
      <c r="E8" s="18" t="s">
        <v>124</v>
      </c>
      <c r="F8" s="130" t="s">
        <v>134</v>
      </c>
      <c r="G8" s="130"/>
    </row>
    <row r="9" spans="1:13" s="14" customFormat="1" ht="25.5" customHeight="1">
      <c r="B9" s="134" t="s">
        <v>122</v>
      </c>
      <c r="C9" s="135"/>
      <c r="D9" s="135"/>
      <c r="E9" s="135"/>
      <c r="F9" s="135"/>
      <c r="G9" s="136"/>
    </row>
    <row r="10" spans="1:13" s="14" customFormat="1" ht="210" customHeight="1">
      <c r="B10" s="15">
        <v>1</v>
      </c>
      <c r="C10" s="19" t="s">
        <v>125</v>
      </c>
      <c r="D10" s="20">
        <v>7750785.5999999996</v>
      </c>
      <c r="E10" s="21">
        <f>D10-F10</f>
        <v>7670177.4297599997</v>
      </c>
      <c r="F10" s="132">
        <f>D10*1.04%</f>
        <v>80608.170239999992</v>
      </c>
      <c r="G10" s="133"/>
    </row>
    <row r="11" spans="1:13" s="14" customFormat="1" ht="47.25">
      <c r="B11" s="22">
        <v>2</v>
      </c>
      <c r="C11" s="23" t="s">
        <v>172</v>
      </c>
      <c r="D11" s="16">
        <v>692997.96</v>
      </c>
      <c r="E11" s="21">
        <f>D11-F11</f>
        <v>685790.78121599997</v>
      </c>
      <c r="F11" s="132">
        <f>D11*1.04%</f>
        <v>7207.1787839999997</v>
      </c>
      <c r="G11" s="133"/>
      <c r="J11" s="91"/>
      <c r="K11" s="91"/>
      <c r="L11" s="91"/>
      <c r="M11" s="91"/>
    </row>
    <row r="12" spans="1:13" s="14" customFormat="1" ht="31.5">
      <c r="B12" s="24"/>
      <c r="C12" s="25" t="s">
        <v>135</v>
      </c>
      <c r="D12" s="26">
        <f>D11+D10</f>
        <v>8443783.5599999987</v>
      </c>
      <c r="E12" s="26">
        <f>E11+E10</f>
        <v>8355968.2109759999</v>
      </c>
      <c r="F12" s="124">
        <f>F11+F10</f>
        <v>87815.349023999996</v>
      </c>
      <c r="G12" s="124"/>
    </row>
    <row r="13" spans="1:13" s="14" customFormat="1" ht="15.75">
      <c r="B13" s="15"/>
      <c r="C13" s="27" t="s">
        <v>67</v>
      </c>
      <c r="D13" s="28">
        <f>D12</f>
        <v>8443783.5599999987</v>
      </c>
      <c r="E13" s="28">
        <f t="shared" ref="E13:F13" si="0">E12</f>
        <v>8355968.2109759999</v>
      </c>
      <c r="F13" s="125">
        <f t="shared" si="0"/>
        <v>87815.349023999996</v>
      </c>
      <c r="G13" s="125"/>
    </row>
    <row r="14" spans="1:13" s="14" customFormat="1" ht="15.75">
      <c r="B14" s="126" t="s">
        <v>68</v>
      </c>
      <c r="C14" s="126"/>
      <c r="D14" s="126"/>
      <c r="E14" s="126"/>
      <c r="F14" s="126"/>
      <c r="G14" s="126"/>
    </row>
    <row r="15" spans="1:13" s="14" customFormat="1" ht="15.75">
      <c r="B15" s="126" t="s">
        <v>122</v>
      </c>
      <c r="C15" s="126"/>
      <c r="D15" s="126"/>
      <c r="E15" s="126"/>
      <c r="F15" s="126"/>
      <c r="G15" s="126"/>
    </row>
    <row r="16" spans="1:13" s="14" customFormat="1" ht="31.5">
      <c r="B16" s="129" t="s">
        <v>21</v>
      </c>
      <c r="C16" s="127" t="s">
        <v>9</v>
      </c>
      <c r="D16" s="15" t="s">
        <v>22</v>
      </c>
      <c r="E16" s="129" t="s">
        <v>23</v>
      </c>
      <c r="F16" s="129"/>
      <c r="G16" s="129"/>
    </row>
    <row r="17" spans="2:7" s="14" customFormat="1" ht="110.25">
      <c r="B17" s="129"/>
      <c r="C17" s="128"/>
      <c r="D17" s="15" t="s">
        <v>147</v>
      </c>
      <c r="E17" s="18" t="s">
        <v>124</v>
      </c>
      <c r="F17" s="130" t="s">
        <v>146</v>
      </c>
      <c r="G17" s="130"/>
    </row>
    <row r="18" spans="2:7" s="14" customFormat="1" ht="31.5">
      <c r="B18" s="15">
        <v>1</v>
      </c>
      <c r="C18" s="29" t="s">
        <v>133</v>
      </c>
      <c r="D18" s="16">
        <v>8790066.0099999998</v>
      </c>
      <c r="E18" s="21">
        <f>D18-F18</f>
        <v>8746115.6799499989</v>
      </c>
      <c r="F18" s="123">
        <f>D18*0.5%</f>
        <v>43950.330049999997</v>
      </c>
      <c r="G18" s="123"/>
    </row>
    <row r="19" spans="2:7" s="14" customFormat="1" ht="47.25">
      <c r="B19" s="15">
        <v>2</v>
      </c>
      <c r="C19" s="24" t="s">
        <v>132</v>
      </c>
      <c r="D19" s="16">
        <v>1002419.16</v>
      </c>
      <c r="E19" s="21">
        <f>D19-F19</f>
        <v>997407.06420000002</v>
      </c>
      <c r="F19" s="123">
        <f>D19*0.5%</f>
        <v>5012.0958000000001</v>
      </c>
      <c r="G19" s="123"/>
    </row>
    <row r="20" spans="2:7" s="14" customFormat="1" ht="31.5">
      <c r="B20" s="24"/>
      <c r="C20" s="25" t="s">
        <v>136</v>
      </c>
      <c r="D20" s="26">
        <f>D18+D19</f>
        <v>9792485.1699999999</v>
      </c>
      <c r="E20" s="26">
        <f>E18+E19</f>
        <v>9743522.7441499997</v>
      </c>
      <c r="F20" s="124">
        <f>F18+F19</f>
        <v>48962.42585</v>
      </c>
      <c r="G20" s="124"/>
    </row>
    <row r="21" spans="2:7" s="14" customFormat="1" ht="15.75">
      <c r="B21" s="15"/>
      <c r="C21" s="27" t="s">
        <v>77</v>
      </c>
      <c r="D21" s="28">
        <f t="shared" ref="D21:F21" si="1">D20</f>
        <v>9792485.1699999999</v>
      </c>
      <c r="E21" s="30">
        <f t="shared" si="1"/>
        <v>9743522.7441499997</v>
      </c>
      <c r="F21" s="125">
        <f t="shared" si="1"/>
        <v>48962.42585</v>
      </c>
      <c r="G21" s="125"/>
    </row>
    <row r="22" spans="2:7" s="14" customFormat="1" ht="15.75">
      <c r="B22" s="126" t="s">
        <v>88</v>
      </c>
      <c r="C22" s="126"/>
      <c r="D22" s="126"/>
      <c r="E22" s="126"/>
      <c r="F22" s="126"/>
      <c r="G22" s="126"/>
    </row>
    <row r="23" spans="2:7" s="14" customFormat="1" ht="15.75">
      <c r="B23" s="126" t="s">
        <v>25</v>
      </c>
      <c r="C23" s="126"/>
      <c r="D23" s="126"/>
      <c r="E23" s="126"/>
      <c r="F23" s="126"/>
      <c r="G23" s="126"/>
    </row>
    <row r="24" spans="2:7" s="14" customFormat="1" ht="31.5">
      <c r="B24" s="129" t="s">
        <v>21</v>
      </c>
      <c r="C24" s="127" t="s">
        <v>123</v>
      </c>
      <c r="D24" s="15" t="s">
        <v>22</v>
      </c>
      <c r="E24" s="129" t="s">
        <v>23</v>
      </c>
      <c r="F24" s="129"/>
      <c r="G24" s="129"/>
    </row>
    <row r="25" spans="2:7" s="14" customFormat="1" ht="110.25">
      <c r="B25" s="129"/>
      <c r="C25" s="128"/>
      <c r="D25" s="15" t="s">
        <v>147</v>
      </c>
      <c r="E25" s="18" t="s">
        <v>124</v>
      </c>
      <c r="F25" s="18" t="s">
        <v>148</v>
      </c>
      <c r="G25" s="18" t="s">
        <v>154</v>
      </c>
    </row>
    <row r="26" spans="2:7" s="14" customFormat="1" ht="31.5">
      <c r="B26" s="15">
        <v>1</v>
      </c>
      <c r="C26" s="31" t="s">
        <v>26</v>
      </c>
      <c r="D26" s="17">
        <f>E26+F26</f>
        <v>3017959</v>
      </c>
      <c r="E26" s="16">
        <v>3002869.2</v>
      </c>
      <c r="F26" s="16">
        <v>15089.8</v>
      </c>
      <c r="G26" s="16">
        <v>603591.80000000005</v>
      </c>
    </row>
    <row r="27" spans="2:7" s="14" customFormat="1" ht="31.5">
      <c r="B27" s="15">
        <v>2</v>
      </c>
      <c r="C27" s="31" t="s">
        <v>27</v>
      </c>
      <c r="D27" s="17">
        <f t="shared" ref="D27:D29" si="2">E27+F27</f>
        <v>3850515</v>
      </c>
      <c r="E27" s="16">
        <v>3831262.42</v>
      </c>
      <c r="F27" s="16">
        <v>19252.580000000002</v>
      </c>
      <c r="G27" s="16">
        <v>770103</v>
      </c>
    </row>
    <row r="28" spans="2:7" s="14" customFormat="1" ht="31.5">
      <c r="B28" s="15">
        <v>3</v>
      </c>
      <c r="C28" s="31" t="s">
        <v>28</v>
      </c>
      <c r="D28" s="17">
        <f t="shared" si="2"/>
        <v>2237504.1800000002</v>
      </c>
      <c r="E28" s="16">
        <v>2226316.66</v>
      </c>
      <c r="F28" s="16">
        <v>11187.52</v>
      </c>
      <c r="G28" s="16">
        <v>881928</v>
      </c>
    </row>
    <row r="29" spans="2:7" s="14" customFormat="1" ht="31.5">
      <c r="B29" s="15">
        <v>4</v>
      </c>
      <c r="C29" s="31" t="s">
        <v>29</v>
      </c>
      <c r="D29" s="17">
        <f t="shared" si="2"/>
        <v>2841729</v>
      </c>
      <c r="E29" s="16">
        <v>2827520.36</v>
      </c>
      <c r="F29" s="16">
        <v>14208.64</v>
      </c>
      <c r="G29" s="16">
        <v>568345.80000000005</v>
      </c>
    </row>
    <row r="30" spans="2:7" s="14" customFormat="1" ht="31.5">
      <c r="B30" s="15">
        <v>5</v>
      </c>
      <c r="C30" s="31" t="s">
        <v>30</v>
      </c>
      <c r="D30" s="17">
        <f>E30+F30</f>
        <v>3174564.6199999996</v>
      </c>
      <c r="E30" s="16">
        <v>3158691.8</v>
      </c>
      <c r="F30" s="16">
        <v>15872.82</v>
      </c>
      <c r="G30" s="16">
        <v>634912.92000000004</v>
      </c>
    </row>
    <row r="31" spans="2:7" s="14" customFormat="1" ht="31.5">
      <c r="B31" s="15">
        <v>6</v>
      </c>
      <c r="C31" s="31" t="s">
        <v>31</v>
      </c>
      <c r="D31" s="17">
        <f t="shared" ref="D31:D41" si="3">E31+F31</f>
        <v>6088031</v>
      </c>
      <c r="E31" s="16">
        <v>6057590.8499999996</v>
      </c>
      <c r="F31" s="16">
        <v>30440.15</v>
      </c>
      <c r="G31" s="16">
        <v>1217606.2</v>
      </c>
    </row>
    <row r="32" spans="2:7" s="14" customFormat="1" ht="31.5">
      <c r="B32" s="15">
        <v>7</v>
      </c>
      <c r="C32" s="31" t="s">
        <v>32</v>
      </c>
      <c r="D32" s="17">
        <f t="shared" si="3"/>
        <v>2150000</v>
      </c>
      <c r="E32" s="16">
        <v>2139250</v>
      </c>
      <c r="F32" s="16">
        <v>10750</v>
      </c>
      <c r="G32" s="16">
        <v>430000</v>
      </c>
    </row>
    <row r="33" spans="2:7" s="14" customFormat="1" ht="31.5">
      <c r="B33" s="15">
        <v>8</v>
      </c>
      <c r="C33" s="31" t="s">
        <v>33</v>
      </c>
      <c r="D33" s="17">
        <f t="shared" si="3"/>
        <v>4728316.59</v>
      </c>
      <c r="E33" s="16">
        <v>4704675</v>
      </c>
      <c r="F33" s="16">
        <v>23641.59</v>
      </c>
      <c r="G33" s="16">
        <v>6154616.79</v>
      </c>
    </row>
    <row r="34" spans="2:7" s="14" customFormat="1" ht="31.5">
      <c r="B34" s="15">
        <v>9</v>
      </c>
      <c r="C34" s="31" t="s">
        <v>34</v>
      </c>
      <c r="D34" s="17">
        <f t="shared" si="3"/>
        <v>5680314</v>
      </c>
      <c r="E34" s="16">
        <v>5651912.4299999997</v>
      </c>
      <c r="F34" s="16">
        <v>28401.57</v>
      </c>
      <c r="G34" s="16">
        <v>1136062.8</v>
      </c>
    </row>
    <row r="35" spans="2:7" s="14" customFormat="1" ht="31.5">
      <c r="B35" s="15">
        <v>10</v>
      </c>
      <c r="C35" s="31" t="s">
        <v>35</v>
      </c>
      <c r="D35" s="17">
        <f t="shared" si="3"/>
        <v>2913896.72</v>
      </c>
      <c r="E35" s="16">
        <v>2899327.24</v>
      </c>
      <c r="F35" s="16">
        <v>14569.48</v>
      </c>
      <c r="G35" s="16">
        <v>582779.34</v>
      </c>
    </row>
    <row r="36" spans="2:7" s="14" customFormat="1" ht="31.5">
      <c r="B36" s="15">
        <v>11</v>
      </c>
      <c r="C36" s="31" t="s">
        <v>36</v>
      </c>
      <c r="D36" s="17">
        <f t="shared" si="3"/>
        <v>4165241</v>
      </c>
      <c r="E36" s="16">
        <v>4144414.79</v>
      </c>
      <c r="F36" s="16">
        <v>20826.21</v>
      </c>
      <c r="G36" s="16">
        <v>833048.2</v>
      </c>
    </row>
    <row r="37" spans="2:7" s="14" customFormat="1" ht="31.5">
      <c r="B37" s="15">
        <v>12</v>
      </c>
      <c r="C37" s="31" t="s">
        <v>37</v>
      </c>
      <c r="D37" s="17">
        <f t="shared" si="3"/>
        <v>7270000</v>
      </c>
      <c r="E37" s="16">
        <v>7233650</v>
      </c>
      <c r="F37" s="16">
        <v>36350</v>
      </c>
      <c r="G37" s="16">
        <v>1454000</v>
      </c>
    </row>
    <row r="38" spans="2:7" s="14" customFormat="1" ht="31.5">
      <c r="B38" s="15">
        <v>13</v>
      </c>
      <c r="C38" s="31" t="s">
        <v>38</v>
      </c>
      <c r="D38" s="17">
        <f t="shared" si="3"/>
        <v>2914528.79</v>
      </c>
      <c r="E38" s="16">
        <v>2899956.15</v>
      </c>
      <c r="F38" s="16">
        <v>14572.64</v>
      </c>
      <c r="G38" s="16">
        <v>582905.76</v>
      </c>
    </row>
    <row r="39" spans="2:7" s="14" customFormat="1" ht="31.5">
      <c r="B39" s="15">
        <v>14</v>
      </c>
      <c r="C39" s="31" t="s">
        <v>39</v>
      </c>
      <c r="D39" s="17">
        <f t="shared" si="3"/>
        <v>4332110.72</v>
      </c>
      <c r="E39" s="16">
        <v>4310450.17</v>
      </c>
      <c r="F39" s="16">
        <v>21660.55</v>
      </c>
      <c r="G39" s="16">
        <v>866422.14</v>
      </c>
    </row>
    <row r="40" spans="2:7" s="14" customFormat="1" ht="31.5">
      <c r="B40" s="15">
        <v>15</v>
      </c>
      <c r="C40" s="31" t="s">
        <v>40</v>
      </c>
      <c r="D40" s="17">
        <f t="shared" si="3"/>
        <v>2737884</v>
      </c>
      <c r="E40" s="16">
        <v>2724194.58</v>
      </c>
      <c r="F40" s="16">
        <v>13689.42</v>
      </c>
      <c r="G40" s="16">
        <v>547576.80000000005</v>
      </c>
    </row>
    <row r="41" spans="2:7" s="14" customFormat="1" ht="31.5">
      <c r="B41" s="15">
        <v>16</v>
      </c>
      <c r="C41" s="31" t="s">
        <v>41</v>
      </c>
      <c r="D41" s="17">
        <f t="shared" si="3"/>
        <v>3793512</v>
      </c>
      <c r="E41" s="16">
        <v>3774544.44</v>
      </c>
      <c r="F41" s="16">
        <v>18967.560000000001</v>
      </c>
      <c r="G41" s="16">
        <v>758702.4</v>
      </c>
    </row>
    <row r="42" spans="2:7" s="14" customFormat="1" ht="31.5">
      <c r="B42" s="32"/>
      <c r="C42" s="25" t="s">
        <v>137</v>
      </c>
      <c r="D42" s="33">
        <f>SUM(D26:D41)</f>
        <v>61896106.619999997</v>
      </c>
      <c r="E42" s="33">
        <f t="shared" ref="E42:G42" si="4">SUM(E26:E41)</f>
        <v>61586626.089999996</v>
      </c>
      <c r="F42" s="33">
        <f t="shared" si="4"/>
        <v>309480.52999999997</v>
      </c>
      <c r="G42" s="33">
        <f t="shared" si="4"/>
        <v>18022601.949999999</v>
      </c>
    </row>
    <row r="43" spans="2:7" s="34" customFormat="1" ht="15.75">
      <c r="B43" s="27"/>
      <c r="C43" s="27" t="s">
        <v>126</v>
      </c>
      <c r="D43" s="35">
        <f>D42</f>
        <v>61896106.619999997</v>
      </c>
      <c r="E43" s="30">
        <f>E42</f>
        <v>61586626.089999996</v>
      </c>
      <c r="F43" s="30">
        <f>F42</f>
        <v>309480.52999999997</v>
      </c>
      <c r="G43" s="30">
        <f>G42</f>
        <v>18022601.949999999</v>
      </c>
    </row>
    <row r="44" spans="2:7" s="14" customFormat="1" ht="15.75">
      <c r="B44" s="126" t="s">
        <v>89</v>
      </c>
      <c r="C44" s="126"/>
      <c r="D44" s="126"/>
      <c r="E44" s="126"/>
      <c r="F44" s="126"/>
      <c r="G44" s="126"/>
    </row>
    <row r="45" spans="2:7" s="14" customFormat="1" ht="15.75">
      <c r="B45" s="126" t="s">
        <v>25</v>
      </c>
      <c r="C45" s="126"/>
      <c r="D45" s="126"/>
      <c r="E45" s="126"/>
      <c r="F45" s="126"/>
      <c r="G45" s="126"/>
    </row>
    <row r="46" spans="2:7" s="14" customFormat="1" ht="31.5">
      <c r="B46" s="129" t="s">
        <v>21</v>
      </c>
      <c r="C46" s="127" t="s">
        <v>123</v>
      </c>
      <c r="D46" s="15" t="s">
        <v>22</v>
      </c>
      <c r="E46" s="129" t="s">
        <v>23</v>
      </c>
      <c r="F46" s="129"/>
      <c r="G46" s="129"/>
    </row>
    <row r="47" spans="2:7" s="14" customFormat="1" ht="110.25">
      <c r="B47" s="129"/>
      <c r="C47" s="128"/>
      <c r="D47" s="15" t="s">
        <v>147</v>
      </c>
      <c r="E47" s="18" t="s">
        <v>124</v>
      </c>
      <c r="F47" s="18" t="s">
        <v>149</v>
      </c>
      <c r="G47" s="18" t="s">
        <v>154</v>
      </c>
    </row>
    <row r="48" spans="2:7" s="14" customFormat="1" ht="31.5">
      <c r="B48" s="15">
        <v>1</v>
      </c>
      <c r="C48" s="15" t="s">
        <v>42</v>
      </c>
      <c r="D48" s="15">
        <f t="shared" ref="D48:D56" si="5">E48+F48</f>
        <v>2999062</v>
      </c>
      <c r="E48" s="18">
        <v>2984066.69</v>
      </c>
      <c r="F48" s="18">
        <v>14995.31</v>
      </c>
      <c r="G48" s="18">
        <v>599812.4</v>
      </c>
    </row>
    <row r="49" spans="2:7" s="14" customFormat="1" ht="31.5">
      <c r="B49" s="15">
        <v>2</v>
      </c>
      <c r="C49" s="15" t="s">
        <v>43</v>
      </c>
      <c r="D49" s="15">
        <f t="shared" si="5"/>
        <v>3796370</v>
      </c>
      <c r="E49" s="18">
        <v>3777388.15</v>
      </c>
      <c r="F49" s="18">
        <v>18981.849999999999</v>
      </c>
      <c r="G49" s="18">
        <v>759274</v>
      </c>
    </row>
    <row r="50" spans="2:7" s="14" customFormat="1" ht="31.5">
      <c r="B50" s="15">
        <v>3</v>
      </c>
      <c r="C50" s="15" t="s">
        <v>44</v>
      </c>
      <c r="D50" s="15">
        <f t="shared" si="5"/>
        <v>7319703</v>
      </c>
      <c r="E50" s="18">
        <v>7283104.4900000002</v>
      </c>
      <c r="F50" s="18">
        <v>36598.51</v>
      </c>
      <c r="G50" s="18">
        <v>1463940.6</v>
      </c>
    </row>
    <row r="51" spans="2:7" s="14" customFormat="1" ht="31.5">
      <c r="B51" s="15">
        <v>4</v>
      </c>
      <c r="C51" s="15" t="s">
        <v>45</v>
      </c>
      <c r="D51" s="15">
        <f t="shared" si="5"/>
        <v>1200067</v>
      </c>
      <c r="E51" s="18">
        <v>1194066.6599999999</v>
      </c>
      <c r="F51" s="18">
        <v>6000.34</v>
      </c>
      <c r="G51" s="18">
        <v>240013.4</v>
      </c>
    </row>
    <row r="52" spans="2:7" s="14" customFormat="1" ht="31.5">
      <c r="B52" s="15">
        <v>5</v>
      </c>
      <c r="C52" s="15" t="s">
        <v>46</v>
      </c>
      <c r="D52" s="15">
        <f t="shared" si="5"/>
        <v>6890000</v>
      </c>
      <c r="E52" s="18">
        <v>6855550</v>
      </c>
      <c r="F52" s="18">
        <v>34450</v>
      </c>
      <c r="G52" s="18">
        <v>1378000</v>
      </c>
    </row>
    <row r="53" spans="2:7" s="14" customFormat="1" ht="31.5">
      <c r="B53" s="15">
        <v>6</v>
      </c>
      <c r="C53" s="15" t="s">
        <v>47</v>
      </c>
      <c r="D53" s="15">
        <f t="shared" si="5"/>
        <v>4657238</v>
      </c>
      <c r="E53" s="18">
        <v>4633951.8099999996</v>
      </c>
      <c r="F53" s="18">
        <v>23286.19</v>
      </c>
      <c r="G53" s="18">
        <v>931447.6</v>
      </c>
    </row>
    <row r="54" spans="2:7" s="14" customFormat="1" ht="31.5">
      <c r="B54" s="15">
        <v>7</v>
      </c>
      <c r="C54" s="15" t="s">
        <v>48</v>
      </c>
      <c r="D54" s="15">
        <f t="shared" si="5"/>
        <v>5955000</v>
      </c>
      <c r="E54" s="18">
        <v>5925225</v>
      </c>
      <c r="F54" s="18">
        <v>29775</v>
      </c>
      <c r="G54" s="18">
        <v>1191000</v>
      </c>
    </row>
    <row r="55" spans="2:7" s="14" customFormat="1" ht="31.5">
      <c r="B55" s="15">
        <v>8</v>
      </c>
      <c r="C55" s="15" t="s">
        <v>49</v>
      </c>
      <c r="D55" s="15">
        <f t="shared" si="5"/>
        <v>8670000</v>
      </c>
      <c r="E55" s="18">
        <v>8626650</v>
      </c>
      <c r="F55" s="18">
        <v>43350</v>
      </c>
      <c r="G55" s="18">
        <v>1734000</v>
      </c>
    </row>
    <row r="56" spans="2:7" s="14" customFormat="1" ht="31.5">
      <c r="B56" s="15">
        <v>9</v>
      </c>
      <c r="C56" s="15" t="s">
        <v>50</v>
      </c>
      <c r="D56" s="15">
        <f t="shared" si="5"/>
        <v>4980000</v>
      </c>
      <c r="E56" s="18">
        <v>4955100</v>
      </c>
      <c r="F56" s="18">
        <v>24900</v>
      </c>
      <c r="G56" s="18">
        <v>996000</v>
      </c>
    </row>
    <row r="57" spans="2:7" s="14" customFormat="1" ht="31.5">
      <c r="B57" s="15">
        <v>10</v>
      </c>
      <c r="C57" s="15" t="s">
        <v>51</v>
      </c>
      <c r="D57" s="15">
        <f>E57+F57</f>
        <v>14569901</v>
      </c>
      <c r="E57" s="18">
        <v>14497051.49</v>
      </c>
      <c r="F57" s="18">
        <v>72849.509999999995</v>
      </c>
      <c r="G57" s="18">
        <v>2913980.2</v>
      </c>
    </row>
    <row r="58" spans="2:7" s="14" customFormat="1" ht="31.5">
      <c r="B58" s="15">
        <v>11</v>
      </c>
      <c r="C58" s="15" t="s">
        <v>52</v>
      </c>
      <c r="D58" s="15">
        <f t="shared" ref="D58:D63" si="6">E58+F58</f>
        <v>4538304</v>
      </c>
      <c r="E58" s="18">
        <v>4515612.4800000004</v>
      </c>
      <c r="F58" s="18">
        <v>22691.52</v>
      </c>
      <c r="G58" s="18">
        <v>907660.80000000005</v>
      </c>
    </row>
    <row r="59" spans="2:7" s="14" customFormat="1" ht="31.5">
      <c r="B59" s="15">
        <v>12</v>
      </c>
      <c r="C59" s="15" t="s">
        <v>53</v>
      </c>
      <c r="D59" s="15">
        <f t="shared" si="6"/>
        <v>3497502</v>
      </c>
      <c r="E59" s="18">
        <v>3480014.49</v>
      </c>
      <c r="F59" s="18">
        <v>17487.509999999998</v>
      </c>
      <c r="G59" s="18">
        <v>699500.4</v>
      </c>
    </row>
    <row r="60" spans="2:7" s="14" customFormat="1" ht="31.5">
      <c r="B60" s="15">
        <v>13</v>
      </c>
      <c r="C60" s="15" t="s">
        <v>54</v>
      </c>
      <c r="D60" s="15">
        <f t="shared" si="6"/>
        <v>5397735</v>
      </c>
      <c r="E60" s="18">
        <v>5370746.3300000001</v>
      </c>
      <c r="F60" s="18">
        <v>26988.67</v>
      </c>
      <c r="G60" s="18">
        <v>1079547</v>
      </c>
    </row>
    <row r="61" spans="2:7" s="14" customFormat="1" ht="31.5">
      <c r="B61" s="15">
        <v>14</v>
      </c>
      <c r="C61" s="15" t="s">
        <v>55</v>
      </c>
      <c r="D61" s="15">
        <f t="shared" si="6"/>
        <v>4142807</v>
      </c>
      <c r="E61" s="18">
        <v>4122092.96</v>
      </c>
      <c r="F61" s="18">
        <v>20714.04</v>
      </c>
      <c r="G61" s="18">
        <v>828561.4</v>
      </c>
    </row>
    <row r="62" spans="2:7" s="14" customFormat="1" ht="31.5">
      <c r="B62" s="15">
        <v>15</v>
      </c>
      <c r="C62" s="15" t="s">
        <v>56</v>
      </c>
      <c r="D62" s="15">
        <f t="shared" si="6"/>
        <v>1830971</v>
      </c>
      <c r="E62" s="18">
        <v>1821816.15</v>
      </c>
      <c r="F62" s="18">
        <v>9154.85</v>
      </c>
      <c r="G62" s="18">
        <v>366194.2</v>
      </c>
    </row>
    <row r="63" spans="2:7" s="14" customFormat="1" ht="31.5">
      <c r="B63" s="15">
        <v>16</v>
      </c>
      <c r="C63" s="24" t="s">
        <v>57</v>
      </c>
      <c r="D63" s="17">
        <f t="shared" si="6"/>
        <v>4107488</v>
      </c>
      <c r="E63" s="21">
        <v>4086950.56</v>
      </c>
      <c r="F63" s="21">
        <v>20537.439999999999</v>
      </c>
      <c r="G63" s="21">
        <v>821497.6</v>
      </c>
    </row>
    <row r="64" spans="2:7" s="14" customFormat="1" ht="31.5">
      <c r="B64" s="32"/>
      <c r="C64" s="25" t="s">
        <v>138</v>
      </c>
      <c r="D64" s="33">
        <f>SUM(D48:D63)</f>
        <v>84552148</v>
      </c>
      <c r="E64" s="33">
        <f t="shared" ref="E64:G64" si="7">SUM(E48:E63)</f>
        <v>84129387.25999999</v>
      </c>
      <c r="F64" s="33">
        <f t="shared" si="7"/>
        <v>422760.73999999993</v>
      </c>
      <c r="G64" s="33">
        <f t="shared" si="7"/>
        <v>16910429.600000001</v>
      </c>
    </row>
    <row r="65" spans="2:7" s="36" customFormat="1" ht="15.75">
      <c r="B65" s="37"/>
      <c r="C65" s="37" t="s">
        <v>127</v>
      </c>
      <c r="D65" s="38">
        <f>D64</f>
        <v>84552148</v>
      </c>
      <c r="E65" s="38">
        <f>E64</f>
        <v>84129387.25999999</v>
      </c>
      <c r="F65" s="38">
        <f t="shared" ref="F65:G65" si="8">F64</f>
        <v>422760.73999999993</v>
      </c>
      <c r="G65" s="38">
        <f t="shared" si="8"/>
        <v>16910429.600000001</v>
      </c>
    </row>
    <row r="66" spans="2:7" s="14" customFormat="1" ht="15.75">
      <c r="B66" s="126" t="s">
        <v>90</v>
      </c>
      <c r="C66" s="126"/>
      <c r="D66" s="126"/>
      <c r="E66" s="126"/>
      <c r="F66" s="126"/>
      <c r="G66" s="126"/>
    </row>
    <row r="67" spans="2:7" s="14" customFormat="1" ht="15.75">
      <c r="B67" s="126" t="s">
        <v>25</v>
      </c>
      <c r="C67" s="126"/>
      <c r="D67" s="126"/>
      <c r="E67" s="126"/>
      <c r="F67" s="126"/>
      <c r="G67" s="126"/>
    </row>
    <row r="68" spans="2:7" s="14" customFormat="1" ht="31.5">
      <c r="B68" s="129" t="s">
        <v>21</v>
      </c>
      <c r="C68" s="127" t="s">
        <v>123</v>
      </c>
      <c r="D68" s="15" t="s">
        <v>22</v>
      </c>
      <c r="E68" s="129" t="s">
        <v>23</v>
      </c>
      <c r="F68" s="129"/>
      <c r="G68" s="129"/>
    </row>
    <row r="69" spans="2:7" s="14" customFormat="1" ht="110.25">
      <c r="B69" s="129"/>
      <c r="C69" s="128"/>
      <c r="D69" s="15" t="s">
        <v>147</v>
      </c>
      <c r="E69" s="18" t="s">
        <v>124</v>
      </c>
      <c r="F69" s="39" t="s">
        <v>150</v>
      </c>
      <c r="G69" s="18" t="s">
        <v>154</v>
      </c>
    </row>
    <row r="70" spans="2:7" s="14" customFormat="1" ht="31.5">
      <c r="B70" s="15">
        <v>1</v>
      </c>
      <c r="C70" s="15" t="s">
        <v>59</v>
      </c>
      <c r="D70" s="15">
        <f>E70+F70</f>
        <v>5465000</v>
      </c>
      <c r="E70" s="18">
        <v>5437675</v>
      </c>
      <c r="F70" s="18">
        <v>27325</v>
      </c>
      <c r="G70" s="18">
        <v>1093000</v>
      </c>
    </row>
    <row r="71" spans="2:7" s="14" customFormat="1" ht="31.5">
      <c r="B71" s="15">
        <v>2</v>
      </c>
      <c r="C71" s="15" t="s">
        <v>60</v>
      </c>
      <c r="D71" s="15">
        <f t="shared" ref="D71:D77" si="9">E71+F71</f>
        <v>4980000</v>
      </c>
      <c r="E71" s="18">
        <v>4955100</v>
      </c>
      <c r="F71" s="18">
        <v>24900</v>
      </c>
      <c r="G71" s="18">
        <v>996000</v>
      </c>
    </row>
    <row r="72" spans="2:7" s="14" customFormat="1" ht="31.5">
      <c r="B72" s="15">
        <v>3</v>
      </c>
      <c r="C72" s="15" t="s">
        <v>61</v>
      </c>
      <c r="D72" s="15">
        <f t="shared" si="9"/>
        <v>9770000</v>
      </c>
      <c r="E72" s="18">
        <v>9721150</v>
      </c>
      <c r="F72" s="18">
        <v>48850</v>
      </c>
      <c r="G72" s="18">
        <v>1954000</v>
      </c>
    </row>
    <row r="73" spans="2:7" s="14" customFormat="1" ht="31.5">
      <c r="B73" s="15">
        <v>4</v>
      </c>
      <c r="C73" s="15" t="s">
        <v>62</v>
      </c>
      <c r="D73" s="15">
        <f t="shared" si="9"/>
        <v>4620000</v>
      </c>
      <c r="E73" s="18">
        <v>4596900</v>
      </c>
      <c r="F73" s="18">
        <v>23100</v>
      </c>
      <c r="G73" s="18">
        <v>924000</v>
      </c>
    </row>
    <row r="74" spans="2:7" s="14" customFormat="1" ht="31.5">
      <c r="B74" s="15">
        <v>5</v>
      </c>
      <c r="C74" s="15" t="s">
        <v>63</v>
      </c>
      <c r="D74" s="15">
        <f t="shared" si="9"/>
        <v>4640000</v>
      </c>
      <c r="E74" s="18">
        <v>4616800</v>
      </c>
      <c r="F74" s="18">
        <v>23200</v>
      </c>
      <c r="G74" s="18">
        <v>928000</v>
      </c>
    </row>
    <row r="75" spans="2:7" s="14" customFormat="1" ht="31.5">
      <c r="B75" s="15">
        <v>6</v>
      </c>
      <c r="C75" s="15" t="s">
        <v>64</v>
      </c>
      <c r="D75" s="15">
        <f t="shared" si="9"/>
        <v>4870000</v>
      </c>
      <c r="E75" s="18">
        <v>4845650</v>
      </c>
      <c r="F75" s="18">
        <v>24350</v>
      </c>
      <c r="G75" s="18">
        <v>974000</v>
      </c>
    </row>
    <row r="76" spans="2:7" s="14" customFormat="1" ht="31.5">
      <c r="B76" s="15">
        <v>7</v>
      </c>
      <c r="C76" s="15" t="s">
        <v>65</v>
      </c>
      <c r="D76" s="15">
        <f t="shared" si="9"/>
        <v>5950000</v>
      </c>
      <c r="E76" s="18">
        <v>5920250</v>
      </c>
      <c r="F76" s="18">
        <v>29750</v>
      </c>
      <c r="G76" s="18">
        <v>1190000</v>
      </c>
    </row>
    <row r="77" spans="2:7" s="14" customFormat="1" ht="31.5">
      <c r="B77" s="15">
        <v>8</v>
      </c>
      <c r="C77" s="15" t="s">
        <v>66</v>
      </c>
      <c r="D77" s="15">
        <f t="shared" si="9"/>
        <v>4780000</v>
      </c>
      <c r="E77" s="18">
        <v>4756100</v>
      </c>
      <c r="F77" s="18">
        <v>23900</v>
      </c>
      <c r="G77" s="18">
        <v>956000</v>
      </c>
    </row>
    <row r="78" spans="2:7" s="14" customFormat="1" ht="31.5">
      <c r="B78" s="15">
        <v>9</v>
      </c>
      <c r="C78" s="15" t="s">
        <v>69</v>
      </c>
      <c r="D78" s="15">
        <f>E78+F78</f>
        <v>7063788</v>
      </c>
      <c r="E78" s="18">
        <v>7028469.0599999996</v>
      </c>
      <c r="F78" s="18">
        <v>35318.94</v>
      </c>
      <c r="G78" s="18">
        <v>1412757.6</v>
      </c>
    </row>
    <row r="79" spans="2:7" s="14" customFormat="1" ht="31.5">
      <c r="B79" s="15">
        <v>10</v>
      </c>
      <c r="C79" s="15" t="s">
        <v>70</v>
      </c>
      <c r="D79" s="15">
        <f t="shared" ref="D79:D85" si="10">E79+F79</f>
        <v>4124072</v>
      </c>
      <c r="E79" s="18">
        <v>4103451.64</v>
      </c>
      <c r="F79" s="18">
        <v>20620.36</v>
      </c>
      <c r="G79" s="18">
        <v>824814.4</v>
      </c>
    </row>
    <row r="80" spans="2:7" s="14" customFormat="1" ht="31.5">
      <c r="B80" s="15">
        <v>11</v>
      </c>
      <c r="C80" s="15" t="s">
        <v>71</v>
      </c>
      <c r="D80" s="15">
        <f t="shared" si="10"/>
        <v>6738129</v>
      </c>
      <c r="E80" s="18">
        <v>6704438.3600000003</v>
      </c>
      <c r="F80" s="18">
        <v>33690.639999999999</v>
      </c>
      <c r="G80" s="18">
        <v>1347625.8</v>
      </c>
    </row>
    <row r="81" spans="2:7" s="14" customFormat="1" ht="31.5">
      <c r="B81" s="15">
        <v>12</v>
      </c>
      <c r="C81" s="15" t="s">
        <v>72</v>
      </c>
      <c r="D81" s="15">
        <f t="shared" si="10"/>
        <v>3549385</v>
      </c>
      <c r="E81" s="18">
        <v>3531638.07</v>
      </c>
      <c r="F81" s="18">
        <v>17746.93</v>
      </c>
      <c r="G81" s="18">
        <v>709877</v>
      </c>
    </row>
    <row r="82" spans="2:7" s="14" customFormat="1" ht="31.5">
      <c r="B82" s="15">
        <v>13</v>
      </c>
      <c r="C82" s="15" t="s">
        <v>73</v>
      </c>
      <c r="D82" s="15">
        <f t="shared" si="10"/>
        <v>2688491</v>
      </c>
      <c r="E82" s="18">
        <v>2675048.5499999998</v>
      </c>
      <c r="F82" s="18">
        <v>13442.45</v>
      </c>
      <c r="G82" s="18">
        <v>537698.19999999995</v>
      </c>
    </row>
    <row r="83" spans="2:7" s="14" customFormat="1" ht="31.5">
      <c r="B83" s="15">
        <v>14</v>
      </c>
      <c r="C83" s="15" t="s">
        <v>74</v>
      </c>
      <c r="D83" s="15">
        <f t="shared" si="10"/>
        <v>5943679</v>
      </c>
      <c r="E83" s="18">
        <v>5913960.5999999996</v>
      </c>
      <c r="F83" s="18">
        <v>29718.400000000001</v>
      </c>
      <c r="G83" s="18">
        <v>1188735.8</v>
      </c>
    </row>
    <row r="84" spans="2:7" s="14" customFormat="1" ht="31.5">
      <c r="B84" s="15">
        <v>15</v>
      </c>
      <c r="C84" s="15" t="s">
        <v>75</v>
      </c>
      <c r="D84" s="15">
        <f t="shared" si="10"/>
        <v>548636</v>
      </c>
      <c r="E84" s="18">
        <v>545892.81999999995</v>
      </c>
      <c r="F84" s="18">
        <v>2743.18</v>
      </c>
      <c r="G84" s="18">
        <v>109727.2</v>
      </c>
    </row>
    <row r="85" spans="2:7" s="14" customFormat="1" ht="31.5">
      <c r="B85" s="15">
        <v>16</v>
      </c>
      <c r="C85" s="84" t="s">
        <v>76</v>
      </c>
      <c r="D85" s="16">
        <f t="shared" si="10"/>
        <v>3587174</v>
      </c>
      <c r="E85" s="16">
        <v>3569238.13</v>
      </c>
      <c r="F85" s="16">
        <v>17935.87</v>
      </c>
      <c r="G85" s="16">
        <v>717434.8</v>
      </c>
    </row>
    <row r="86" spans="2:7" s="14" customFormat="1" ht="31.5">
      <c r="B86" s="32"/>
      <c r="C86" s="25" t="s">
        <v>139</v>
      </c>
      <c r="D86" s="26">
        <f>SUM(D70:D85)</f>
        <v>79318354</v>
      </c>
      <c r="E86" s="26">
        <f t="shared" ref="E86:G86" si="11">SUM(E70:E85)</f>
        <v>78921762.229999989</v>
      </c>
      <c r="F86" s="26">
        <f t="shared" si="11"/>
        <v>396591.77</v>
      </c>
      <c r="G86" s="26">
        <f t="shared" si="11"/>
        <v>15863670.800000001</v>
      </c>
    </row>
    <row r="87" spans="2:7" s="14" customFormat="1" ht="15.75">
      <c r="B87" s="15"/>
      <c r="C87" s="27" t="s">
        <v>128</v>
      </c>
      <c r="D87" s="28">
        <f>D86</f>
        <v>79318354</v>
      </c>
      <c r="E87" s="30">
        <f>E86</f>
        <v>78921762.229999989</v>
      </c>
      <c r="F87" s="30">
        <f t="shared" ref="F87:G87" si="12">F86</f>
        <v>396591.77</v>
      </c>
      <c r="G87" s="30">
        <f t="shared" si="12"/>
        <v>15863670.800000001</v>
      </c>
    </row>
    <row r="88" spans="2:7" s="14" customFormat="1" ht="15.75">
      <c r="B88" s="40"/>
      <c r="C88" s="41"/>
      <c r="D88" s="42"/>
      <c r="E88" s="43"/>
      <c r="F88" s="43"/>
      <c r="G88" s="43"/>
    </row>
  </sheetData>
  <mergeCells count="40">
    <mergeCell ref="B68:B69"/>
    <mergeCell ref="E68:G68"/>
    <mergeCell ref="B24:B25"/>
    <mergeCell ref="E24:G24"/>
    <mergeCell ref="B23:G23"/>
    <mergeCell ref="B66:G66"/>
    <mergeCell ref="B67:G67"/>
    <mergeCell ref="C68:C69"/>
    <mergeCell ref="C46:C47"/>
    <mergeCell ref="C24:C25"/>
    <mergeCell ref="B44:G44"/>
    <mergeCell ref="B45:G45"/>
    <mergeCell ref="B46:B47"/>
    <mergeCell ref="E46:G46"/>
    <mergeCell ref="C7:C8"/>
    <mergeCell ref="D7:D8"/>
    <mergeCell ref="F10:G10"/>
    <mergeCell ref="B9:G9"/>
    <mergeCell ref="F12:G12"/>
    <mergeCell ref="B22:G22"/>
    <mergeCell ref="C16:C17"/>
    <mergeCell ref="E3:G3"/>
    <mergeCell ref="F13:G13"/>
    <mergeCell ref="B14:G14"/>
    <mergeCell ref="B15:G15"/>
    <mergeCell ref="B16:B17"/>
    <mergeCell ref="E16:G16"/>
    <mergeCell ref="F17:G17"/>
    <mergeCell ref="B4:G4"/>
    <mergeCell ref="B6:G6"/>
    <mergeCell ref="B7:B8"/>
    <mergeCell ref="E7:G7"/>
    <mergeCell ref="F19:G19"/>
    <mergeCell ref="F8:G8"/>
    <mergeCell ref="F11:G11"/>
    <mergeCell ref="E1:H1"/>
    <mergeCell ref="E2:H2"/>
    <mergeCell ref="F18:G18"/>
    <mergeCell ref="F20:G20"/>
    <mergeCell ref="F21:G21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K134"/>
  <sheetViews>
    <sheetView topLeftCell="A3" workbookViewId="0">
      <selection activeCell="I16" sqref="I16"/>
    </sheetView>
  </sheetViews>
  <sheetFormatPr defaultRowHeight="15"/>
  <cols>
    <col min="1" max="1" width="1.5703125" customWidth="1"/>
    <col min="2" max="2" width="7.7109375" customWidth="1"/>
    <col min="3" max="3" width="44.42578125" customWidth="1"/>
    <col min="4" max="4" width="20.140625" customWidth="1"/>
    <col min="5" max="5" width="17.28515625" customWidth="1"/>
    <col min="6" max="6" width="14.28515625" customWidth="1"/>
    <col min="8" max="8" width="14.28515625" bestFit="1" customWidth="1"/>
    <col min="9" max="9" width="17.28515625" customWidth="1"/>
    <col min="10" max="10" width="13.7109375" customWidth="1"/>
    <col min="11" max="11" width="11.5703125" customWidth="1"/>
  </cols>
  <sheetData>
    <row r="1" spans="1:10" hidden="1"/>
    <row r="2" spans="1:10" s="9" customFormat="1" ht="29.45" hidden="1" customHeight="1">
      <c r="D2" s="144" t="s">
        <v>84</v>
      </c>
      <c r="E2" s="145"/>
      <c r="F2" s="145"/>
    </row>
    <row r="3" spans="1:10" s="14" customFormat="1" ht="75" customHeight="1">
      <c r="A3" s="9"/>
      <c r="B3" s="9"/>
      <c r="C3" s="9"/>
      <c r="D3" s="137" t="s">
        <v>188</v>
      </c>
      <c r="E3" s="138"/>
      <c r="F3" s="138"/>
      <c r="G3" s="85"/>
    </row>
    <row r="4" spans="1:10" s="14" customFormat="1" ht="93.75" customHeight="1">
      <c r="C4" s="78"/>
      <c r="D4" s="96" t="s">
        <v>187</v>
      </c>
      <c r="E4" s="146"/>
      <c r="F4" s="146"/>
    </row>
    <row r="5" spans="1:10" s="14" customFormat="1" ht="54" customHeight="1">
      <c r="B5" s="105" t="s">
        <v>96</v>
      </c>
      <c r="C5" s="105"/>
      <c r="D5" s="105"/>
      <c r="E5" s="105"/>
      <c r="F5" s="105"/>
    </row>
    <row r="6" spans="1:10" s="14" customFormat="1" ht="23.25" customHeight="1">
      <c r="B6" s="147" t="s">
        <v>87</v>
      </c>
      <c r="C6" s="147"/>
      <c r="D6" s="147"/>
      <c r="E6" s="147"/>
      <c r="F6" s="147"/>
    </row>
    <row r="7" spans="1:10" s="14" customFormat="1" ht="15.75">
      <c r="B7" s="142" t="s">
        <v>21</v>
      </c>
      <c r="C7" s="129" t="s">
        <v>121</v>
      </c>
      <c r="D7" s="129" t="s">
        <v>79</v>
      </c>
      <c r="E7" s="130" t="s">
        <v>80</v>
      </c>
      <c r="F7" s="130" t="s">
        <v>140</v>
      </c>
    </row>
    <row r="8" spans="1:10" s="14" customFormat="1" ht="15.75">
      <c r="B8" s="142"/>
      <c r="C8" s="129"/>
      <c r="D8" s="129"/>
      <c r="E8" s="130"/>
      <c r="F8" s="130"/>
      <c r="I8" s="91"/>
    </row>
    <row r="9" spans="1:10" s="14" customFormat="1" ht="14.45" customHeight="1">
      <c r="B9" s="142"/>
      <c r="C9" s="129"/>
      <c r="D9" s="129"/>
      <c r="E9" s="130"/>
      <c r="F9" s="130"/>
    </row>
    <row r="10" spans="1:10" s="14" customFormat="1" ht="14.45" customHeight="1">
      <c r="B10" s="143" t="s">
        <v>82</v>
      </c>
      <c r="C10" s="135"/>
      <c r="D10" s="135"/>
      <c r="E10" s="135"/>
      <c r="F10" s="136"/>
      <c r="I10" s="91"/>
      <c r="J10" s="91"/>
    </row>
    <row r="11" spans="1:10" s="14" customFormat="1" ht="15.75">
      <c r="B11" s="86">
        <v>1</v>
      </c>
      <c r="C11" s="6" t="s">
        <v>115</v>
      </c>
      <c r="D11" s="54">
        <v>7524216</v>
      </c>
      <c r="E11" s="92">
        <f>D11-F11</f>
        <v>7446274.5899999999</v>
      </c>
      <c r="F11" s="92">
        <f>77941.41</f>
        <v>77941.41</v>
      </c>
    </row>
    <row r="12" spans="1:10" s="14" customFormat="1" ht="15.75">
      <c r="B12" s="51"/>
      <c r="C12" s="52" t="s">
        <v>91</v>
      </c>
      <c r="D12" s="28">
        <f>D11</f>
        <v>7524216</v>
      </c>
      <c r="E12" s="28">
        <f>E11</f>
        <v>7446274.5899999999</v>
      </c>
      <c r="F12" s="28">
        <f>F11</f>
        <v>77941.41</v>
      </c>
    </row>
    <row r="13" spans="1:10" s="14" customFormat="1" ht="15" customHeight="1">
      <c r="B13" s="139" t="s">
        <v>85</v>
      </c>
      <c r="C13" s="140"/>
      <c r="D13" s="28">
        <f>D12</f>
        <v>7524216</v>
      </c>
      <c r="E13" s="28">
        <f>11:11</f>
        <v>7446274.5899999999</v>
      </c>
      <c r="F13" s="28">
        <f>F12</f>
        <v>77941.41</v>
      </c>
    </row>
    <row r="14" spans="1:10" s="14" customFormat="1" ht="15.75">
      <c r="B14" s="141" t="s">
        <v>68</v>
      </c>
      <c r="C14" s="141"/>
      <c r="D14" s="141"/>
      <c r="E14" s="141"/>
      <c r="F14" s="141"/>
    </row>
    <row r="15" spans="1:10" s="14" customFormat="1" ht="14.45" customHeight="1">
      <c r="B15" s="142" t="s">
        <v>21</v>
      </c>
      <c r="C15" s="129" t="s">
        <v>78</v>
      </c>
      <c r="D15" s="129" t="s">
        <v>79</v>
      </c>
      <c r="E15" s="130" t="s">
        <v>80</v>
      </c>
      <c r="F15" s="130" t="s">
        <v>140</v>
      </c>
    </row>
    <row r="16" spans="1:10" s="14" customFormat="1" ht="15.75">
      <c r="B16" s="142"/>
      <c r="C16" s="129"/>
      <c r="D16" s="129"/>
      <c r="E16" s="130"/>
      <c r="F16" s="130"/>
    </row>
    <row r="17" spans="2:6" s="14" customFormat="1" ht="15.75">
      <c r="B17" s="142"/>
      <c r="C17" s="129"/>
      <c r="D17" s="129"/>
      <c r="E17" s="130"/>
      <c r="F17" s="130"/>
    </row>
    <row r="18" spans="2:6" s="14" customFormat="1" ht="15.75">
      <c r="B18" s="143" t="s">
        <v>82</v>
      </c>
      <c r="C18" s="135"/>
      <c r="D18" s="135"/>
      <c r="E18" s="135"/>
      <c r="F18" s="136"/>
    </row>
    <row r="19" spans="2:6" s="14" customFormat="1" ht="15.75">
      <c r="B19" s="15">
        <v>1</v>
      </c>
      <c r="C19" s="49" t="s">
        <v>99</v>
      </c>
      <c r="D19" s="54">
        <v>2352040</v>
      </c>
      <c r="E19" s="16">
        <f t="shared" ref="E19:E22" si="0">D19-F19</f>
        <v>2328519.6</v>
      </c>
      <c r="F19" s="50">
        <f t="shared" ref="F19:F22" si="1">D19*1%</f>
        <v>23520.400000000001</v>
      </c>
    </row>
    <row r="20" spans="2:6" s="14" customFormat="1" ht="15.75">
      <c r="B20" s="87">
        <v>2</v>
      </c>
      <c r="C20" s="49" t="s">
        <v>100</v>
      </c>
      <c r="D20" s="54">
        <v>2395493</v>
      </c>
      <c r="E20" s="16">
        <f t="shared" si="0"/>
        <v>2371538.0699999998</v>
      </c>
      <c r="F20" s="50">
        <f t="shared" si="1"/>
        <v>23954.93</v>
      </c>
    </row>
    <row r="21" spans="2:6" s="14" customFormat="1" ht="15.75">
      <c r="B21" s="87">
        <v>3</v>
      </c>
      <c r="C21" s="49" t="s">
        <v>101</v>
      </c>
      <c r="D21" s="54">
        <v>1832540</v>
      </c>
      <c r="E21" s="16">
        <f t="shared" si="0"/>
        <v>1814214.6</v>
      </c>
      <c r="F21" s="50">
        <f t="shared" si="1"/>
        <v>18325.400000000001</v>
      </c>
    </row>
    <row r="22" spans="2:6" s="14" customFormat="1" ht="15.75">
      <c r="B22" s="87">
        <v>4</v>
      </c>
      <c r="C22" s="49" t="s">
        <v>102</v>
      </c>
      <c r="D22" s="54">
        <v>2352446.41</v>
      </c>
      <c r="E22" s="16">
        <f t="shared" si="0"/>
        <v>2328921.9459000002</v>
      </c>
      <c r="F22" s="50">
        <f t="shared" si="1"/>
        <v>23524.464100000001</v>
      </c>
    </row>
    <row r="23" spans="2:6" s="14" customFormat="1" ht="15.75">
      <c r="B23" s="87">
        <v>5</v>
      </c>
      <c r="C23" s="5" t="s">
        <v>103</v>
      </c>
      <c r="D23" s="54">
        <v>3534473.8</v>
      </c>
      <c r="E23" s="16">
        <f t="shared" ref="E23" si="2">D23-F23</f>
        <v>3499129.0619999999</v>
      </c>
      <c r="F23" s="50">
        <f t="shared" ref="F23" si="3">D23*1%</f>
        <v>35344.737999999998</v>
      </c>
    </row>
    <row r="24" spans="2:6" s="14" customFormat="1" ht="79.150000000000006" customHeight="1">
      <c r="B24" s="87">
        <v>6</v>
      </c>
      <c r="C24" s="5" t="s">
        <v>104</v>
      </c>
      <c r="D24" s="54">
        <v>1682922.8</v>
      </c>
      <c r="E24" s="16">
        <f t="shared" ref="E24" si="4">D24-F24</f>
        <v>1666093.5720000002</v>
      </c>
      <c r="F24" s="50">
        <f t="shared" ref="F24" si="5">D24*1%</f>
        <v>16829.227999999999</v>
      </c>
    </row>
    <row r="25" spans="2:6" s="14" customFormat="1" ht="15.75">
      <c r="B25" s="87">
        <v>7</v>
      </c>
      <c r="C25" s="6" t="s">
        <v>105</v>
      </c>
      <c r="D25" s="54">
        <v>1823768</v>
      </c>
      <c r="E25" s="16">
        <f t="shared" ref="E25:E28" si="6">D25-F25</f>
        <v>1805530.32</v>
      </c>
      <c r="F25" s="50">
        <f t="shared" ref="F25:F28" si="7">D25*1%</f>
        <v>18237.68</v>
      </c>
    </row>
    <row r="26" spans="2:6" s="14" customFormat="1" ht="15.75">
      <c r="B26" s="87">
        <v>8</v>
      </c>
      <c r="C26" s="5" t="s">
        <v>106</v>
      </c>
      <c r="D26" s="54">
        <v>2089461</v>
      </c>
      <c r="E26" s="16">
        <f t="shared" si="6"/>
        <v>2068566.39</v>
      </c>
      <c r="F26" s="50">
        <f t="shared" si="7"/>
        <v>20894.61</v>
      </c>
    </row>
    <row r="27" spans="2:6" s="14" customFormat="1" ht="15.75">
      <c r="B27" s="87">
        <v>9</v>
      </c>
      <c r="C27" s="6" t="s">
        <v>107</v>
      </c>
      <c r="D27" s="54">
        <v>1826634</v>
      </c>
      <c r="E27" s="16">
        <f t="shared" si="6"/>
        <v>1808367.66</v>
      </c>
      <c r="F27" s="50">
        <f t="shared" si="7"/>
        <v>18266.34</v>
      </c>
    </row>
    <row r="28" spans="2:6" s="14" customFormat="1" ht="15.75">
      <c r="B28" s="87">
        <v>10</v>
      </c>
      <c r="C28" s="5" t="s">
        <v>108</v>
      </c>
      <c r="D28" s="54">
        <v>1936345.7</v>
      </c>
      <c r="E28" s="16">
        <f t="shared" si="6"/>
        <v>1916982.243</v>
      </c>
      <c r="F28" s="50">
        <f t="shared" si="7"/>
        <v>19363.456999999999</v>
      </c>
    </row>
    <row r="29" spans="2:6" s="14" customFormat="1" ht="15.75">
      <c r="B29" s="87">
        <v>11</v>
      </c>
      <c r="C29" s="6" t="s">
        <v>109</v>
      </c>
      <c r="D29" s="54">
        <v>2062219.76</v>
      </c>
      <c r="E29" s="16">
        <f t="shared" ref="E29" si="8">D29-F29</f>
        <v>2041597.5623999999</v>
      </c>
      <c r="F29" s="50">
        <f t="shared" ref="F29" si="9">D29*1%</f>
        <v>20622.1976</v>
      </c>
    </row>
    <row r="30" spans="2:6" s="14" customFormat="1" ht="15.75">
      <c r="B30" s="15">
        <v>2</v>
      </c>
      <c r="C30" s="88" t="s">
        <v>97</v>
      </c>
      <c r="D30" s="54">
        <f>1394969.08+10000+58777.34</f>
        <v>1463746.4200000002</v>
      </c>
      <c r="E30" s="54">
        <f t="shared" ref="E30" si="10">D30-F30</f>
        <v>1449108.9558000001</v>
      </c>
      <c r="F30" s="54">
        <f t="shared" ref="F30" si="11">D30*1%</f>
        <v>14637.464200000002</v>
      </c>
    </row>
    <row r="31" spans="2:6" s="14" customFormat="1" ht="15.75">
      <c r="B31" s="86">
        <v>3</v>
      </c>
      <c r="C31" s="49" t="s">
        <v>98</v>
      </c>
      <c r="D31" s="54">
        <f>1545452+187703.09+58000</f>
        <v>1791155.09</v>
      </c>
      <c r="E31" s="54">
        <f t="shared" ref="E31" si="12">D31-F31</f>
        <v>1773243.5391000002</v>
      </c>
      <c r="F31" s="89">
        <f t="shared" ref="F31" si="13">D31*1%</f>
        <v>17911.550900000002</v>
      </c>
    </row>
    <row r="32" spans="2:6" s="14" customFormat="1" ht="15.75">
      <c r="B32" s="87">
        <v>4</v>
      </c>
      <c r="C32" s="49" t="s">
        <v>118</v>
      </c>
      <c r="D32" s="54">
        <v>3030303.03</v>
      </c>
      <c r="E32" s="54">
        <f t="shared" ref="E32" si="14">D32-F32</f>
        <v>2999999.9996999996</v>
      </c>
      <c r="F32" s="89">
        <f t="shared" ref="F32" si="15">D32*1%</f>
        <v>30303.030299999999</v>
      </c>
    </row>
    <row r="33" spans="2:6" s="14" customFormat="1" ht="15.75">
      <c r="B33" s="87">
        <v>12</v>
      </c>
      <c r="C33" s="5" t="s">
        <v>119</v>
      </c>
      <c r="D33" s="7">
        <v>3030303.04</v>
      </c>
      <c r="E33" s="16">
        <f t="shared" ref="E33" si="16">D33-F33</f>
        <v>3000000.0096</v>
      </c>
      <c r="F33" s="50">
        <f t="shared" ref="F33" si="17">D33*1%</f>
        <v>30303.0304</v>
      </c>
    </row>
    <row r="34" spans="2:6" s="14" customFormat="1" ht="15.75">
      <c r="B34" s="51"/>
      <c r="C34" s="52" t="s">
        <v>91</v>
      </c>
      <c r="D34" s="28">
        <f>SUM(D19:D33)</f>
        <v>33203852.050000004</v>
      </c>
      <c r="E34" s="28">
        <f>SUM(E19:E33)</f>
        <v>32871813.529499996</v>
      </c>
      <c r="F34" s="28">
        <f>SUM(F19:F33)</f>
        <v>332038.52049999993</v>
      </c>
    </row>
    <row r="35" spans="2:6" s="14" customFormat="1" ht="15.75">
      <c r="B35" s="143" t="s">
        <v>83</v>
      </c>
      <c r="C35" s="135"/>
      <c r="D35" s="135"/>
      <c r="E35" s="135"/>
      <c r="F35" s="136"/>
    </row>
    <row r="36" spans="2:6" s="14" customFormat="1" ht="63">
      <c r="B36" s="15">
        <v>3</v>
      </c>
      <c r="C36" s="15" t="s">
        <v>173</v>
      </c>
      <c r="D36" s="53">
        <v>3030303.03</v>
      </c>
      <c r="E36" s="53">
        <f t="shared" ref="E36:E38" si="18">D36-F36</f>
        <v>2999999.9996999996</v>
      </c>
      <c r="F36" s="53">
        <f t="shared" ref="F36:F38" si="19">D36*1%</f>
        <v>30303.030299999999</v>
      </c>
    </row>
    <row r="37" spans="2:6" s="14" customFormat="1" ht="31.5">
      <c r="B37" s="15">
        <v>4</v>
      </c>
      <c r="C37" s="15" t="s">
        <v>174</v>
      </c>
      <c r="D37" s="53">
        <v>3030303.03</v>
      </c>
      <c r="E37" s="53">
        <f t="shared" si="18"/>
        <v>2999999.9996999996</v>
      </c>
      <c r="F37" s="53">
        <f t="shared" si="19"/>
        <v>30303.030299999999</v>
      </c>
    </row>
    <row r="38" spans="2:6" s="14" customFormat="1" ht="110.25">
      <c r="B38" s="15">
        <v>5</v>
      </c>
      <c r="C38" s="18" t="s">
        <v>175</v>
      </c>
      <c r="D38" s="53">
        <v>3030303.03</v>
      </c>
      <c r="E38" s="53">
        <f t="shared" si="18"/>
        <v>2999999.9996999996</v>
      </c>
      <c r="F38" s="53">
        <f t="shared" si="19"/>
        <v>30303.030299999999</v>
      </c>
    </row>
    <row r="39" spans="2:6" s="14" customFormat="1" ht="15.75" hidden="1">
      <c r="B39" s="51"/>
      <c r="C39" s="52" t="s">
        <v>92</v>
      </c>
      <c r="D39" s="28">
        <f>SUM(D36:D38)</f>
        <v>9090909.0899999999</v>
      </c>
      <c r="E39" s="28">
        <f>SUM(E36:E38)</f>
        <v>8999999.9990999997</v>
      </c>
      <c r="F39" s="28">
        <f>SUM(F36:F38)</f>
        <v>90909.090899999996</v>
      </c>
    </row>
    <row r="40" spans="2:6" s="14" customFormat="1" ht="15.75" hidden="1">
      <c r="B40" s="143" t="s">
        <v>83</v>
      </c>
      <c r="C40" s="135"/>
      <c r="D40" s="135"/>
      <c r="E40" s="135"/>
      <c r="F40" s="136"/>
    </row>
    <row r="41" spans="2:6" s="14" customFormat="1" ht="15.75" hidden="1">
      <c r="B41" s="15">
        <v>1</v>
      </c>
      <c r="C41" s="13"/>
      <c r="D41" s="55"/>
      <c r="E41" s="56"/>
      <c r="F41" s="56"/>
    </row>
    <row r="42" spans="2:6" s="14" customFormat="1" ht="15.75" hidden="1">
      <c r="B42" s="15">
        <v>2</v>
      </c>
      <c r="C42" s="13"/>
      <c r="D42" s="55"/>
      <c r="E42" s="56"/>
      <c r="F42" s="56"/>
    </row>
    <row r="43" spans="2:6" s="14" customFormat="1" ht="15.75">
      <c r="B43" s="51"/>
      <c r="C43" s="52" t="s">
        <v>92</v>
      </c>
      <c r="D43" s="28">
        <f>SUM(D41:D42)</f>
        <v>0</v>
      </c>
      <c r="E43" s="28">
        <f>SUM(E41:E42)</f>
        <v>0</v>
      </c>
      <c r="F43" s="28">
        <f>SUM(F41:F42)</f>
        <v>0</v>
      </c>
    </row>
    <row r="44" spans="2:6" s="14" customFormat="1" ht="15.75">
      <c r="B44" s="139" t="s">
        <v>86</v>
      </c>
      <c r="C44" s="140"/>
      <c r="D44" s="28">
        <f>D34+D39</f>
        <v>42294761.140000001</v>
      </c>
      <c r="E44" s="28">
        <f>E34+E39</f>
        <v>41871813.528599992</v>
      </c>
      <c r="F44" s="28">
        <f>F34+F39</f>
        <v>422947.61139999994</v>
      </c>
    </row>
    <row r="45" spans="2:6" s="14" customFormat="1" ht="15.75">
      <c r="B45" s="141" t="s">
        <v>88</v>
      </c>
      <c r="C45" s="141"/>
      <c r="D45" s="141"/>
      <c r="E45" s="141"/>
      <c r="F45" s="141"/>
    </row>
    <row r="46" spans="2:6" s="14" customFormat="1" ht="15.75">
      <c r="B46" s="142" t="s">
        <v>21</v>
      </c>
      <c r="C46" s="129" t="s">
        <v>78</v>
      </c>
      <c r="D46" s="129" t="s">
        <v>79</v>
      </c>
      <c r="E46" s="130" t="s">
        <v>80</v>
      </c>
      <c r="F46" s="130" t="s">
        <v>140</v>
      </c>
    </row>
    <row r="47" spans="2:6" s="14" customFormat="1" ht="81.599999999999994" customHeight="1">
      <c r="B47" s="142"/>
      <c r="C47" s="129"/>
      <c r="D47" s="129"/>
      <c r="E47" s="130"/>
      <c r="F47" s="130"/>
    </row>
    <row r="48" spans="2:6" s="14" customFormat="1" ht="15.75">
      <c r="B48" s="142"/>
      <c r="C48" s="129"/>
      <c r="D48" s="129"/>
      <c r="E48" s="130"/>
      <c r="F48" s="130"/>
    </row>
    <row r="49" spans="2:10" s="14" customFormat="1" ht="15.75">
      <c r="B49" s="143" t="s">
        <v>82</v>
      </c>
      <c r="C49" s="135"/>
      <c r="D49" s="135"/>
      <c r="E49" s="135"/>
      <c r="F49" s="136"/>
    </row>
    <row r="50" spans="2:10" s="14" customFormat="1" ht="15.75">
      <c r="B50" s="15">
        <v>1</v>
      </c>
      <c r="C50" s="6" t="s">
        <v>110</v>
      </c>
      <c r="D50" s="7">
        <v>1336885.8</v>
      </c>
      <c r="E50" s="16">
        <f t="shared" ref="E50" si="20">D50-F50</f>
        <v>1323516.942</v>
      </c>
      <c r="F50" s="50">
        <f t="shared" ref="F50" si="21">D50*1%</f>
        <v>13368.858</v>
      </c>
    </row>
    <row r="51" spans="2:10" s="14" customFormat="1" ht="15.75">
      <c r="B51" s="15">
        <v>2</v>
      </c>
      <c r="C51" s="5" t="s">
        <v>111</v>
      </c>
      <c r="D51" s="8">
        <v>1729388.9</v>
      </c>
      <c r="E51" s="16">
        <f t="shared" ref="E51:E55" si="22">D51-F51</f>
        <v>1712095.0109999999</v>
      </c>
      <c r="F51" s="50">
        <f t="shared" ref="F51:F55" si="23">D51*1%</f>
        <v>17293.888999999999</v>
      </c>
    </row>
    <row r="52" spans="2:10" s="14" customFormat="1" ht="15.75">
      <c r="B52" s="15">
        <v>3</v>
      </c>
      <c r="C52" s="6" t="s">
        <v>112</v>
      </c>
      <c r="D52" s="8">
        <v>1945521.6</v>
      </c>
      <c r="E52" s="16">
        <f t="shared" si="22"/>
        <v>1926066.3840000001</v>
      </c>
      <c r="F52" s="50">
        <f t="shared" si="23"/>
        <v>19455.216</v>
      </c>
    </row>
    <row r="53" spans="2:10" s="14" customFormat="1" ht="15.75">
      <c r="B53" s="15">
        <v>4</v>
      </c>
      <c r="C53" s="6" t="s">
        <v>113</v>
      </c>
      <c r="D53" s="8">
        <v>1868856</v>
      </c>
      <c r="E53" s="16">
        <f t="shared" si="22"/>
        <v>1850167.44</v>
      </c>
      <c r="F53" s="50">
        <f t="shared" si="23"/>
        <v>18688.560000000001</v>
      </c>
    </row>
    <row r="54" spans="2:10" s="14" customFormat="1" ht="15.75">
      <c r="B54" s="15">
        <v>5</v>
      </c>
      <c r="C54" s="6" t="s">
        <v>114</v>
      </c>
      <c r="D54" s="8">
        <v>1599925.2</v>
      </c>
      <c r="E54" s="16">
        <f t="shared" si="22"/>
        <v>1583925.9479999999</v>
      </c>
      <c r="F54" s="50">
        <f t="shared" si="23"/>
        <v>15999.252</v>
      </c>
    </row>
    <row r="55" spans="2:10" s="14" customFormat="1" ht="15.75">
      <c r="B55" s="15">
        <v>6</v>
      </c>
      <c r="C55" s="6" t="s">
        <v>99</v>
      </c>
      <c r="D55" s="7">
        <v>2249149.2000000002</v>
      </c>
      <c r="E55" s="16">
        <f t="shared" si="22"/>
        <v>2226657.7080000001</v>
      </c>
      <c r="F55" s="50">
        <f t="shared" si="23"/>
        <v>22491.492000000002</v>
      </c>
    </row>
    <row r="56" spans="2:10" s="14" customFormat="1" ht="15.75">
      <c r="B56" s="51"/>
      <c r="C56" s="52" t="s">
        <v>91</v>
      </c>
      <c r="D56" s="57">
        <f>SUM(D50:D55)</f>
        <v>10729726.699999999</v>
      </c>
      <c r="E56" s="28">
        <f>SUM(E50:E55)</f>
        <v>10622429.432999998</v>
      </c>
      <c r="F56" s="28">
        <f>SUM(F50:F55)</f>
        <v>107297.26699999999</v>
      </c>
    </row>
    <row r="57" spans="2:10" s="14" customFormat="1" ht="15.75">
      <c r="B57" s="139" t="s">
        <v>93</v>
      </c>
      <c r="C57" s="140"/>
      <c r="D57" s="28">
        <f>D56</f>
        <v>10729726.699999999</v>
      </c>
      <c r="E57" s="28">
        <f t="shared" ref="E57:F57" si="24">E56</f>
        <v>10622429.432999998</v>
      </c>
      <c r="F57" s="28">
        <f t="shared" si="24"/>
        <v>107297.26699999999</v>
      </c>
    </row>
    <row r="58" spans="2:10" s="14" customFormat="1" ht="24.6" customHeight="1">
      <c r="B58" s="141" t="s">
        <v>89</v>
      </c>
      <c r="C58" s="141"/>
      <c r="D58" s="141"/>
      <c r="E58" s="141"/>
      <c r="F58" s="141"/>
    </row>
    <row r="59" spans="2:10" s="14" customFormat="1" ht="27.6" customHeight="1">
      <c r="B59" s="142" t="s">
        <v>21</v>
      </c>
      <c r="C59" s="129" t="s">
        <v>78</v>
      </c>
      <c r="D59" s="129" t="s">
        <v>79</v>
      </c>
      <c r="E59" s="130" t="s">
        <v>80</v>
      </c>
      <c r="F59" s="130" t="s">
        <v>140</v>
      </c>
    </row>
    <row r="60" spans="2:10" s="14" customFormat="1" ht="58.15" customHeight="1">
      <c r="B60" s="142"/>
      <c r="C60" s="129"/>
      <c r="D60" s="129"/>
      <c r="E60" s="130"/>
      <c r="F60" s="130"/>
    </row>
    <row r="61" spans="2:10" s="14" customFormat="1" ht="15.75">
      <c r="B61" s="142"/>
      <c r="C61" s="129"/>
      <c r="D61" s="129"/>
      <c r="E61" s="130"/>
      <c r="F61" s="130"/>
    </row>
    <row r="62" spans="2:10" s="14" customFormat="1" ht="15.75">
      <c r="B62" s="143" t="s">
        <v>82</v>
      </c>
      <c r="C62" s="135"/>
      <c r="D62" s="135"/>
      <c r="E62" s="135"/>
      <c r="F62" s="136"/>
      <c r="J62" s="58">
        <f>62000-43247.45</f>
        <v>18752.550000000003</v>
      </c>
    </row>
    <row r="63" spans="2:10" s="14" customFormat="1" ht="15.75">
      <c r="B63" s="15">
        <v>1</v>
      </c>
      <c r="C63" s="6" t="s">
        <v>116</v>
      </c>
      <c r="D63" s="8">
        <v>1708622.4</v>
      </c>
      <c r="E63" s="16">
        <f t="shared" ref="E63" si="25">D63-F63</f>
        <v>1691536.176</v>
      </c>
      <c r="F63" s="50">
        <f t="shared" ref="F63" si="26">D63*1%</f>
        <v>17086.223999999998</v>
      </c>
    </row>
    <row r="64" spans="2:10" s="14" customFormat="1" ht="15.75">
      <c r="B64" s="51"/>
      <c r="C64" s="52" t="s">
        <v>91</v>
      </c>
      <c r="D64" s="57">
        <f>SUM(D63:D63)</f>
        <v>1708622.4</v>
      </c>
      <c r="E64" s="28">
        <f>SUM(E63:E63)</f>
        <v>1691536.176</v>
      </c>
      <c r="F64" s="28">
        <f>SUM(F63:F63)</f>
        <v>17086.223999999998</v>
      </c>
    </row>
    <row r="65" spans="1:6" s="14" customFormat="1" ht="15.75">
      <c r="B65" s="139" t="s">
        <v>94</v>
      </c>
      <c r="C65" s="140"/>
      <c r="D65" s="28">
        <f>D64</f>
        <v>1708622.4</v>
      </c>
      <c r="E65" s="28">
        <f t="shared" ref="E65:F65" si="27">E64</f>
        <v>1691536.176</v>
      </c>
      <c r="F65" s="28">
        <f t="shared" si="27"/>
        <v>17086.223999999998</v>
      </c>
    </row>
    <row r="66" spans="1:6" s="14" customFormat="1" ht="15.75">
      <c r="B66" s="148" t="s">
        <v>90</v>
      </c>
      <c r="C66" s="148"/>
      <c r="D66" s="148"/>
      <c r="E66" s="148"/>
      <c r="F66" s="148"/>
    </row>
    <row r="67" spans="1:6" s="14" customFormat="1" ht="15.75">
      <c r="B67" s="142" t="s">
        <v>21</v>
      </c>
      <c r="C67" s="129" t="s">
        <v>78</v>
      </c>
      <c r="D67" s="129" t="s">
        <v>79</v>
      </c>
      <c r="E67" s="130" t="s">
        <v>80</v>
      </c>
      <c r="F67" s="130" t="s">
        <v>140</v>
      </c>
    </row>
    <row r="68" spans="1:6" s="14" customFormat="1" ht="81" customHeight="1">
      <c r="B68" s="142"/>
      <c r="C68" s="129"/>
      <c r="D68" s="129"/>
      <c r="E68" s="130"/>
      <c r="F68" s="130"/>
    </row>
    <row r="69" spans="1:6" s="14" customFormat="1" ht="15.75">
      <c r="B69" s="142"/>
      <c r="C69" s="129"/>
      <c r="D69" s="129"/>
      <c r="E69" s="130"/>
      <c r="F69" s="130"/>
    </row>
    <row r="70" spans="1:6" s="14" customFormat="1" ht="15.75">
      <c r="B70" s="143" t="s">
        <v>82</v>
      </c>
      <c r="C70" s="135"/>
      <c r="D70" s="135"/>
      <c r="E70" s="135"/>
      <c r="F70" s="136"/>
    </row>
    <row r="71" spans="1:6" s="14" customFormat="1" ht="15.75">
      <c r="B71" s="13">
        <v>1</v>
      </c>
      <c r="C71" s="5" t="s">
        <v>97</v>
      </c>
      <c r="D71" s="17">
        <v>2277247</v>
      </c>
      <c r="E71" s="16">
        <f t="shared" ref="E71" si="28">D71-F71</f>
        <v>2254474.5299999998</v>
      </c>
      <c r="F71" s="16">
        <f t="shared" ref="F71" si="29">D71*1%</f>
        <v>22772.47</v>
      </c>
    </row>
    <row r="72" spans="1:6" s="14" customFormat="1" ht="15.75">
      <c r="B72" s="15">
        <v>2</v>
      </c>
      <c r="C72" s="5" t="s">
        <v>117</v>
      </c>
      <c r="D72" s="8">
        <v>2395493</v>
      </c>
      <c r="E72" s="16">
        <f t="shared" ref="E72" si="30">D72-F72</f>
        <v>2371538.0699999998</v>
      </c>
      <c r="F72" s="16">
        <f t="shared" ref="F72" si="31">D72*1%</f>
        <v>23954.93</v>
      </c>
    </row>
    <row r="73" spans="1:6" s="14" customFormat="1" ht="15.75">
      <c r="B73" s="51"/>
      <c r="C73" s="52" t="s">
        <v>91</v>
      </c>
      <c r="D73" s="57">
        <f>SUM(D71:D72)</f>
        <v>4672740</v>
      </c>
      <c r="E73" s="57">
        <f t="shared" ref="E73:F73" si="32">SUM(E71:E72)</f>
        <v>4626012.5999999996</v>
      </c>
      <c r="F73" s="57">
        <f t="shared" si="32"/>
        <v>46727.4</v>
      </c>
    </row>
    <row r="74" spans="1:6" s="14" customFormat="1" ht="15.75">
      <c r="B74" s="139" t="s">
        <v>95</v>
      </c>
      <c r="C74" s="140"/>
      <c r="D74" s="28">
        <f>D73</f>
        <v>4672740</v>
      </c>
      <c r="E74" s="28">
        <f t="shared" ref="E74:F74" si="33">E73</f>
        <v>4626012.5999999996</v>
      </c>
      <c r="F74" s="28">
        <f t="shared" si="33"/>
        <v>46727.4</v>
      </c>
    </row>
    <row r="75" spans="1:6" s="44" customFormat="1" ht="15.75" hidden="1">
      <c r="A75" s="14"/>
      <c r="B75" s="14"/>
      <c r="C75" s="14"/>
      <c r="D75" s="14"/>
      <c r="E75" s="14"/>
      <c r="F75" s="14"/>
    </row>
    <row r="76" spans="1:6" s="44" customFormat="1" ht="15.75" hidden="1">
      <c r="B76" s="154" t="s">
        <v>129</v>
      </c>
      <c r="C76" s="154"/>
      <c r="D76" s="154"/>
      <c r="E76" s="154"/>
      <c r="F76" s="154"/>
    </row>
    <row r="77" spans="1:6" s="44" customFormat="1" ht="15.75" hidden="1">
      <c r="B77" s="155"/>
      <c r="C77" s="156" t="s">
        <v>78</v>
      </c>
      <c r="D77" s="156" t="s">
        <v>79</v>
      </c>
      <c r="E77" s="156" t="s">
        <v>80</v>
      </c>
      <c r="F77" s="156" t="s">
        <v>140</v>
      </c>
    </row>
    <row r="78" spans="1:6" s="44" customFormat="1" ht="23.25" hidden="1" customHeight="1">
      <c r="B78" s="155"/>
      <c r="C78" s="156"/>
      <c r="D78" s="156"/>
      <c r="E78" s="156"/>
      <c r="F78" s="156"/>
    </row>
    <row r="79" spans="1:6" s="44" customFormat="1" ht="15.75" hidden="1">
      <c r="B79" s="155"/>
      <c r="C79" s="156"/>
      <c r="D79" s="156"/>
      <c r="E79" s="156"/>
      <c r="F79" s="156"/>
    </row>
    <row r="80" spans="1:6" s="44" customFormat="1" ht="15.75" hidden="1">
      <c r="B80" s="155"/>
      <c r="C80" s="156"/>
      <c r="D80" s="156"/>
      <c r="E80" s="45" t="s">
        <v>24</v>
      </c>
      <c r="F80" s="45" t="s">
        <v>81</v>
      </c>
    </row>
    <row r="81" spans="2:6" s="44" customFormat="1" ht="15.75" hidden="1">
      <c r="B81" s="149" t="s">
        <v>82</v>
      </c>
      <c r="C81" s="150"/>
      <c r="D81" s="150"/>
      <c r="E81" s="150"/>
      <c r="F81" s="151"/>
    </row>
    <row r="82" spans="2:6" s="44" customFormat="1" ht="15.75" hidden="1">
      <c r="B82" s="45">
        <v>1</v>
      </c>
      <c r="C82" s="10"/>
      <c r="D82" s="11">
        <v>0</v>
      </c>
      <c r="E82" s="46">
        <f t="shared" ref="E82:E85" si="34">D82-F82</f>
        <v>0</v>
      </c>
      <c r="F82" s="46">
        <f t="shared" ref="F82:F85" si="35">D82*1%</f>
        <v>0</v>
      </c>
    </row>
    <row r="83" spans="2:6" s="44" customFormat="1" ht="15.75" hidden="1">
      <c r="B83" s="45">
        <v>2</v>
      </c>
      <c r="C83" s="10"/>
      <c r="D83" s="11">
        <v>0</v>
      </c>
      <c r="E83" s="46">
        <f t="shared" si="34"/>
        <v>0</v>
      </c>
      <c r="F83" s="46">
        <f t="shared" si="35"/>
        <v>0</v>
      </c>
    </row>
    <row r="84" spans="2:6" s="44" customFormat="1" ht="15.75" hidden="1">
      <c r="B84" s="45">
        <v>3</v>
      </c>
      <c r="C84" s="10"/>
      <c r="D84" s="11">
        <v>0</v>
      </c>
      <c r="E84" s="46">
        <f t="shared" si="34"/>
        <v>0</v>
      </c>
      <c r="F84" s="46">
        <f t="shared" si="35"/>
        <v>0</v>
      </c>
    </row>
    <row r="85" spans="2:6" s="44" customFormat="1" ht="15.75" hidden="1">
      <c r="B85" s="45">
        <v>4</v>
      </c>
      <c r="C85" s="10"/>
      <c r="D85" s="11">
        <v>0</v>
      </c>
      <c r="E85" s="46">
        <f t="shared" si="34"/>
        <v>0</v>
      </c>
      <c r="F85" s="46">
        <f t="shared" si="35"/>
        <v>0</v>
      </c>
    </row>
    <row r="86" spans="2:6" s="44" customFormat="1" ht="15.75" hidden="1">
      <c r="B86" s="45">
        <v>5</v>
      </c>
      <c r="C86" s="12"/>
      <c r="D86" s="11">
        <v>0</v>
      </c>
      <c r="E86" s="46">
        <f t="shared" ref="E86:E96" si="36">D86-F86</f>
        <v>0</v>
      </c>
      <c r="F86" s="46">
        <f t="shared" ref="F86:F96" si="37">D86*1%</f>
        <v>0</v>
      </c>
    </row>
    <row r="87" spans="2:6" s="44" customFormat="1" ht="15.75" hidden="1">
      <c r="B87" s="45">
        <v>6</v>
      </c>
      <c r="C87" s="10"/>
      <c r="D87" s="11">
        <v>0</v>
      </c>
      <c r="E87" s="46">
        <f t="shared" si="36"/>
        <v>0</v>
      </c>
      <c r="F87" s="46">
        <f t="shared" si="37"/>
        <v>0</v>
      </c>
    </row>
    <row r="88" spans="2:6" s="44" customFormat="1" ht="15.75" hidden="1">
      <c r="B88" s="45">
        <v>7</v>
      </c>
      <c r="C88" s="12"/>
      <c r="D88" s="11">
        <v>0</v>
      </c>
      <c r="E88" s="46">
        <f t="shared" si="36"/>
        <v>0</v>
      </c>
      <c r="F88" s="46">
        <f t="shared" si="37"/>
        <v>0</v>
      </c>
    </row>
    <row r="89" spans="2:6" s="44" customFormat="1" ht="15.75" hidden="1">
      <c r="B89" s="45">
        <v>8</v>
      </c>
      <c r="C89" s="10"/>
      <c r="D89" s="11">
        <v>0</v>
      </c>
      <c r="E89" s="46">
        <f t="shared" si="36"/>
        <v>0</v>
      </c>
      <c r="F89" s="46">
        <f t="shared" si="37"/>
        <v>0</v>
      </c>
    </row>
    <row r="90" spans="2:6" s="44" customFormat="1" ht="15.75" hidden="1">
      <c r="B90" s="45">
        <v>9</v>
      </c>
      <c r="C90" s="12"/>
      <c r="D90" s="11">
        <v>0</v>
      </c>
      <c r="E90" s="46">
        <f t="shared" si="36"/>
        <v>0</v>
      </c>
      <c r="F90" s="46">
        <f t="shared" si="37"/>
        <v>0</v>
      </c>
    </row>
    <row r="91" spans="2:6" s="44" customFormat="1" ht="15.75" hidden="1">
      <c r="B91" s="45">
        <v>10</v>
      </c>
      <c r="C91" s="12"/>
      <c r="D91" s="11">
        <v>0</v>
      </c>
      <c r="E91" s="46">
        <f t="shared" si="36"/>
        <v>0</v>
      </c>
      <c r="F91" s="46">
        <f t="shared" si="37"/>
        <v>0</v>
      </c>
    </row>
    <row r="92" spans="2:6" s="44" customFormat="1" ht="15.75" hidden="1">
      <c r="B92" s="45">
        <v>11</v>
      </c>
      <c r="C92" s="10"/>
      <c r="D92" s="11">
        <v>0</v>
      </c>
      <c r="E92" s="46">
        <f t="shared" si="36"/>
        <v>0</v>
      </c>
      <c r="F92" s="46">
        <f t="shared" si="37"/>
        <v>0</v>
      </c>
    </row>
    <row r="93" spans="2:6" s="44" customFormat="1" ht="15.75" hidden="1">
      <c r="B93" s="45">
        <v>12</v>
      </c>
      <c r="C93" s="12"/>
      <c r="D93" s="11">
        <v>0</v>
      </c>
      <c r="E93" s="46">
        <f t="shared" si="36"/>
        <v>0</v>
      </c>
      <c r="F93" s="46">
        <f t="shared" si="37"/>
        <v>0</v>
      </c>
    </row>
    <row r="94" spans="2:6" s="44" customFormat="1" ht="15.75" hidden="1">
      <c r="B94" s="45">
        <v>13</v>
      </c>
      <c r="C94" s="12"/>
      <c r="D94" s="11">
        <v>0</v>
      </c>
      <c r="E94" s="46">
        <f t="shared" si="36"/>
        <v>0</v>
      </c>
      <c r="F94" s="46">
        <f t="shared" si="37"/>
        <v>0</v>
      </c>
    </row>
    <row r="95" spans="2:6" s="44" customFormat="1" ht="15.75" hidden="1">
      <c r="B95" s="45">
        <v>14</v>
      </c>
      <c r="C95" s="12"/>
      <c r="D95" s="11">
        <v>0</v>
      </c>
      <c r="E95" s="46">
        <f t="shared" si="36"/>
        <v>0</v>
      </c>
      <c r="F95" s="46">
        <f t="shared" si="37"/>
        <v>0</v>
      </c>
    </row>
    <row r="96" spans="2:6" s="44" customFormat="1" ht="15.75" hidden="1">
      <c r="B96" s="45">
        <v>15</v>
      </c>
      <c r="C96" s="12"/>
      <c r="D96" s="11">
        <v>0</v>
      </c>
      <c r="E96" s="46">
        <f t="shared" si="36"/>
        <v>0</v>
      </c>
      <c r="F96" s="46">
        <f t="shared" si="37"/>
        <v>0</v>
      </c>
    </row>
    <row r="97" spans="1:37" s="44" customFormat="1" ht="15.75" hidden="1">
      <c r="B97" s="45">
        <v>16</v>
      </c>
      <c r="C97" s="10"/>
      <c r="D97" s="11">
        <v>0</v>
      </c>
      <c r="E97" s="46">
        <f t="shared" ref="E97" si="38">D97-F97</f>
        <v>0</v>
      </c>
      <c r="F97" s="46">
        <f t="shared" ref="F97" si="39">D97*1%</f>
        <v>0</v>
      </c>
    </row>
    <row r="98" spans="1:37" s="44" customFormat="1" ht="31.5" hidden="1">
      <c r="B98" s="59"/>
      <c r="C98" s="60" t="s">
        <v>130</v>
      </c>
      <c r="D98" s="61">
        <f>SUM(D82:D97)</f>
        <v>0</v>
      </c>
      <c r="E98" s="47">
        <f>SUM(E82:E97)</f>
        <v>0</v>
      </c>
      <c r="F98" s="47">
        <f>SUM(F82:F97)</f>
        <v>0</v>
      </c>
    </row>
    <row r="99" spans="1:37" s="44" customFormat="1" ht="15.75" hidden="1">
      <c r="B99" s="152" t="s">
        <v>131</v>
      </c>
      <c r="C99" s="153"/>
      <c r="D99" s="47">
        <f>D98</f>
        <v>0</v>
      </c>
      <c r="E99" s="47">
        <f t="shared" ref="E99:F99" si="40">E98</f>
        <v>0</v>
      </c>
      <c r="F99" s="47">
        <f t="shared" si="40"/>
        <v>0</v>
      </c>
    </row>
    <row r="100" spans="1:37" s="44" customFormat="1" ht="15.75" hidden="1"/>
    <row r="101" spans="1:37" s="44" customFormat="1" ht="15.75" hidden="1"/>
    <row r="102" spans="1:37" s="44" customFormat="1" ht="15.75" hidden="1"/>
    <row r="103" spans="1:37" s="44" customFormat="1" ht="15.75">
      <c r="A103" s="90"/>
      <c r="B103" s="90"/>
      <c r="C103" s="90"/>
      <c r="D103" s="90"/>
      <c r="E103" s="90"/>
      <c r="F103" s="90"/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  <c r="AA103" s="90"/>
      <c r="AB103" s="90"/>
      <c r="AC103" s="90"/>
      <c r="AD103" s="90"/>
      <c r="AE103" s="90"/>
      <c r="AF103" s="90"/>
      <c r="AG103" s="90"/>
      <c r="AH103" s="90"/>
      <c r="AI103" s="90"/>
      <c r="AJ103" s="90"/>
      <c r="AK103" s="90"/>
    </row>
    <row r="104" spans="1:37" s="44" customFormat="1" ht="15.75">
      <c r="A104" s="90"/>
      <c r="B104" s="90"/>
      <c r="C104" s="90"/>
      <c r="D104" s="90"/>
      <c r="E104" s="90"/>
      <c r="F104" s="90"/>
      <c r="G104" s="90"/>
      <c r="H104" s="90"/>
      <c r="I104" s="90"/>
      <c r="J104" s="90"/>
      <c r="K104" s="90"/>
      <c r="L104" s="90"/>
      <c r="M104" s="90"/>
      <c r="N104" s="90"/>
      <c r="O104" s="90"/>
      <c r="P104" s="90"/>
      <c r="Q104" s="90"/>
      <c r="R104" s="90"/>
      <c r="S104" s="90"/>
      <c r="T104" s="90"/>
      <c r="U104" s="90"/>
      <c r="V104" s="90"/>
      <c r="W104" s="90"/>
      <c r="X104" s="90"/>
      <c r="Y104" s="90"/>
      <c r="Z104" s="90"/>
      <c r="AA104" s="90"/>
      <c r="AB104" s="90"/>
      <c r="AC104" s="90"/>
      <c r="AD104" s="90"/>
      <c r="AE104" s="90"/>
      <c r="AF104" s="90"/>
      <c r="AG104" s="90"/>
      <c r="AH104" s="90"/>
      <c r="AI104" s="90"/>
      <c r="AJ104" s="90"/>
      <c r="AK104" s="90"/>
    </row>
    <row r="105" spans="1:37" s="44" customFormat="1" ht="15.75">
      <c r="A105" s="90"/>
      <c r="B105" s="90"/>
      <c r="C105" s="90"/>
      <c r="D105" s="90"/>
      <c r="E105" s="90"/>
      <c r="F105" s="90"/>
      <c r="G105" s="90"/>
      <c r="H105" s="90"/>
      <c r="I105" s="90"/>
      <c r="J105" s="90"/>
      <c r="K105" s="90"/>
      <c r="L105" s="90"/>
      <c r="M105" s="90"/>
      <c r="N105" s="90"/>
      <c r="O105" s="90"/>
      <c r="P105" s="90"/>
      <c r="Q105" s="90"/>
      <c r="R105" s="90"/>
      <c r="S105" s="90"/>
      <c r="T105" s="90"/>
      <c r="U105" s="90"/>
      <c r="V105" s="90"/>
      <c r="W105" s="90"/>
      <c r="X105" s="90"/>
      <c r="Y105" s="90"/>
      <c r="Z105" s="90"/>
      <c r="AA105" s="90"/>
      <c r="AB105" s="90"/>
      <c r="AC105" s="90"/>
      <c r="AD105" s="90"/>
      <c r="AE105" s="90"/>
      <c r="AF105" s="90"/>
      <c r="AG105" s="90"/>
      <c r="AH105" s="90"/>
      <c r="AI105" s="90"/>
      <c r="AJ105" s="90"/>
      <c r="AK105" s="90"/>
    </row>
    <row r="106" spans="1:37" s="44" customFormat="1" ht="15.75">
      <c r="A106" s="90"/>
      <c r="B106" s="90"/>
      <c r="C106" s="90"/>
      <c r="D106" s="90"/>
      <c r="E106" s="90"/>
      <c r="F106" s="90"/>
      <c r="G106" s="90"/>
      <c r="H106" s="90"/>
      <c r="I106" s="90"/>
      <c r="J106" s="90"/>
      <c r="K106" s="90"/>
      <c r="L106" s="90"/>
      <c r="M106" s="90"/>
      <c r="N106" s="90"/>
      <c r="O106" s="90"/>
      <c r="P106" s="90"/>
      <c r="Q106" s="90"/>
      <c r="R106" s="90"/>
      <c r="S106" s="90"/>
      <c r="T106" s="90"/>
      <c r="U106" s="90"/>
      <c r="V106" s="90"/>
      <c r="W106" s="90"/>
      <c r="X106" s="90"/>
      <c r="Y106" s="90"/>
      <c r="Z106" s="90"/>
      <c r="AA106" s="90"/>
      <c r="AB106" s="90"/>
      <c r="AC106" s="90"/>
      <c r="AD106" s="90"/>
      <c r="AE106" s="90"/>
      <c r="AF106" s="90"/>
      <c r="AG106" s="90"/>
      <c r="AH106" s="90"/>
      <c r="AI106" s="90"/>
      <c r="AJ106" s="90"/>
      <c r="AK106" s="90"/>
    </row>
    <row r="107" spans="1:37" s="44" customFormat="1" ht="15.75">
      <c r="A107" s="90"/>
      <c r="B107" s="90"/>
      <c r="C107" s="90"/>
      <c r="D107" s="90"/>
      <c r="E107" s="90"/>
      <c r="F107" s="90"/>
      <c r="G107" s="90"/>
      <c r="H107" s="90"/>
      <c r="I107" s="90"/>
      <c r="J107" s="90"/>
      <c r="K107" s="90"/>
      <c r="L107" s="90"/>
      <c r="M107" s="90"/>
      <c r="N107" s="90"/>
      <c r="O107" s="90"/>
      <c r="P107" s="90"/>
      <c r="Q107" s="90"/>
      <c r="R107" s="90"/>
      <c r="S107" s="90"/>
      <c r="T107" s="90"/>
      <c r="U107" s="90"/>
      <c r="V107" s="90"/>
      <c r="W107" s="90"/>
      <c r="X107" s="90"/>
      <c r="Y107" s="90"/>
      <c r="Z107" s="90"/>
      <c r="AA107" s="90"/>
      <c r="AB107" s="90"/>
      <c r="AC107" s="90"/>
      <c r="AD107" s="90"/>
      <c r="AE107" s="90"/>
      <c r="AF107" s="90"/>
      <c r="AG107" s="90"/>
      <c r="AH107" s="90"/>
      <c r="AI107" s="90"/>
      <c r="AJ107" s="90"/>
      <c r="AK107" s="90"/>
    </row>
    <row r="108" spans="1:37" s="44" customFormat="1" ht="15.75">
      <c r="A108" s="90"/>
      <c r="B108" s="90"/>
      <c r="C108" s="90"/>
      <c r="D108" s="90"/>
      <c r="E108" s="90"/>
      <c r="F108" s="90"/>
      <c r="G108" s="90"/>
      <c r="H108" s="90"/>
      <c r="I108" s="90"/>
      <c r="J108" s="90"/>
      <c r="K108" s="90"/>
      <c r="L108" s="90"/>
      <c r="M108" s="90"/>
      <c r="N108" s="90"/>
      <c r="O108" s="90"/>
      <c r="P108" s="90"/>
      <c r="Q108" s="90"/>
      <c r="R108" s="90"/>
      <c r="S108" s="90"/>
      <c r="T108" s="90"/>
      <c r="U108" s="90"/>
      <c r="V108" s="90"/>
      <c r="W108" s="90"/>
      <c r="X108" s="90"/>
      <c r="Y108" s="90"/>
      <c r="Z108" s="90"/>
      <c r="AA108" s="90"/>
      <c r="AB108" s="90"/>
      <c r="AC108" s="90"/>
      <c r="AD108" s="90"/>
      <c r="AE108" s="90"/>
      <c r="AF108" s="90"/>
      <c r="AG108" s="90"/>
      <c r="AH108" s="90"/>
      <c r="AI108" s="90"/>
      <c r="AJ108" s="90"/>
      <c r="AK108" s="90"/>
    </row>
    <row r="109" spans="1:37" s="44" customFormat="1" ht="15.75">
      <c r="A109" s="90"/>
      <c r="B109" s="90"/>
      <c r="C109" s="90"/>
      <c r="D109" s="90"/>
      <c r="E109" s="90"/>
      <c r="F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Q109" s="90"/>
      <c r="R109" s="90"/>
      <c r="S109" s="90"/>
      <c r="T109" s="90"/>
      <c r="U109" s="90"/>
      <c r="V109" s="90"/>
      <c r="W109" s="90"/>
      <c r="X109" s="90"/>
      <c r="Y109" s="90"/>
      <c r="Z109" s="90"/>
      <c r="AA109" s="90"/>
      <c r="AB109" s="90"/>
      <c r="AC109" s="90"/>
      <c r="AD109" s="90"/>
      <c r="AE109" s="90"/>
      <c r="AF109" s="90"/>
      <c r="AG109" s="90"/>
      <c r="AH109" s="90"/>
      <c r="AI109" s="90"/>
      <c r="AJ109" s="90"/>
      <c r="AK109" s="90"/>
    </row>
    <row r="110" spans="1:37" s="44" customFormat="1" ht="15.75">
      <c r="A110" s="90"/>
      <c r="B110" s="90"/>
      <c r="C110" s="90"/>
      <c r="D110" s="90"/>
      <c r="E110" s="90"/>
      <c r="F110" s="90"/>
      <c r="G110" s="90"/>
      <c r="H110" s="90"/>
      <c r="I110" s="90"/>
      <c r="J110" s="90"/>
      <c r="K110" s="90"/>
      <c r="L110" s="90"/>
      <c r="M110" s="90"/>
      <c r="N110" s="90"/>
      <c r="O110" s="90"/>
      <c r="P110" s="90"/>
      <c r="Q110" s="90"/>
      <c r="R110" s="90"/>
      <c r="S110" s="90"/>
      <c r="T110" s="90"/>
      <c r="U110" s="90"/>
      <c r="V110" s="90"/>
      <c r="W110" s="90"/>
      <c r="X110" s="90"/>
      <c r="Y110" s="90"/>
      <c r="Z110" s="90"/>
      <c r="AA110" s="90"/>
      <c r="AB110" s="90"/>
      <c r="AC110" s="90"/>
      <c r="AD110" s="90"/>
      <c r="AE110" s="90"/>
      <c r="AF110" s="90"/>
      <c r="AG110" s="90"/>
      <c r="AH110" s="90"/>
      <c r="AI110" s="90"/>
      <c r="AJ110" s="90"/>
      <c r="AK110" s="90"/>
    </row>
    <row r="111" spans="1:37" s="44" customFormat="1" ht="15.75">
      <c r="A111" s="90"/>
      <c r="B111" s="90"/>
      <c r="C111" s="90"/>
      <c r="D111" s="90"/>
      <c r="E111" s="90"/>
      <c r="F111" s="90"/>
      <c r="G111" s="90"/>
      <c r="H111" s="90"/>
      <c r="I111" s="90"/>
      <c r="J111" s="90"/>
      <c r="K111" s="90"/>
      <c r="L111" s="90"/>
      <c r="M111" s="90"/>
      <c r="N111" s="90"/>
      <c r="O111" s="90"/>
      <c r="P111" s="90"/>
      <c r="Q111" s="90"/>
      <c r="R111" s="90"/>
      <c r="S111" s="90"/>
      <c r="T111" s="90"/>
      <c r="U111" s="90"/>
      <c r="V111" s="90"/>
      <c r="W111" s="90"/>
      <c r="X111" s="90"/>
      <c r="Y111" s="90"/>
      <c r="Z111" s="90"/>
      <c r="AA111" s="90"/>
      <c r="AB111" s="90"/>
      <c r="AC111" s="90"/>
      <c r="AD111" s="90"/>
      <c r="AE111" s="90"/>
      <c r="AF111" s="90"/>
      <c r="AG111" s="90"/>
      <c r="AH111" s="90"/>
      <c r="AI111" s="90"/>
      <c r="AJ111" s="90"/>
      <c r="AK111" s="90"/>
    </row>
    <row r="112" spans="1:37" s="44" customFormat="1" ht="15.75">
      <c r="A112" s="90"/>
      <c r="B112" s="90"/>
      <c r="C112" s="90"/>
      <c r="D112" s="90"/>
      <c r="E112" s="90"/>
      <c r="F112" s="90"/>
      <c r="G112" s="90"/>
      <c r="H112" s="90"/>
      <c r="I112" s="90"/>
      <c r="J112" s="90"/>
      <c r="K112" s="90"/>
      <c r="L112" s="90"/>
      <c r="M112" s="90"/>
      <c r="N112" s="90"/>
      <c r="O112" s="90"/>
      <c r="P112" s="90"/>
      <c r="Q112" s="90"/>
      <c r="R112" s="90"/>
      <c r="S112" s="90"/>
      <c r="T112" s="90"/>
      <c r="U112" s="90"/>
      <c r="V112" s="90"/>
      <c r="W112" s="90"/>
      <c r="X112" s="90"/>
      <c r="Y112" s="90"/>
      <c r="Z112" s="90"/>
      <c r="AA112" s="90"/>
      <c r="AB112" s="90"/>
      <c r="AC112" s="90"/>
      <c r="AD112" s="90"/>
      <c r="AE112" s="90"/>
      <c r="AF112" s="90"/>
      <c r="AG112" s="90"/>
      <c r="AH112" s="90"/>
      <c r="AI112" s="90"/>
      <c r="AJ112" s="90"/>
      <c r="AK112" s="90"/>
    </row>
    <row r="113" spans="1:37" s="44" customFormat="1" ht="15.75">
      <c r="A113" s="90"/>
      <c r="B113" s="90"/>
      <c r="C113" s="90"/>
      <c r="D113" s="90"/>
      <c r="E113" s="90"/>
      <c r="F113" s="90"/>
      <c r="G113" s="90"/>
      <c r="H113" s="90"/>
      <c r="I113" s="90"/>
      <c r="J113" s="90"/>
      <c r="K113" s="90"/>
      <c r="L113" s="90"/>
      <c r="M113" s="90"/>
      <c r="N113" s="90"/>
      <c r="O113" s="90"/>
      <c r="P113" s="90"/>
      <c r="Q113" s="90"/>
      <c r="R113" s="90"/>
      <c r="S113" s="90"/>
      <c r="T113" s="90"/>
      <c r="U113" s="90"/>
      <c r="V113" s="90"/>
      <c r="W113" s="90"/>
      <c r="X113" s="90"/>
      <c r="Y113" s="90"/>
      <c r="Z113" s="90"/>
      <c r="AA113" s="90"/>
      <c r="AB113" s="90"/>
      <c r="AC113" s="90"/>
      <c r="AD113" s="90"/>
      <c r="AE113" s="90"/>
      <c r="AF113" s="90"/>
      <c r="AG113" s="90"/>
      <c r="AH113" s="90"/>
      <c r="AI113" s="90"/>
      <c r="AJ113" s="90"/>
      <c r="AK113" s="90"/>
    </row>
    <row r="114" spans="1:37" s="44" customFormat="1" ht="15.75">
      <c r="A114" s="90"/>
      <c r="B114" s="90"/>
      <c r="C114" s="90"/>
      <c r="D114" s="90"/>
      <c r="E114" s="90"/>
      <c r="F114" s="90"/>
      <c r="G114" s="90"/>
      <c r="H114" s="90"/>
      <c r="I114" s="90"/>
      <c r="J114" s="90"/>
      <c r="K114" s="90"/>
      <c r="L114" s="90"/>
      <c r="M114" s="90"/>
      <c r="N114" s="90"/>
      <c r="O114" s="90"/>
      <c r="P114" s="90"/>
      <c r="Q114" s="90"/>
      <c r="R114" s="90"/>
      <c r="S114" s="90"/>
      <c r="T114" s="90"/>
      <c r="U114" s="90"/>
      <c r="V114" s="90"/>
      <c r="W114" s="90"/>
      <c r="X114" s="90"/>
      <c r="Y114" s="90"/>
      <c r="Z114" s="90"/>
      <c r="AA114" s="90"/>
      <c r="AB114" s="90"/>
      <c r="AC114" s="90"/>
      <c r="AD114" s="90"/>
      <c r="AE114" s="90"/>
      <c r="AF114" s="90"/>
      <c r="AG114" s="90"/>
      <c r="AH114" s="90"/>
      <c r="AI114" s="90"/>
      <c r="AJ114" s="90"/>
      <c r="AK114" s="90"/>
    </row>
    <row r="115" spans="1:37" s="44" customFormat="1" ht="15.75">
      <c r="A115" s="90"/>
      <c r="B115" s="90"/>
      <c r="C115" s="90"/>
      <c r="D115" s="90"/>
      <c r="E115" s="90"/>
      <c r="F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Q115" s="90"/>
      <c r="R115" s="90"/>
      <c r="S115" s="90"/>
      <c r="T115" s="90"/>
      <c r="U115" s="90"/>
      <c r="V115" s="90"/>
      <c r="W115" s="90"/>
      <c r="X115" s="90"/>
      <c r="Y115" s="90"/>
      <c r="Z115" s="90"/>
      <c r="AA115" s="90"/>
      <c r="AB115" s="90"/>
      <c r="AC115" s="90"/>
      <c r="AD115" s="90"/>
      <c r="AE115" s="90"/>
      <c r="AF115" s="90"/>
      <c r="AG115" s="90"/>
      <c r="AH115" s="90"/>
      <c r="AI115" s="90"/>
      <c r="AJ115" s="90"/>
      <c r="AK115" s="90"/>
    </row>
    <row r="116" spans="1:37" s="44" customFormat="1" ht="15.75">
      <c r="A116" s="90"/>
      <c r="B116" s="90"/>
      <c r="C116" s="90"/>
      <c r="D116" s="90"/>
      <c r="E116" s="90"/>
      <c r="F116" s="90"/>
      <c r="G116" s="90"/>
      <c r="H116" s="90"/>
      <c r="I116" s="90"/>
      <c r="J116" s="90"/>
      <c r="K116" s="90"/>
      <c r="L116" s="90"/>
      <c r="M116" s="90"/>
      <c r="N116" s="90"/>
      <c r="O116" s="90"/>
      <c r="P116" s="90"/>
      <c r="Q116" s="90"/>
      <c r="R116" s="90"/>
      <c r="S116" s="90"/>
      <c r="T116" s="90"/>
      <c r="U116" s="90"/>
      <c r="V116" s="90"/>
      <c r="W116" s="90"/>
      <c r="X116" s="90"/>
      <c r="Y116" s="90"/>
      <c r="Z116" s="90"/>
      <c r="AA116" s="90"/>
      <c r="AB116" s="90"/>
      <c r="AC116" s="90"/>
      <c r="AD116" s="90"/>
      <c r="AE116" s="90"/>
      <c r="AF116" s="90"/>
      <c r="AG116" s="90"/>
      <c r="AH116" s="90"/>
      <c r="AI116" s="90"/>
      <c r="AJ116" s="90"/>
      <c r="AK116" s="90"/>
    </row>
    <row r="117" spans="1:37" s="44" customFormat="1" ht="15.75">
      <c r="A117" s="90"/>
      <c r="B117" s="90"/>
      <c r="C117" s="90"/>
      <c r="D117" s="90"/>
      <c r="E117" s="90"/>
      <c r="F117" s="90"/>
      <c r="G117" s="90"/>
      <c r="H117" s="90"/>
      <c r="I117" s="90"/>
      <c r="J117" s="90"/>
      <c r="K117" s="90"/>
      <c r="L117" s="90"/>
      <c r="M117" s="90"/>
      <c r="N117" s="90"/>
      <c r="O117" s="90"/>
      <c r="P117" s="90"/>
      <c r="Q117" s="90"/>
      <c r="R117" s="90"/>
      <c r="S117" s="90"/>
      <c r="T117" s="90"/>
      <c r="U117" s="90"/>
      <c r="V117" s="90"/>
      <c r="W117" s="90"/>
      <c r="X117" s="90"/>
      <c r="Y117" s="90"/>
      <c r="Z117" s="90"/>
      <c r="AA117" s="90"/>
      <c r="AB117" s="90"/>
      <c r="AC117" s="90"/>
      <c r="AD117" s="90"/>
      <c r="AE117" s="90"/>
      <c r="AF117" s="90"/>
      <c r="AG117" s="90"/>
      <c r="AH117" s="90"/>
      <c r="AI117" s="90"/>
      <c r="AJ117" s="90"/>
      <c r="AK117" s="90"/>
    </row>
    <row r="118" spans="1:37" s="44" customFormat="1" ht="15.75">
      <c r="A118" s="90"/>
      <c r="B118" s="90"/>
      <c r="C118" s="90"/>
      <c r="D118" s="90"/>
      <c r="E118" s="90"/>
      <c r="F118" s="90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0"/>
      <c r="AA118" s="90"/>
      <c r="AB118" s="90"/>
      <c r="AC118" s="90"/>
      <c r="AD118" s="90"/>
      <c r="AE118" s="90"/>
      <c r="AF118" s="90"/>
      <c r="AG118" s="90"/>
      <c r="AH118" s="90"/>
      <c r="AI118" s="90"/>
      <c r="AJ118" s="90"/>
      <c r="AK118" s="90"/>
    </row>
    <row r="119" spans="1:37" s="44" customFormat="1" ht="15.75">
      <c r="A119" s="90"/>
      <c r="B119" s="90"/>
      <c r="C119" s="90"/>
      <c r="D119" s="90"/>
      <c r="E119" s="90"/>
      <c r="F119" s="90"/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  <c r="AA119" s="90"/>
      <c r="AB119" s="90"/>
      <c r="AC119" s="90"/>
      <c r="AD119" s="90"/>
      <c r="AE119" s="90"/>
      <c r="AF119" s="90"/>
      <c r="AG119" s="90"/>
      <c r="AH119" s="90"/>
      <c r="AI119" s="90"/>
      <c r="AJ119" s="90"/>
      <c r="AK119" s="90"/>
    </row>
    <row r="120" spans="1:37" s="44" customFormat="1" ht="15.75">
      <c r="A120" s="90"/>
      <c r="B120" s="90"/>
      <c r="C120" s="90"/>
      <c r="D120" s="90"/>
      <c r="E120" s="90"/>
      <c r="F120" s="90"/>
      <c r="G120" s="90"/>
      <c r="H120" s="90"/>
      <c r="I120" s="90"/>
      <c r="J120" s="90"/>
      <c r="K120" s="90"/>
      <c r="L120" s="90"/>
      <c r="M120" s="90"/>
      <c r="N120" s="90"/>
      <c r="O120" s="90"/>
      <c r="P120" s="90"/>
      <c r="Q120" s="90"/>
      <c r="R120" s="90"/>
      <c r="S120" s="90"/>
      <c r="T120" s="90"/>
      <c r="U120" s="90"/>
      <c r="V120" s="90"/>
      <c r="W120" s="90"/>
      <c r="X120" s="90"/>
      <c r="Y120" s="90"/>
      <c r="Z120" s="90"/>
      <c r="AA120" s="90"/>
      <c r="AB120" s="90"/>
      <c r="AC120" s="90"/>
      <c r="AD120" s="90"/>
      <c r="AE120" s="90"/>
      <c r="AF120" s="90"/>
      <c r="AG120" s="90"/>
      <c r="AH120" s="90"/>
      <c r="AI120" s="90"/>
      <c r="AJ120" s="90"/>
      <c r="AK120" s="90"/>
    </row>
    <row r="121" spans="1:37" s="44" customFormat="1" ht="15.75">
      <c r="A121" s="90"/>
      <c r="B121" s="90"/>
      <c r="C121" s="90"/>
      <c r="D121" s="90"/>
      <c r="E121" s="90"/>
      <c r="F121" s="90"/>
      <c r="G121" s="90"/>
      <c r="H121" s="90"/>
      <c r="I121" s="90"/>
      <c r="J121" s="90"/>
      <c r="K121" s="90"/>
      <c r="L121" s="90"/>
      <c r="M121" s="90"/>
      <c r="N121" s="90"/>
      <c r="O121" s="90"/>
      <c r="P121" s="90"/>
      <c r="Q121" s="90"/>
      <c r="R121" s="90"/>
      <c r="S121" s="90"/>
      <c r="T121" s="90"/>
      <c r="U121" s="90"/>
      <c r="V121" s="90"/>
      <c r="W121" s="90"/>
      <c r="X121" s="90"/>
      <c r="Y121" s="90"/>
      <c r="Z121" s="90"/>
      <c r="AA121" s="90"/>
      <c r="AB121" s="90"/>
      <c r="AC121" s="90"/>
      <c r="AD121" s="90"/>
      <c r="AE121" s="90"/>
      <c r="AF121" s="90"/>
      <c r="AG121" s="90"/>
      <c r="AH121" s="90"/>
      <c r="AI121" s="90"/>
      <c r="AJ121" s="90"/>
      <c r="AK121" s="90"/>
    </row>
    <row r="122" spans="1:37" s="44" customFormat="1" ht="15.75">
      <c r="A122" s="90"/>
      <c r="B122" s="90"/>
      <c r="C122" s="90"/>
      <c r="D122" s="90"/>
      <c r="E122" s="90"/>
      <c r="F122" s="90"/>
      <c r="G122" s="90"/>
      <c r="H122" s="90"/>
      <c r="I122" s="90"/>
      <c r="J122" s="90"/>
      <c r="K122" s="90"/>
      <c r="L122" s="90"/>
      <c r="M122" s="90"/>
      <c r="N122" s="90"/>
      <c r="O122" s="90"/>
      <c r="P122" s="90"/>
      <c r="Q122" s="90"/>
      <c r="R122" s="90"/>
      <c r="S122" s="90"/>
      <c r="T122" s="90"/>
      <c r="U122" s="90"/>
      <c r="V122" s="90"/>
      <c r="W122" s="90"/>
      <c r="X122" s="90"/>
      <c r="Y122" s="90"/>
      <c r="Z122" s="90"/>
      <c r="AA122" s="90"/>
      <c r="AB122" s="90"/>
      <c r="AC122" s="90"/>
      <c r="AD122" s="90"/>
      <c r="AE122" s="90"/>
      <c r="AF122" s="90"/>
      <c r="AG122" s="90"/>
      <c r="AH122" s="90"/>
      <c r="AI122" s="90"/>
      <c r="AJ122" s="90"/>
      <c r="AK122" s="90"/>
    </row>
    <row r="123" spans="1:37" s="44" customFormat="1" ht="15.75">
      <c r="A123" s="90"/>
      <c r="B123" s="90"/>
      <c r="C123" s="90"/>
      <c r="D123" s="90"/>
      <c r="E123" s="90"/>
      <c r="F123" s="90"/>
      <c r="G123" s="90"/>
      <c r="H123" s="90"/>
      <c r="I123" s="90"/>
      <c r="J123" s="90"/>
      <c r="K123" s="90"/>
      <c r="L123" s="90"/>
      <c r="M123" s="90"/>
      <c r="N123" s="90"/>
      <c r="O123" s="90"/>
      <c r="P123" s="90"/>
      <c r="Q123" s="90"/>
      <c r="R123" s="90"/>
      <c r="S123" s="90"/>
      <c r="T123" s="90"/>
      <c r="U123" s="90"/>
      <c r="V123" s="90"/>
      <c r="W123" s="90"/>
      <c r="X123" s="90"/>
      <c r="Y123" s="90"/>
      <c r="Z123" s="90"/>
      <c r="AA123" s="90"/>
      <c r="AB123" s="90"/>
      <c r="AC123" s="90"/>
      <c r="AD123" s="90"/>
      <c r="AE123" s="90"/>
      <c r="AF123" s="90"/>
      <c r="AG123" s="90"/>
      <c r="AH123" s="90"/>
      <c r="AI123" s="90"/>
      <c r="AJ123" s="90"/>
      <c r="AK123" s="90"/>
    </row>
    <row r="124" spans="1:37" s="44" customFormat="1" ht="15.75">
      <c r="A124" s="90"/>
      <c r="B124" s="90"/>
      <c r="C124" s="90"/>
      <c r="D124" s="90"/>
      <c r="E124" s="90"/>
      <c r="F124" s="90"/>
      <c r="G124" s="90"/>
      <c r="H124" s="90"/>
      <c r="I124" s="90"/>
      <c r="J124" s="90"/>
      <c r="K124" s="90"/>
      <c r="L124" s="90"/>
      <c r="M124" s="90"/>
      <c r="N124" s="90"/>
      <c r="O124" s="90"/>
      <c r="P124" s="90"/>
      <c r="Q124" s="90"/>
      <c r="R124" s="90"/>
      <c r="S124" s="90"/>
      <c r="T124" s="90"/>
      <c r="U124" s="90"/>
      <c r="V124" s="90"/>
      <c r="W124" s="90"/>
      <c r="X124" s="90"/>
      <c r="Y124" s="90"/>
      <c r="Z124" s="90"/>
      <c r="AA124" s="90"/>
      <c r="AB124" s="90"/>
      <c r="AC124" s="90"/>
      <c r="AD124" s="90"/>
      <c r="AE124" s="90"/>
      <c r="AF124" s="90"/>
      <c r="AG124" s="90"/>
      <c r="AH124" s="90"/>
      <c r="AI124" s="90"/>
      <c r="AJ124" s="90"/>
      <c r="AK124" s="90"/>
    </row>
    <row r="125" spans="1:37" s="44" customFormat="1" ht="15.75">
      <c r="A125" s="90"/>
      <c r="B125" s="90"/>
      <c r="C125" s="90"/>
      <c r="D125" s="90"/>
      <c r="E125" s="90"/>
      <c r="F125" s="90"/>
      <c r="G125" s="90"/>
      <c r="H125" s="90"/>
      <c r="I125" s="90"/>
      <c r="J125" s="90"/>
      <c r="K125" s="90"/>
      <c r="L125" s="90"/>
      <c r="M125" s="90"/>
      <c r="N125" s="90"/>
      <c r="O125" s="90"/>
      <c r="P125" s="90"/>
      <c r="Q125" s="90"/>
      <c r="R125" s="90"/>
      <c r="S125" s="90"/>
      <c r="T125" s="90"/>
      <c r="U125" s="90"/>
      <c r="V125" s="90"/>
      <c r="W125" s="90"/>
      <c r="X125" s="90"/>
      <c r="Y125" s="90"/>
      <c r="Z125" s="90"/>
      <c r="AA125" s="90"/>
      <c r="AB125" s="90"/>
      <c r="AC125" s="90"/>
      <c r="AD125" s="90"/>
      <c r="AE125" s="90"/>
      <c r="AF125" s="90"/>
      <c r="AG125" s="90"/>
      <c r="AH125" s="90"/>
      <c r="AI125" s="90"/>
      <c r="AJ125" s="90"/>
      <c r="AK125" s="90"/>
    </row>
    <row r="126" spans="1:37" s="14" customFormat="1" ht="15.75">
      <c r="A126" s="90"/>
      <c r="B126" s="90"/>
      <c r="C126" s="90"/>
      <c r="D126" s="90"/>
      <c r="E126" s="90"/>
      <c r="F126" s="90"/>
    </row>
    <row r="127" spans="1:37" s="14" customFormat="1" ht="15.75"/>
    <row r="128" spans="1:37" s="14" customFormat="1" ht="15.75"/>
    <row r="129" spans="1:6" s="14" customFormat="1" ht="15.75"/>
    <row r="130" spans="1:6" s="14" customFormat="1" ht="15.75"/>
    <row r="131" spans="1:6" s="14" customFormat="1" ht="15.75"/>
    <row r="132" spans="1:6" s="14" customFormat="1" ht="15.75"/>
    <row r="133" spans="1:6" s="14" customFormat="1" ht="15.75"/>
    <row r="134" spans="1:6" ht="15.75">
      <c r="A134" s="14"/>
      <c r="B134" s="14"/>
      <c r="C134" s="14"/>
      <c r="D134" s="14"/>
      <c r="E134" s="14"/>
      <c r="F134" s="14"/>
    </row>
  </sheetData>
  <mergeCells count="54">
    <mergeCell ref="B81:F81"/>
    <mergeCell ref="B99:C99"/>
    <mergeCell ref="B76:F76"/>
    <mergeCell ref="B77:B80"/>
    <mergeCell ref="C77:C80"/>
    <mergeCell ref="D77:D80"/>
    <mergeCell ref="E77:E79"/>
    <mergeCell ref="F77:F79"/>
    <mergeCell ref="B70:F70"/>
    <mergeCell ref="B74:C74"/>
    <mergeCell ref="B66:F66"/>
    <mergeCell ref="B67:B69"/>
    <mergeCell ref="C67:C69"/>
    <mergeCell ref="D67:D69"/>
    <mergeCell ref="E67:E69"/>
    <mergeCell ref="F67:F69"/>
    <mergeCell ref="D2:F2"/>
    <mergeCell ref="B18:F18"/>
    <mergeCell ref="B40:F40"/>
    <mergeCell ref="B10:F10"/>
    <mergeCell ref="B45:F45"/>
    <mergeCell ref="B14:F14"/>
    <mergeCell ref="B15:B17"/>
    <mergeCell ref="D7:D9"/>
    <mergeCell ref="F7:F9"/>
    <mergeCell ref="B5:F5"/>
    <mergeCell ref="B35:F35"/>
    <mergeCell ref="D4:F4"/>
    <mergeCell ref="B6:F6"/>
    <mergeCell ref="B7:B9"/>
    <mergeCell ref="C7:C9"/>
    <mergeCell ref="E7:E9"/>
    <mergeCell ref="E46:E48"/>
    <mergeCell ref="F46:F48"/>
    <mergeCell ref="C15:C17"/>
    <mergeCell ref="D15:D17"/>
    <mergeCell ref="E15:E17"/>
    <mergeCell ref="F15:F17"/>
    <mergeCell ref="D3:F3"/>
    <mergeCell ref="B65:C65"/>
    <mergeCell ref="B58:F58"/>
    <mergeCell ref="B59:B61"/>
    <mergeCell ref="C59:C61"/>
    <mergeCell ref="D59:D61"/>
    <mergeCell ref="E59:E61"/>
    <mergeCell ref="F59:F61"/>
    <mergeCell ref="B49:F49"/>
    <mergeCell ref="B62:F62"/>
    <mergeCell ref="B57:C57"/>
    <mergeCell ref="B44:C44"/>
    <mergeCell ref="B13:C13"/>
    <mergeCell ref="B46:B48"/>
    <mergeCell ref="C46:C48"/>
    <mergeCell ref="D46:D48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Приложение3</vt:lpstr>
      <vt:lpstr>Приложение2</vt:lpstr>
      <vt:lpstr>Приложение1</vt:lpstr>
      <vt:lpstr>Приложение9</vt:lpstr>
      <vt:lpstr>приложение10-1ппрограмма</vt:lpstr>
      <vt:lpstr>приложение11-2пподпрограмма</vt:lpstr>
      <vt:lpstr>Лист1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</dc:creator>
  <cp:lastModifiedBy>User</cp:lastModifiedBy>
  <cp:lastPrinted>2022-12-27T05:47:00Z</cp:lastPrinted>
  <dcterms:created xsi:type="dcterms:W3CDTF">2020-02-17T03:43:46Z</dcterms:created>
  <dcterms:modified xsi:type="dcterms:W3CDTF">2022-12-28T06:05:42Z</dcterms:modified>
</cp:coreProperties>
</file>