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4"/>
  </bookViews>
  <sheets>
    <sheet name="Приложение 4 2020 год" sheetId="11" r:id="rId1"/>
    <sheet name=" " sheetId="1" r:id="rId2"/>
    <sheet name="Приложение 5" sheetId="2" r:id="rId3"/>
    <sheet name="Приложение 3" sheetId="3" r:id="rId4"/>
    <sheet name="в паспорт" sheetId="4" r:id="rId5"/>
    <sheet name="Приложение 1" sheetId="5" r:id="rId6"/>
    <sheet name="Приложение  4-2" sheetId="6" r:id="rId7"/>
    <sheet name="Приложение 4-3" sheetId="7" r:id="rId8"/>
    <sheet name="Приложение 4-4 15.07.2019" sheetId="8" r:id="rId9"/>
    <sheet name="Приложение 4-5 18.09.2019" sheetId="9" r:id="rId10"/>
    <sheet name="Паспорт" sheetId="10" r:id="rId11"/>
  </sheets>
  <definedNames>
    <definedName name="_xlnm.Print_Area" localSheetId="1">' '!$A$1:$O$38</definedName>
    <definedName name="_xlnm.Print_Area" localSheetId="4">'в паспорт'!$A$2:$G$12</definedName>
    <definedName name="_xlnm.Print_Area" localSheetId="5">'Приложение 1'!$A$1:$G$22</definedName>
    <definedName name="_xlnm.Print_Area" localSheetId="7">'Приложение 4-3'!$A$1:$R$38</definedName>
    <definedName name="_xlnm.Print_Area" localSheetId="2">'Приложение 5'!$A$1:$G$54</definedName>
  </definedNames>
  <calcPr calcId="125725"/>
</workbook>
</file>

<file path=xl/calcChain.xml><?xml version="1.0" encoding="utf-8"?>
<calcChain xmlns="http://schemas.openxmlformats.org/spreadsheetml/2006/main">
  <c r="G15" i="2"/>
  <c r="F15"/>
  <c r="E15"/>
  <c r="D15"/>
  <c r="D14"/>
  <c r="C14" s="1"/>
  <c r="G13"/>
  <c r="F13"/>
  <c r="E13"/>
  <c r="G12"/>
  <c r="F12"/>
  <c r="E12"/>
  <c r="L36" i="4"/>
  <c r="K36"/>
  <c r="J36"/>
  <c r="I35"/>
  <c r="I34"/>
  <c r="I33"/>
  <c r="I32"/>
  <c r="D13" i="2"/>
  <c r="D12"/>
  <c r="C39"/>
  <c r="C38"/>
  <c r="C37"/>
  <c r="D35"/>
  <c r="R17" i="11"/>
  <c r="Q17"/>
  <c r="P17"/>
  <c r="O17"/>
  <c r="N17"/>
  <c r="M17"/>
  <c r="L17"/>
  <c r="K17"/>
  <c r="J17"/>
  <c r="F27"/>
  <c r="E27"/>
  <c r="D27"/>
  <c r="L28" i="4"/>
  <c r="K28"/>
  <c r="J28"/>
  <c r="I27"/>
  <c r="I26"/>
  <c r="I25"/>
  <c r="I24"/>
  <c r="F14" i="2"/>
  <c r="E14"/>
  <c r="G14"/>
  <c r="E40"/>
  <c r="G50"/>
  <c r="F50"/>
  <c r="E50"/>
  <c r="D50"/>
  <c r="C50" s="1"/>
  <c r="E45"/>
  <c r="D45"/>
  <c r="G45"/>
  <c r="F45"/>
  <c r="F40"/>
  <c r="C44"/>
  <c r="C43"/>
  <c r="C42"/>
  <c r="D40"/>
  <c r="C54"/>
  <c r="C53"/>
  <c r="C52"/>
  <c r="C49"/>
  <c r="C48"/>
  <c r="C47"/>
  <c r="C33"/>
  <c r="D30"/>
  <c r="C34"/>
  <c r="C13" l="1"/>
  <c r="C15"/>
  <c r="I36" i="4"/>
  <c r="D10" i="2"/>
  <c r="C35"/>
  <c r="I28" i="4"/>
  <c r="C45" i="2"/>
  <c r="C40"/>
  <c r="D25"/>
  <c r="C32"/>
  <c r="C30" s="1"/>
  <c r="C29"/>
  <c r="C28"/>
  <c r="C27"/>
  <c r="G16"/>
  <c r="F16"/>
  <c r="E16"/>
  <c r="D16"/>
  <c r="R21" i="11"/>
  <c r="Q21"/>
  <c r="P21"/>
  <c r="R18"/>
  <c r="Q18"/>
  <c r="P18"/>
  <c r="O18"/>
  <c r="N18"/>
  <c r="M18"/>
  <c r="L18"/>
  <c r="K18"/>
  <c r="J18"/>
  <c r="I18"/>
  <c r="H18"/>
  <c r="G18"/>
  <c r="C16" i="2" l="1"/>
  <c r="P16" i="11"/>
  <c r="F17"/>
  <c r="Q16"/>
  <c r="I17"/>
  <c r="H17"/>
  <c r="G17"/>
  <c r="F42"/>
  <c r="E42"/>
  <c r="D42"/>
  <c r="F41"/>
  <c r="E41"/>
  <c r="D41"/>
  <c r="F40"/>
  <c r="E40"/>
  <c r="D40"/>
  <c r="F39"/>
  <c r="E39"/>
  <c r="D39"/>
  <c r="F37"/>
  <c r="E37"/>
  <c r="D37"/>
  <c r="F36"/>
  <c r="E36"/>
  <c r="D36"/>
  <c r="F35"/>
  <c r="E35"/>
  <c r="D35"/>
  <c r="F34"/>
  <c r="E34"/>
  <c r="D34"/>
  <c r="F32"/>
  <c r="E32"/>
  <c r="D32"/>
  <c r="F33"/>
  <c r="F18" s="1"/>
  <c r="E33"/>
  <c r="D33"/>
  <c r="F29"/>
  <c r="E29"/>
  <c r="D29"/>
  <c r="F26"/>
  <c r="E26"/>
  <c r="D26"/>
  <c r="F25"/>
  <c r="E25"/>
  <c r="D25"/>
  <c r="F23"/>
  <c r="E23"/>
  <c r="D23"/>
  <c r="F21"/>
  <c r="E21"/>
  <c r="D21"/>
  <c r="E18" l="1"/>
  <c r="R16"/>
  <c r="D17"/>
  <c r="D18"/>
  <c r="P15"/>
  <c r="E17"/>
  <c r="O16"/>
  <c r="K16"/>
  <c r="G16"/>
  <c r="E33" i="9"/>
  <c r="E32"/>
  <c r="E16"/>
  <c r="D16"/>
  <c r="D35"/>
  <c r="D33"/>
  <c r="D32"/>
  <c r="D30"/>
  <c r="D27"/>
  <c r="D25"/>
  <c r="D24"/>
  <c r="D22"/>
  <c r="F20"/>
  <c r="E20"/>
  <c r="D20"/>
  <c r="F17"/>
  <c r="K17"/>
  <c r="K16"/>
  <c r="J16"/>
  <c r="J17"/>
  <c r="L16" i="11" l="1"/>
  <c r="H16"/>
  <c r="I16"/>
  <c r="M16"/>
  <c r="N16"/>
  <c r="J16"/>
  <c r="F18" i="10"/>
  <c r="E18"/>
  <c r="D18"/>
  <c r="C17"/>
  <c r="C16"/>
  <c r="C15"/>
  <c r="C14"/>
  <c r="L10"/>
  <c r="K10"/>
  <c r="J10"/>
  <c r="I8"/>
  <c r="F8"/>
  <c r="E8"/>
  <c r="D8"/>
  <c r="C8"/>
  <c r="C7"/>
  <c r="I6"/>
  <c r="C6"/>
  <c r="C5"/>
  <c r="I4"/>
  <c r="I10" s="1"/>
  <c r="C4"/>
  <c r="J15" i="11" l="1"/>
  <c r="D16"/>
  <c r="G15"/>
  <c r="E16"/>
  <c r="M15"/>
  <c r="F16"/>
  <c r="C18" i="10"/>
  <c r="D15" i="11" l="1"/>
  <c r="D31" i="9"/>
  <c r="F38"/>
  <c r="E38"/>
  <c r="D38"/>
  <c r="F37"/>
  <c r="E37"/>
  <c r="D37"/>
  <c r="F36"/>
  <c r="E36"/>
  <c r="D36"/>
  <c r="F35"/>
  <c r="E35"/>
  <c r="E31"/>
  <c r="F30"/>
  <c r="F16" s="1"/>
  <c r="E30"/>
  <c r="F25"/>
  <c r="E25"/>
  <c r="F24"/>
  <c r="E24"/>
  <c r="F22"/>
  <c r="E22"/>
  <c r="R17"/>
  <c r="Q17"/>
  <c r="P17"/>
  <c r="O17"/>
  <c r="O15" s="1"/>
  <c r="N17"/>
  <c r="M17"/>
  <c r="L17"/>
  <c r="I17"/>
  <c r="I15" s="1"/>
  <c r="H17"/>
  <c r="G17"/>
  <c r="R16"/>
  <c r="R15" s="1"/>
  <c r="Q16"/>
  <c r="P16"/>
  <c r="O16"/>
  <c r="N16"/>
  <c r="M16"/>
  <c r="L16"/>
  <c r="I16"/>
  <c r="H16"/>
  <c r="G16"/>
  <c r="G15" s="1"/>
  <c r="N15"/>
  <c r="K15"/>
  <c r="C25" i="4"/>
  <c r="F28"/>
  <c r="E28"/>
  <c r="D28"/>
  <c r="C27"/>
  <c r="C26"/>
  <c r="C24"/>
  <c r="J17" i="8"/>
  <c r="J16"/>
  <c r="D16" s="1"/>
  <c r="K16"/>
  <c r="K17"/>
  <c r="F38"/>
  <c r="F16" s="1"/>
  <c r="F15" s="1"/>
  <c r="E38"/>
  <c r="D38"/>
  <c r="F37"/>
  <c r="E37"/>
  <c r="D37"/>
  <c r="F36"/>
  <c r="E36"/>
  <c r="D36"/>
  <c r="F35"/>
  <c r="E35"/>
  <c r="D35"/>
  <c r="E31"/>
  <c r="F30"/>
  <c r="E30"/>
  <c r="D30"/>
  <c r="F25"/>
  <c r="F17" s="1"/>
  <c r="E25"/>
  <c r="D25"/>
  <c r="F24"/>
  <c r="E24"/>
  <c r="D24"/>
  <c r="F22"/>
  <c r="E22"/>
  <c r="D22"/>
  <c r="F20"/>
  <c r="D20"/>
  <c r="R17"/>
  <c r="Q17"/>
  <c r="Q15" s="1"/>
  <c r="P17"/>
  <c r="O17"/>
  <c r="N17"/>
  <c r="M17"/>
  <c r="M15" s="1"/>
  <c r="M14" s="1"/>
  <c r="L17"/>
  <c r="I17"/>
  <c r="I15" s="1"/>
  <c r="H17"/>
  <c r="G17"/>
  <c r="E17"/>
  <c r="R16"/>
  <c r="Q16"/>
  <c r="P16"/>
  <c r="P15" s="1"/>
  <c r="O16"/>
  <c r="N16"/>
  <c r="M16"/>
  <c r="L16"/>
  <c r="L15" s="1"/>
  <c r="I16"/>
  <c r="H16"/>
  <c r="E16" s="1"/>
  <c r="E15" s="1"/>
  <c r="G16"/>
  <c r="R15"/>
  <c r="O15"/>
  <c r="N15"/>
  <c r="G15"/>
  <c r="F20" i="4"/>
  <c r="E20"/>
  <c r="D20"/>
  <c r="F19"/>
  <c r="F18"/>
  <c r="F17"/>
  <c r="F16"/>
  <c r="F15"/>
  <c r="J16" i="7"/>
  <c r="J15" s="1"/>
  <c r="J14" s="1"/>
  <c r="F38"/>
  <c r="E38"/>
  <c r="D38"/>
  <c r="F37"/>
  <c r="E37"/>
  <c r="D37"/>
  <c r="F36"/>
  <c r="E36"/>
  <c r="D36"/>
  <c r="F35"/>
  <c r="E35"/>
  <c r="D35"/>
  <c r="E31"/>
  <c r="F30"/>
  <c r="F16" s="1"/>
  <c r="E30"/>
  <c r="D30"/>
  <c r="F25"/>
  <c r="E25"/>
  <c r="D25"/>
  <c r="F24"/>
  <c r="E24"/>
  <c r="D24"/>
  <c r="F22"/>
  <c r="E22"/>
  <c r="D22"/>
  <c r="F20"/>
  <c r="F17" s="1"/>
  <c r="D20"/>
  <c r="R17"/>
  <c r="Q17"/>
  <c r="Q15" s="1"/>
  <c r="P17"/>
  <c r="O17"/>
  <c r="N17"/>
  <c r="M17"/>
  <c r="M15" s="1"/>
  <c r="M14" s="1"/>
  <c r="L17"/>
  <c r="K17"/>
  <c r="J17"/>
  <c r="I17"/>
  <c r="I15" s="1"/>
  <c r="H17"/>
  <c r="G17"/>
  <c r="E17"/>
  <c r="R16"/>
  <c r="Q16"/>
  <c r="P16"/>
  <c r="P15" s="1"/>
  <c r="O16"/>
  <c r="N16"/>
  <c r="M16"/>
  <c r="L16"/>
  <c r="L15" s="1"/>
  <c r="K16"/>
  <c r="I16"/>
  <c r="H16"/>
  <c r="E16" s="1"/>
  <c r="E15" s="1"/>
  <c r="G16"/>
  <c r="R15"/>
  <c r="O15"/>
  <c r="N15"/>
  <c r="K15"/>
  <c r="G15"/>
  <c r="S30" i="6"/>
  <c r="S36"/>
  <c r="F8" i="4"/>
  <c r="E8"/>
  <c r="M14" i="6"/>
  <c r="E16"/>
  <c r="P14"/>
  <c r="R15"/>
  <c r="Q15"/>
  <c r="P15"/>
  <c r="O15"/>
  <c r="N15"/>
  <c r="M15"/>
  <c r="L15"/>
  <c r="K15"/>
  <c r="I15"/>
  <c r="H15"/>
  <c r="F15"/>
  <c r="E15"/>
  <c r="R16"/>
  <c r="Q16"/>
  <c r="P16"/>
  <c r="O16"/>
  <c r="N16"/>
  <c r="M16"/>
  <c r="L16"/>
  <c r="K16"/>
  <c r="J16"/>
  <c r="I16"/>
  <c r="H16"/>
  <c r="G16"/>
  <c r="F16"/>
  <c r="R17"/>
  <c r="Q17"/>
  <c r="P17"/>
  <c r="O17"/>
  <c r="N17"/>
  <c r="M17"/>
  <c r="L17"/>
  <c r="K17"/>
  <c r="J17"/>
  <c r="I17"/>
  <c r="H17"/>
  <c r="G17"/>
  <c r="F17"/>
  <c r="E17"/>
  <c r="D8" i="4"/>
  <c r="C8" s="1"/>
  <c r="C7"/>
  <c r="C6"/>
  <c r="C25" i="2"/>
  <c r="C17"/>
  <c r="C18"/>
  <c r="C24"/>
  <c r="C5" i="4"/>
  <c r="C4"/>
  <c r="G10" i="2"/>
  <c r="F10"/>
  <c r="I8" i="4"/>
  <c r="I6"/>
  <c r="I4"/>
  <c r="L10"/>
  <c r="K10"/>
  <c r="J10"/>
  <c r="F36" i="6"/>
  <c r="C12" i="2" l="1"/>
  <c r="M15" i="9"/>
  <c r="M14" s="1"/>
  <c r="Q15"/>
  <c r="L15"/>
  <c r="P15"/>
  <c r="E17"/>
  <c r="E15" s="1"/>
  <c r="J15"/>
  <c r="F15"/>
  <c r="P14"/>
  <c r="D17"/>
  <c r="H15"/>
  <c r="G14" s="1"/>
  <c r="C28" i="4"/>
  <c r="K15" i="8"/>
  <c r="J15"/>
  <c r="P14"/>
  <c r="D17"/>
  <c r="D15" s="1"/>
  <c r="H15"/>
  <c r="G14" s="1"/>
  <c r="D16" i="7"/>
  <c r="F15"/>
  <c r="P14"/>
  <c r="D17"/>
  <c r="H15"/>
  <c r="G14" s="1"/>
  <c r="D14" s="1"/>
  <c r="G15" i="6"/>
  <c r="G14" s="1"/>
  <c r="D16"/>
  <c r="D17"/>
  <c r="J15"/>
  <c r="J14" s="1"/>
  <c r="I10" i="4"/>
  <c r="E10" i="2" l="1"/>
  <c r="C10" s="1"/>
  <c r="J14" i="9"/>
  <c r="D14" s="1"/>
  <c r="D15"/>
  <c r="J14" i="8"/>
  <c r="D14" s="1"/>
  <c r="D15" i="7"/>
  <c r="D15" i="6"/>
  <c r="D14"/>
  <c r="E31"/>
  <c r="F38"/>
  <c r="E38"/>
  <c r="D38"/>
  <c r="F37"/>
  <c r="E37"/>
  <c r="D37"/>
  <c r="E36"/>
  <c r="D36"/>
  <c r="F35"/>
  <c r="E35"/>
  <c r="D35"/>
  <c r="F30"/>
  <c r="E30"/>
  <c r="D30"/>
  <c r="F25"/>
  <c r="E25"/>
  <c r="D25"/>
  <c r="F24"/>
  <c r="E24"/>
  <c r="D24"/>
  <c r="F22"/>
  <c r="E22"/>
  <c r="D22"/>
  <c r="F20"/>
  <c r="D20"/>
  <c r="D19" i="1"/>
  <c r="F35"/>
  <c r="T17"/>
  <c r="E36"/>
  <c r="E37"/>
  <c r="E35"/>
  <c r="E32"/>
  <c r="E27"/>
  <c r="E24"/>
  <c r="O19"/>
  <c r="O18"/>
  <c r="E18"/>
  <c r="D18"/>
  <c r="K18"/>
  <c r="J18"/>
  <c r="J17" s="1"/>
  <c r="N17"/>
  <c r="M17"/>
  <c r="L17"/>
  <c r="K17"/>
  <c r="I17"/>
  <c r="H17"/>
  <c r="G17"/>
  <c r="F17"/>
  <c r="D17"/>
  <c r="O17"/>
  <c r="M18"/>
  <c r="F22"/>
  <c r="L19"/>
  <c r="H18"/>
  <c r="N18"/>
  <c r="G18"/>
  <c r="F36"/>
  <c r="D22"/>
  <c r="N19"/>
  <c r="M19"/>
  <c r="I19"/>
  <c r="H19"/>
  <c r="G19"/>
  <c r="K19"/>
  <c r="J19"/>
  <c r="F38"/>
  <c r="E38"/>
  <c r="D38"/>
  <c r="F37"/>
  <c r="D37"/>
  <c r="D35"/>
  <c r="D36"/>
  <c r="F32"/>
  <c r="D32"/>
  <c r="F27"/>
  <c r="D27"/>
  <c r="F26"/>
  <c r="E26"/>
  <c r="D26"/>
  <c r="F24"/>
  <c r="D24"/>
  <c r="E22"/>
  <c r="F19" l="1"/>
  <c r="E19"/>
  <c r="E17" s="1"/>
  <c r="M16" l="1"/>
  <c r="J16"/>
  <c r="G16"/>
  <c r="D16" l="1"/>
</calcChain>
</file>

<file path=xl/sharedStrings.xml><?xml version="1.0" encoding="utf-8"?>
<sst xmlns="http://schemas.openxmlformats.org/spreadsheetml/2006/main" count="699" uniqueCount="175">
  <si>
    <t>Приложение 4</t>
  </si>
  <si>
    <t>к муниципальной программе «Развитие физической</t>
  </si>
  <si>
    <t>культуры   и спорта в Пожарском муниципальном районе</t>
  </si>
  <si>
    <t xml:space="preserve">администрации Пожарского муниципального района </t>
  </si>
  <si>
    <t xml:space="preserve">Приморского края </t>
  </si>
  <si>
    <t>от «___» _______ 2018 года № ______</t>
  </si>
  <si>
    <t xml:space="preserve">                 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</si>
  <si>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</si>
  <si>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</si>
  <si>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</si>
  <si>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всего по годам</t>
  </si>
  <si>
    <t>всего по источникам</t>
  </si>
  <si>
    <t>Муниципальная программа «Развитие физической культуры и спорта в Пожарском муниципальном районе на 2017-2019 годы»</t>
  </si>
  <si>
    <t xml:space="preserve">Отдел физической культуры и спорта Пожарского муниципального района    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</si>
  <si>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</si>
  <si>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</si>
  <si>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</si>
  <si>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</si>
  <si>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>Управление и распоряжение имуществом, находящимся в собственности Пожарского муниципального района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</si>
  <si>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</si>
  <si>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</si>
  <si>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</si>
  <si>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</si>
  <si>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</si>
  <si>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</si>
  <si>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>Приобретение спортивного инвентаря и спортивного оборудования для обеспечения сдачи норм ГТО</t>
  </si>
  <si>
    <t>1.3.2.</t>
  </si>
  <si>
    <t>Предоставление муниципальными бюджетными учреждениями спортивной направленности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</si>
  <si>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 xml:space="preserve">Управление образования,                      отдел физической культуры и спорта 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</si>
  <si>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</si>
  <si>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</si>
  <si>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</si>
  <si>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</si>
  <si>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</si>
  <si>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</si>
  <si>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</si>
  <si>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</si>
  <si>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</si>
  <si>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</si>
  <si>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</si>
  <si>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</si>
  <si>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</si>
  <si>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</si>
  <si>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 xml:space="preserve">Отдел физической культуры и спорта </t>
  </si>
  <si>
    <t>2.2.3.</t>
  </si>
  <si>
    <t>Награждение тренеров, спортсменов, за достижение  высоких спортивных результатов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</si>
  <si>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</si>
  <si>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</si>
  <si>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№ п/п</t>
  </si>
  <si>
    <t>на 2018-2020 годы», утвержденной  постановлением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</si>
  <si>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</si>
  <si>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</si>
  <si>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</si>
  <si>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</si>
  <si>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</si>
  <si>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</si>
  <si>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</si>
  <si>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</si>
  <si>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</si>
  <si>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</si>
  <si>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</si>
  <si>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</si>
  <si>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</si>
  <si>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</si>
  <si>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</si>
  <si>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</si>
  <si>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2019 год</t>
  </si>
  <si>
    <t>2020 год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</si>
  <si>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</si>
  <si>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</si>
  <si>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</si>
  <si>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</si>
  <si>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</si>
  <si>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</si>
  <si>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</si>
  <si>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</si>
  <si>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 xml:space="preserve">    от «____»_______20___года №______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</si>
  <si>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</si>
  <si>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</si>
  <si>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</si>
  <si>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Период</t>
  </si>
  <si>
    <t>2018 г.</t>
  </si>
  <si>
    <t>2019 г.</t>
  </si>
  <si>
    <t>2020 г.</t>
  </si>
  <si>
    <t>Итого:</t>
  </si>
  <si>
    <t>Информация</t>
  </si>
  <si>
    <t>Приложение 1</t>
  </si>
  <si>
    <t>Перечень показателей</t>
  </si>
  <si>
    <t>№</t>
  </si>
  <si>
    <t>Наименование показателя</t>
  </si>
  <si>
    <t>Единица измерения</t>
  </si>
  <si>
    <t>Значения показателей</t>
  </si>
  <si>
    <t>Доля населения Пожарского муниципального района, систематически занимающегося физической культурой и спортом, в общей численности населения Пожарского муниципального района</t>
  </si>
  <si>
    <t>процентов</t>
  </si>
  <si>
    <t>Уровень обеспеченности населения Пожарского муниципального района спортивными сооружениями</t>
  </si>
  <si>
    <t>Доля обучающихся Пожарского муниципального района, систематически занимающихся физической культурой и спортом, в общей численности обучающихся Пожарского муниципального района</t>
  </si>
  <si>
    <t>Количество квалифицированных тренеров и специалистов Пожарского муниципального района в области физической культуры и спорта, работающих по специальности</t>
  </si>
  <si>
    <t>человек</t>
  </si>
  <si>
    <t>Количество проведенных на территории Пожарского муниципального района краевых, межмуниципальных, районных, открытых физкультурных и спортивных мероприятий</t>
  </si>
  <si>
    <t>единиц</t>
  </si>
  <si>
    <t>Доля граждан, выполнивших нормативы комплекса ГТО, в общей численности населения Пожарского муниципального района, принявшего участие в выполнении нормативов комплекса ГТО</t>
  </si>
  <si>
    <t>Раздел  2 «Подготовка спортивного резерва в Пожарском муниципальном районе»</t>
  </si>
  <si>
    <t>Количество занятых призовых мест спортсменами Пожарского муниципального района на всероссийских, региональных, краевых спортивных соревнованиях</t>
  </si>
  <si>
    <t>Доля спортсменов-разрядников в общем количестве лиц, занимающихся в спортивных учреждениях</t>
  </si>
  <si>
    <t>Численность спортсменов Пожарского муниципального района, включенных в список кандидатов в спортивные сборные команды Приморского края</t>
  </si>
  <si>
    <t xml:space="preserve">          от «____»_________20___года  №______</t>
  </si>
  <si>
    <t>2.</t>
  </si>
  <si>
    <t>3.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</si>
  <si>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2018 - 2020 годы" за счёт средств Приморского края, Пожарского муниципального района и внебюджетных источников</t>
  </si>
  <si>
    <t xml:space="preserve">Управление образования                   </t>
  </si>
  <si>
    <t xml:space="preserve">Управление образования    </t>
  </si>
  <si>
    <t xml:space="preserve">Капитальный ремонт спортивного комплекса муниципального общеобразовательного бюджетного учреждения «Средняя общеобразовательная школа № 1» пгт Лучегорск Пожарского района Приморского края для муниципальных нужд, в том числе для нужд муниципальных бюджетных учреждений, осуществляющих подготовку спортивного резерва </t>
  </si>
  <si>
    <t>1.</t>
  </si>
  <si>
    <t>Средства бюджета ПМР (тыс. руб.)</t>
  </si>
  <si>
    <t>Средства из внебюджетных источников(тыс. руб.)</t>
  </si>
  <si>
    <t>Средства бюджета ПМР(тыс. руб.)</t>
  </si>
  <si>
    <t>Средства краевого бюджета (тыс. руб.)</t>
  </si>
  <si>
    <t>Средства из внебюджетных источников (тыс. руб.)</t>
  </si>
  <si>
    <t>2.1.3.</t>
  </si>
  <si>
    <t>Ремонт  и строительство спортивных объектов муниципальной собственности</t>
  </si>
  <si>
    <t>Приобретение спортивного инвентаря и спортивного оборудования</t>
  </si>
  <si>
    <t xml:space="preserve">Отдел физической культуры и спорта Пожарского МР   </t>
  </si>
  <si>
    <t>2.1.4.</t>
  </si>
  <si>
    <t>средства местного бюджете (тыс. руб.)</t>
  </si>
  <si>
    <t>средства бюджета субъекта Российской Федерации, тыс. руб.</t>
  </si>
  <si>
    <t xml:space="preserve"> средства внебюджетные, (тыс. руб.)</t>
  </si>
  <si>
    <t>Всего (тыс. руб.)</t>
  </si>
  <si>
    <t xml:space="preserve">     к муниципальной программе «Развитие физической</t>
  </si>
  <si>
    <t xml:space="preserve">     на 2018-2021 годы», утвержденной  постановлением</t>
  </si>
  <si>
    <t xml:space="preserve">     администрации Пожарского муниципального района </t>
  </si>
  <si>
    <t>о ресурсном обеспечении реализации муниципальной программы "Развитие физической культуры и спорта в Пожарском муниципальном районе на 2018 - 2021 годы" за счёт средств Приморского края, Пожарского муниципального района и внебюджетных источников</t>
  </si>
  <si>
    <t>2021 год</t>
  </si>
  <si>
    <t xml:space="preserve">Строительство крытой спортивной площадки(Атлетический павильон) для гимнастических упражнений в Соболинском сельском поселении Пожарского  муниципального района </t>
  </si>
  <si>
    <t>2021 г.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</si>
  <si>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</si>
  <si>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Строительство хоккейной коробки в Пожарском сельском поселении</t>
  </si>
  <si>
    <r>
      <rPr>
        <sz val="11"/>
        <color theme="1"/>
        <rFont val="Times New Roman"/>
        <family val="1"/>
        <charset val="204"/>
      </rPr>
      <t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</t>
    </r>
    <r>
      <rPr>
        <sz val="11"/>
        <color theme="1"/>
        <rFont val="Calibri"/>
        <family val="2"/>
        <charset val="204"/>
        <scheme val="minor"/>
      </rPr>
      <t xml:space="preserve"> </t>
    </r>
  </si>
  <si>
    <t>от "____" ___________ 20___ года № ________</t>
  </si>
  <si>
    <t>от «___» ____________ 20_____ года № _______</t>
  </si>
  <si>
    <t xml:space="preserve">Строительство плоскостного спортивного сооружения крытая спортивная площадка (атлетический павильон) для гимнастических упражнений в Соболинском сельском поселении. </t>
  </si>
  <si>
    <r>
      <t>от "</t>
    </r>
    <r>
      <rPr>
        <u/>
        <sz val="12"/>
        <color theme="1"/>
        <rFont val="Times New Roman"/>
        <family val="1"/>
        <charset val="204"/>
      </rPr>
      <t xml:space="preserve"> 12 </t>
    </r>
    <r>
      <rPr>
        <sz val="12"/>
        <color theme="1"/>
        <rFont val="Times New Roman"/>
        <family val="1"/>
        <charset val="204"/>
      </rPr>
      <t xml:space="preserve">" </t>
    </r>
    <r>
      <rPr>
        <u/>
        <sz val="12"/>
        <color theme="1"/>
        <rFont val="Times New Roman"/>
        <family val="1"/>
        <charset val="204"/>
      </rPr>
      <t>марта</t>
    </r>
    <r>
      <rPr>
        <sz val="12"/>
        <color theme="1"/>
        <rFont val="Times New Roman"/>
        <family val="1"/>
        <charset val="204"/>
      </rPr>
      <t xml:space="preserve"> 2019 года № </t>
    </r>
    <r>
      <rPr>
        <u/>
        <sz val="12"/>
        <color theme="1"/>
        <rFont val="Times New Roman"/>
        <family val="1"/>
        <charset val="204"/>
      </rPr>
      <t>94-па</t>
    </r>
  </si>
  <si>
    <t>Соболинка</t>
  </si>
  <si>
    <t>Ледозаливочкая техника</t>
  </si>
  <si>
    <t>Площадка ГТО</t>
  </si>
  <si>
    <t>Инвентарь</t>
  </si>
  <si>
    <t>Хоккейная коробка</t>
  </si>
  <si>
    <t>Итого</t>
  </si>
  <si>
    <r>
      <t>от "</t>
    </r>
    <r>
      <rPr>
        <u/>
        <sz val="12"/>
        <color theme="1"/>
        <rFont val="Times New Roman"/>
        <family val="1"/>
        <charset val="204"/>
      </rPr>
      <t>29</t>
    </r>
    <r>
      <rPr>
        <sz val="12"/>
        <color theme="1"/>
        <rFont val="Times New Roman"/>
        <family val="1"/>
        <charset val="204"/>
      </rPr>
      <t xml:space="preserve">" </t>
    </r>
    <r>
      <rPr>
        <u/>
        <sz val="12"/>
        <color theme="1"/>
        <rFont val="Times New Roman"/>
        <family val="1"/>
        <charset val="204"/>
      </rPr>
      <t xml:space="preserve">июля </t>
    </r>
    <r>
      <rPr>
        <sz val="12"/>
        <color theme="1"/>
        <rFont val="Times New Roman"/>
        <family val="1"/>
        <charset val="204"/>
      </rPr>
      <t>2019 года №</t>
    </r>
    <r>
      <rPr>
        <u/>
        <sz val="12"/>
        <color theme="1"/>
        <rFont val="Times New Roman"/>
        <family val="1"/>
        <charset val="204"/>
      </rPr>
      <t xml:space="preserve"> 320-па </t>
    </r>
  </si>
  <si>
    <t>Приобретение спортивного инвентаря и спортивного оборудования (Площадка для сдачи норм ГТО)</t>
  </si>
  <si>
    <t>Развитие спортивной инфраструктуры, находящейся в муниципальной собственности (приобретение ледозаливочной техники)</t>
  </si>
  <si>
    <t xml:space="preserve">Строительство хоккейной коробки в пгт Лучегорск </t>
  </si>
  <si>
    <t xml:space="preserve">Приобретение спортивного инвентаря и спортивного оборудования </t>
  </si>
  <si>
    <r>
      <t xml:space="preserve">от " </t>
    </r>
    <r>
      <rPr>
        <u/>
        <sz val="12"/>
        <color theme="1"/>
        <rFont val="Times New Roman"/>
        <family val="1"/>
        <charset val="204"/>
      </rPr>
      <t xml:space="preserve">02 </t>
    </r>
    <r>
      <rPr>
        <sz val="12"/>
        <color theme="1"/>
        <rFont val="Times New Roman"/>
        <family val="1"/>
        <charset val="204"/>
      </rPr>
      <t>"октября 2019 года № 404-па</t>
    </r>
  </si>
  <si>
    <t>о ресурсном обеспечении реализации муниципальной программы "Развитие физической культуры и спорта в Пожарском муниципальном районе на 2019- 2022 годы" за счёт средств Приморского края, Пожарского муниципального района и внебюджетных источников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</si>
  <si>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</si>
  <si>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</si>
  <si>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</si>
  <si>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 xml:space="preserve">     на 2019-2022 годы», утвержденной  постановлением</t>
  </si>
  <si>
    <t>2.1.5.</t>
  </si>
  <si>
    <t>2022 год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</si>
  <si>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в Пожарском муниципальном районе на 2019-2022 годы» и план их реализации</t>
  </si>
  <si>
    <t>к муниципальной программе "Развитие  физической культуры и спорта в Пожарском муниципальном районе  на 2019 - 2022 годы", утверждённой постановлением администрации Пожарского муниципального района Приморского края</t>
  </si>
  <si>
    <t xml:space="preserve">к муниципальной программе «Развитие физической культуры и спорта в Пожарском муниципальном районе на 2019-2022 годы», утвержденной  постановлением администрации Пожарского муниципального района Приморского края </t>
  </si>
  <si>
    <t xml:space="preserve">к муниципальной программе «Развитие физической культуры и спорта в Пожарском муниципальном районе на 2019-2022 годы», утвержденной постановлением администрации Пожарского муниципального района Приморского края </t>
  </si>
  <si>
    <t xml:space="preserve">Строительство хоккейной коробки в Лучегорском городском поселении </t>
  </si>
  <si>
    <t>1.3.</t>
  </si>
  <si>
    <t>1.4.</t>
  </si>
  <si>
    <t>1.5.</t>
  </si>
  <si>
    <t>1.6.</t>
  </si>
  <si>
    <t>муниципальной программы «Развитие физической культуры и спорта  в Пожарском муниципальном районе на 2019-2022 годы»</t>
  </si>
  <si>
    <t xml:space="preserve">             от "______" ____________2019 года № _______</t>
  </si>
  <si>
    <t>2022 г.</t>
  </si>
  <si>
    <t>Сохранить численность детей и подростков, систематически занимающихся физической культурой и спортом в спортивных учреждениях (ДЮСШ)</t>
  </si>
  <si>
    <t>Приобретение спортивного инвентаря и спортивного оборудования (Площадка для сдачи норм ГТО, Губеровское сп. МОБУ СОШ № СОШ №8)</t>
  </si>
  <si>
    <t>Приобретение спортивного инвентаря и спортивного оборудования (Площадка для сдачи норм ГТО) в с. Губерово</t>
  </si>
</sst>
</file>

<file path=xl/styles.xml><?xml version="1.0" encoding="utf-8"?>
<styleSheet xmlns="http://schemas.openxmlformats.org/spreadsheetml/2006/main">
  <numFmts count="4">
    <numFmt numFmtId="164" formatCode="0.0"/>
    <numFmt numFmtId="165" formatCode="0.000"/>
    <numFmt numFmtId="166" formatCode="0.00000"/>
    <numFmt numFmtId="167" formatCode="0.0000"/>
  </numFmts>
  <fonts count="2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3.5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479">
    <xf numFmtId="0" fontId="0" fillId="0" borderId="0" xfId="0"/>
    <xf numFmtId="0" fontId="0" fillId="0" borderId="0" xfId="0" applyNumberFormat="1" applyBorder="1"/>
    <xf numFmtId="0" fontId="0" fillId="0" borderId="0" xfId="0" applyBorder="1"/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justify" vertical="top" wrapText="1"/>
    </xf>
    <xf numFmtId="0" fontId="7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6" xfId="0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0" fillId="0" borderId="0" xfId="0" applyFill="1" applyBorder="1"/>
    <xf numFmtId="0" fontId="0" fillId="0" borderId="0" xfId="0" applyFill="1"/>
    <xf numFmtId="0" fontId="7" fillId="2" borderId="6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2" fontId="0" fillId="0" borderId="0" xfId="0" applyNumberFormat="1"/>
    <xf numFmtId="0" fontId="1" fillId="0" borderId="0" xfId="0" applyFont="1" applyFill="1" applyBorder="1" applyAlignment="1">
      <alignment horizontal="left" indent="15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textRotation="90" wrapText="1"/>
    </xf>
    <xf numFmtId="0" fontId="2" fillId="0" borderId="3" xfId="0" applyFont="1" applyFill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textRotation="90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center" vertical="top"/>
    </xf>
    <xf numFmtId="164" fontId="4" fillId="0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 wrapText="1"/>
    </xf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11" fillId="0" borderId="0" xfId="0" applyFont="1" applyFill="1" applyBorder="1"/>
    <xf numFmtId="164" fontId="2" fillId="0" borderId="3" xfId="0" applyNumberFormat="1" applyFont="1" applyFill="1" applyBorder="1" applyAlignment="1">
      <alignment horizontal="center"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14" fillId="0" borderId="0" xfId="0" applyNumberFormat="1" applyFont="1"/>
    <xf numFmtId="0" fontId="14" fillId="0" borderId="0" xfId="0" applyFont="1"/>
    <xf numFmtId="0" fontId="14" fillId="0" borderId="0" xfId="0" applyFont="1" applyFill="1"/>
    <xf numFmtId="0" fontId="15" fillId="0" borderId="0" xfId="0" applyFont="1" applyFill="1" applyAlignment="1">
      <alignment horizontal="left"/>
    </xf>
    <xf numFmtId="0" fontId="14" fillId="0" borderId="0" xfId="0" applyFont="1" applyFill="1" applyBorder="1"/>
    <xf numFmtId="0" fontId="8" fillId="0" borderId="1" xfId="0" applyFont="1" applyBorder="1" applyAlignment="1">
      <alignment horizontal="center" vertical="top" wrapText="1"/>
    </xf>
    <xf numFmtId="0" fontId="7" fillId="0" borderId="0" xfId="0" applyFont="1"/>
    <xf numFmtId="0" fontId="16" fillId="0" borderId="1" xfId="0" applyFont="1" applyBorder="1" applyAlignment="1">
      <alignment horizontal="center" vertical="top" wrapText="1"/>
    </xf>
    <xf numFmtId="0" fontId="7" fillId="0" borderId="0" xfId="0" applyFont="1" applyAlignment="1"/>
    <xf numFmtId="0" fontId="8" fillId="0" borderId="0" xfId="0" applyFont="1" applyAlignment="1">
      <alignment wrapText="1"/>
    </xf>
    <xf numFmtId="0" fontId="4" fillId="0" borderId="1" xfId="0" applyFont="1" applyFill="1" applyBorder="1" applyAlignment="1">
      <alignment horizontal="center" vertical="top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7" fillId="0" borderId="0" xfId="0" applyFont="1" applyAlignment="1"/>
    <xf numFmtId="0" fontId="6" fillId="0" borderId="0" xfId="0" applyFont="1" applyAlignment="1">
      <alignment horizontal="left" indent="15"/>
    </xf>
    <xf numFmtId="0" fontId="18" fillId="0" borderId="0" xfId="0" applyFont="1"/>
    <xf numFmtId="0" fontId="6" fillId="0" borderId="0" xfId="0" applyFont="1"/>
    <xf numFmtId="0" fontId="6" fillId="0" borderId="0" xfId="0" applyFont="1" applyAlignment="1"/>
    <xf numFmtId="0" fontId="0" fillId="0" borderId="3" xfId="0" applyBorder="1" applyAlignment="1">
      <alignment wrapText="1"/>
    </xf>
    <xf numFmtId="2" fontId="4" fillId="0" borderId="1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vertical="top" wrapText="1"/>
    </xf>
    <xf numFmtId="2" fontId="4" fillId="0" borderId="1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164" fontId="3" fillId="3" borderId="8" xfId="0" applyNumberFormat="1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textRotation="90" wrapText="1"/>
    </xf>
    <xf numFmtId="0" fontId="2" fillId="2" borderId="4" xfId="0" applyFont="1" applyFill="1" applyBorder="1" applyAlignment="1">
      <alignment horizontal="center" vertical="top" wrapText="1"/>
    </xf>
    <xf numFmtId="2" fontId="4" fillId="2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4" fillId="0" borderId="4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/>
    </xf>
    <xf numFmtId="2" fontId="7" fillId="0" borderId="1" xfId="0" applyNumberFormat="1" applyFont="1" applyBorder="1" applyAlignment="1">
      <alignment horizontal="center" vertical="top"/>
    </xf>
    <xf numFmtId="2" fontId="7" fillId="2" borderId="1" xfId="0" applyNumberFormat="1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2" fontId="4" fillId="0" borderId="4" xfId="0" applyNumberFormat="1" applyFont="1" applyFill="1" applyBorder="1" applyAlignment="1">
      <alignment horizontal="center" vertical="top" wrapText="1"/>
    </xf>
    <xf numFmtId="2" fontId="4" fillId="2" borderId="4" xfId="0" applyNumberFormat="1" applyFont="1" applyFill="1" applyBorder="1" applyAlignment="1">
      <alignment horizontal="center" vertical="top" wrapText="1"/>
    </xf>
    <xf numFmtId="2" fontId="4" fillId="0" borderId="4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 wrapText="1"/>
    </xf>
    <xf numFmtId="2" fontId="4" fillId="2" borderId="3" xfId="0" applyNumberFormat="1" applyFont="1" applyFill="1" applyBorder="1" applyAlignment="1">
      <alignment horizontal="center" vertical="top" wrapText="1"/>
    </xf>
    <xf numFmtId="2" fontId="4" fillId="0" borderId="3" xfId="0" applyNumberFormat="1" applyFont="1" applyFill="1" applyBorder="1" applyAlignment="1">
      <alignment horizontal="center" vertical="top"/>
    </xf>
    <xf numFmtId="0" fontId="4" fillId="2" borderId="3" xfId="0" applyNumberFormat="1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/>
    <xf numFmtId="0" fontId="19" fillId="0" borderId="0" xfId="0" applyFont="1" applyFill="1" applyAlignment="1"/>
    <xf numFmtId="0" fontId="6" fillId="0" borderId="0" xfId="0" applyFont="1" applyBorder="1" applyAlignment="1"/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64" fontId="7" fillId="2" borderId="5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164" fontId="7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12" fillId="0" borderId="0" xfId="0" applyFont="1" applyBorder="1" applyAlignment="1">
      <alignment wrapText="1"/>
    </xf>
    <xf numFmtId="0" fontId="13" fillId="0" borderId="0" xfId="0" applyFont="1" applyBorder="1" applyAlignment="1">
      <alignment wrapText="1"/>
    </xf>
    <xf numFmtId="2" fontId="9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top" wrapText="1"/>
    </xf>
    <xf numFmtId="2" fontId="0" fillId="2" borderId="1" xfId="0" applyNumberFormat="1" applyFill="1" applyBorder="1"/>
    <xf numFmtId="2" fontId="9" fillId="0" borderId="1" xfId="0" applyNumberFormat="1" applyFont="1" applyBorder="1" applyAlignment="1">
      <alignment horizontal="center" vertical="top" wrapText="1"/>
    </xf>
    <xf numFmtId="2" fontId="0" fillId="2" borderId="1" xfId="0" applyNumberFormat="1" applyFill="1" applyBorder="1" applyAlignment="1"/>
    <xf numFmtId="2" fontId="16" fillId="2" borderId="1" xfId="0" applyNumberFormat="1" applyFont="1" applyFill="1" applyBorder="1" applyAlignment="1">
      <alignment horizontal="center"/>
    </xf>
    <xf numFmtId="2" fontId="9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16" fillId="2" borderId="0" xfId="0" applyNumberFormat="1" applyFont="1" applyFill="1" applyBorder="1" applyAlignment="1">
      <alignment horizontal="center"/>
    </xf>
    <xf numFmtId="2" fontId="7" fillId="0" borderId="1" xfId="0" applyNumberFormat="1" applyFont="1" applyBorder="1" applyAlignment="1">
      <alignment horizontal="right" vertical="top" wrapText="1"/>
    </xf>
    <xf numFmtId="2" fontId="9" fillId="0" borderId="4" xfId="0" applyNumberFormat="1" applyFont="1" applyBorder="1" applyAlignment="1">
      <alignment horizontal="center" vertical="top" wrapText="1"/>
    </xf>
    <xf numFmtId="2" fontId="7" fillId="0" borderId="4" xfId="0" applyNumberFormat="1" applyFont="1" applyBorder="1" applyAlignment="1">
      <alignment horizontal="right" vertical="top" wrapText="1"/>
    </xf>
    <xf numFmtId="2" fontId="21" fillId="0" borderId="1" xfId="0" applyNumberFormat="1" applyFont="1" applyBorder="1" applyAlignment="1">
      <alignment horizontal="center"/>
    </xf>
    <xf numFmtId="2" fontId="16" fillId="0" borderId="1" xfId="0" applyNumberFormat="1" applyFont="1" applyBorder="1" applyAlignment="1">
      <alignment horizontal="center"/>
    </xf>
    <xf numFmtId="2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0" fillId="2" borderId="0" xfId="0" applyFont="1" applyFill="1" applyBorder="1" applyAlignment="1"/>
    <xf numFmtId="0" fontId="19" fillId="2" borderId="0" xfId="0" applyFont="1" applyFill="1" applyAlignment="1"/>
    <xf numFmtId="0" fontId="7" fillId="0" borderId="1" xfId="0" applyFont="1" applyBorder="1" applyAlignment="1">
      <alignment horizontal="center" vertical="top" wrapText="1"/>
    </xf>
    <xf numFmtId="2" fontId="9" fillId="2" borderId="1" xfId="0" applyNumberFormat="1" applyFont="1" applyFill="1" applyBorder="1" applyAlignment="1">
      <alignment horizontal="center" vertical="center" wrapText="1"/>
    </xf>
    <xf numFmtId="2" fontId="21" fillId="2" borderId="1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2" fontId="7" fillId="2" borderId="6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wrapText="1"/>
    </xf>
    <xf numFmtId="164" fontId="0" fillId="0" borderId="0" xfId="0" applyNumberFormat="1"/>
    <xf numFmtId="2" fontId="3" fillId="2" borderId="8" xfId="0" applyNumberFormat="1" applyFont="1" applyFill="1" applyBorder="1" applyAlignment="1">
      <alignment vertical="top" wrapText="1"/>
    </xf>
    <xf numFmtId="2" fontId="2" fillId="0" borderId="3" xfId="0" applyNumberFormat="1" applyFont="1" applyFill="1" applyBorder="1" applyAlignment="1">
      <alignment horizontal="center" vertical="top" wrapText="1"/>
    </xf>
    <xf numFmtId="2" fontId="12" fillId="0" borderId="1" xfId="0" applyNumberFormat="1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Fill="1" applyAlignment="1"/>
    <xf numFmtId="0" fontId="0" fillId="2" borderId="0" xfId="0" applyFill="1" applyAlignment="1"/>
    <xf numFmtId="2" fontId="2" fillId="2" borderId="3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16" fillId="0" borderId="0" xfId="0" applyNumberFormat="1" applyFont="1" applyBorder="1"/>
    <xf numFmtId="0" fontId="16" fillId="0" borderId="0" xfId="0" applyFont="1" applyBorder="1"/>
    <xf numFmtId="0" fontId="16" fillId="0" borderId="0" xfId="0" applyFont="1" applyFill="1" applyBorder="1"/>
    <xf numFmtId="0" fontId="16" fillId="0" borderId="0" xfId="0" applyFont="1" applyFill="1"/>
    <xf numFmtId="0" fontId="5" fillId="0" borderId="0" xfId="0" applyFont="1" applyFill="1" applyBorder="1" applyAlignment="1">
      <alignment horizontal="left" indent="15"/>
    </xf>
    <xf numFmtId="0" fontId="16" fillId="2" borderId="0" xfId="0" applyFont="1" applyFill="1" applyAlignment="1"/>
    <xf numFmtId="0" fontId="16" fillId="0" borderId="0" xfId="0" applyFont="1"/>
    <xf numFmtId="0" fontId="5" fillId="0" borderId="0" xfId="0" applyFont="1" applyFill="1" applyBorder="1" applyAlignment="1"/>
    <xf numFmtId="0" fontId="5" fillId="2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16" fillId="0" borderId="0" xfId="0" applyNumberFormat="1" applyFont="1"/>
    <xf numFmtId="0" fontId="5" fillId="0" borderId="0" xfId="0" applyFont="1" applyFill="1" applyAlignment="1"/>
    <xf numFmtId="0" fontId="21" fillId="0" borderId="0" xfId="0" applyNumberFormat="1" applyFont="1"/>
    <xf numFmtId="0" fontId="21" fillId="0" borderId="0" xfId="0" applyFont="1"/>
    <xf numFmtId="0" fontId="21" fillId="0" borderId="0" xfId="0" applyFont="1" applyFill="1"/>
    <xf numFmtId="0" fontId="21" fillId="0" borderId="0" xfId="0" applyFont="1" applyFill="1" applyBorder="1"/>
    <xf numFmtId="0" fontId="5" fillId="0" borderId="0" xfId="0" applyNumberFormat="1" applyFont="1" applyAlignment="1">
      <alignment horizontal="center"/>
    </xf>
    <xf numFmtId="0" fontId="16" fillId="2" borderId="0" xfId="0" applyFont="1" applyFill="1"/>
    <xf numFmtId="0" fontId="2" fillId="0" borderId="1" xfId="0" applyNumberFormat="1" applyFont="1" applyBorder="1" applyAlignment="1">
      <alignment horizontal="center" vertical="top" wrapText="1"/>
    </xf>
    <xf numFmtId="2" fontId="2" fillId="2" borderId="8" xfId="0" applyNumberFormat="1" applyFont="1" applyFill="1" applyBorder="1" applyAlignment="1">
      <alignment vertical="top" wrapText="1"/>
    </xf>
    <xf numFmtId="0" fontId="5" fillId="0" borderId="4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top" wrapText="1"/>
    </xf>
    <xf numFmtId="2" fontId="5" fillId="2" borderId="1" xfId="0" applyNumberFormat="1" applyFont="1" applyFill="1" applyBorder="1" applyAlignment="1">
      <alignment horizontal="center" vertical="top" wrapText="1"/>
    </xf>
    <xf numFmtId="0" fontId="5" fillId="0" borderId="3" xfId="0" applyNumberFormat="1" applyFont="1" applyFill="1" applyBorder="1" applyAlignment="1">
      <alignment vertical="top" wrapText="1"/>
    </xf>
    <xf numFmtId="0" fontId="5" fillId="0" borderId="4" xfId="0" applyNumberFormat="1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5" fillId="0" borderId="4" xfId="0" applyFont="1" applyFill="1" applyBorder="1" applyAlignment="1">
      <alignment horizontal="center" vertical="top" wrapText="1"/>
    </xf>
    <xf numFmtId="2" fontId="5" fillId="0" borderId="4" xfId="0" applyNumberFormat="1" applyFont="1" applyFill="1" applyBorder="1" applyAlignment="1">
      <alignment horizontal="center" vertical="top" wrapText="1"/>
    </xf>
    <xf numFmtId="2" fontId="5" fillId="2" borderId="4" xfId="0" applyNumberFormat="1" applyFont="1" applyFill="1" applyBorder="1" applyAlignment="1">
      <alignment horizontal="center" vertical="top" wrapText="1"/>
    </xf>
    <xf numFmtId="2" fontId="5" fillId="0" borderId="4" xfId="0" applyNumberFormat="1" applyFont="1" applyFill="1" applyBorder="1" applyAlignment="1">
      <alignment horizontal="center" vertical="top"/>
    </xf>
    <xf numFmtId="0" fontId="5" fillId="0" borderId="3" xfId="0" applyNumberFormat="1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 wrapText="1"/>
    </xf>
    <xf numFmtId="2" fontId="5" fillId="2" borderId="3" xfId="0" applyNumberFormat="1" applyFont="1" applyFill="1" applyBorder="1" applyAlignment="1">
      <alignment horizontal="center" vertical="top" wrapText="1"/>
    </xf>
    <xf numFmtId="2" fontId="5" fillId="0" borderId="3" xfId="0" applyNumberFormat="1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 wrapText="1"/>
    </xf>
    <xf numFmtId="0" fontId="5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2" fontId="5" fillId="0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2" borderId="3" xfId="0" applyNumberFormat="1" applyFont="1" applyFill="1" applyBorder="1" applyAlignment="1">
      <alignment vertical="top" wrapText="1"/>
    </xf>
    <xf numFmtId="0" fontId="16" fillId="0" borderId="0" xfId="0" applyFont="1" applyAlignment="1">
      <alignment wrapText="1"/>
    </xf>
    <xf numFmtId="2" fontId="16" fillId="0" borderId="1" xfId="0" applyNumberFormat="1" applyFont="1" applyBorder="1" applyAlignment="1">
      <alignment horizontal="center" vertical="top"/>
    </xf>
    <xf numFmtId="2" fontId="16" fillId="2" borderId="1" xfId="0" applyNumberFormat="1" applyFont="1" applyFill="1" applyBorder="1" applyAlignment="1">
      <alignment horizontal="center" vertical="top"/>
    </xf>
    <xf numFmtId="0" fontId="16" fillId="0" borderId="1" xfId="0" applyFont="1" applyBorder="1" applyAlignment="1">
      <alignment horizontal="center" vertical="top"/>
    </xf>
    <xf numFmtId="0" fontId="16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top" wrapText="1"/>
    </xf>
    <xf numFmtId="164" fontId="5" fillId="0" borderId="3" xfId="0" applyNumberFormat="1" applyFont="1" applyFill="1" applyBorder="1" applyAlignment="1">
      <alignment horizontal="center" vertical="top"/>
    </xf>
    <xf numFmtId="0" fontId="4" fillId="2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2" borderId="0" xfId="0" applyFont="1" applyFill="1" applyAlignment="1"/>
    <xf numFmtId="0" fontId="4" fillId="0" borderId="0" xfId="0" applyFont="1" applyFill="1" applyAlignment="1"/>
    <xf numFmtId="0" fontId="2" fillId="0" borderId="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2" fontId="2" fillId="2" borderId="8" xfId="0" applyNumberFormat="1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/>
    </xf>
    <xf numFmtId="0" fontId="0" fillId="0" borderId="1" xfId="0" applyBorder="1"/>
    <xf numFmtId="0" fontId="23" fillId="0" borderId="1" xfId="0" applyFont="1" applyBorder="1"/>
    <xf numFmtId="0" fontId="5" fillId="3" borderId="0" xfId="0" applyFont="1" applyFill="1" applyBorder="1" applyAlignment="1"/>
    <xf numFmtId="0" fontId="16" fillId="3" borderId="0" xfId="0" applyFont="1" applyFill="1"/>
    <xf numFmtId="0" fontId="2" fillId="3" borderId="1" xfId="0" applyFont="1" applyFill="1" applyBorder="1" applyAlignment="1">
      <alignment horizontal="center" textRotation="90" wrapText="1"/>
    </xf>
    <xf numFmtId="0" fontId="2" fillId="3" borderId="4" xfId="0" applyFont="1" applyFill="1" applyBorder="1" applyAlignment="1">
      <alignment horizontal="center" vertical="top" wrapText="1"/>
    </xf>
    <xf numFmtId="2" fontId="2" fillId="3" borderId="3" xfId="0" applyNumberFormat="1" applyFont="1" applyFill="1" applyBorder="1" applyAlignment="1">
      <alignment horizontal="center" vertical="top" wrapText="1"/>
    </xf>
    <xf numFmtId="2" fontId="5" fillId="3" borderId="1" xfId="0" applyNumberFormat="1" applyFont="1" applyFill="1" applyBorder="1" applyAlignment="1">
      <alignment horizontal="center" vertical="top" wrapText="1"/>
    </xf>
    <xf numFmtId="2" fontId="5" fillId="3" borderId="4" xfId="0" applyNumberFormat="1" applyFont="1" applyFill="1" applyBorder="1" applyAlignment="1">
      <alignment horizontal="center" vertical="top" wrapText="1"/>
    </xf>
    <xf numFmtId="2" fontId="5" fillId="3" borderId="3" xfId="0" applyNumberFormat="1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vertical="top" wrapText="1"/>
    </xf>
    <xf numFmtId="2" fontId="16" fillId="3" borderId="1" xfId="0" applyNumberFormat="1" applyFont="1" applyFill="1" applyBorder="1" applyAlignment="1">
      <alignment horizontal="center" vertical="top"/>
    </xf>
    <xf numFmtId="0" fontId="0" fillId="3" borderId="0" xfId="0" applyFill="1"/>
    <xf numFmtId="0" fontId="23" fillId="0" borderId="0" xfId="0" applyFont="1" applyBorder="1"/>
    <xf numFmtId="0" fontId="0" fillId="0" borderId="6" xfId="0" applyBorder="1"/>
    <xf numFmtId="14" fontId="0" fillId="0" borderId="8" xfId="0" applyNumberFormat="1" applyBorder="1"/>
    <xf numFmtId="0" fontId="0" fillId="0" borderId="8" xfId="0" applyBorder="1"/>
    <xf numFmtId="0" fontId="0" fillId="0" borderId="2" xfId="0" applyBorder="1"/>
    <xf numFmtId="0" fontId="2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4" fontId="0" fillId="0" borderId="0" xfId="0" applyNumberFormat="1"/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textRotation="90" wrapText="1"/>
    </xf>
    <xf numFmtId="166" fontId="5" fillId="0" borderId="1" xfId="0" applyNumberFormat="1" applyFont="1" applyFill="1" applyBorder="1" applyAlignment="1">
      <alignment horizontal="center" vertical="top" wrapText="1"/>
    </xf>
    <xf numFmtId="165" fontId="16" fillId="0" borderId="1" xfId="0" applyNumberFormat="1" applyFont="1" applyFill="1" applyBorder="1" applyAlignment="1">
      <alignment horizontal="center" vertical="top"/>
    </xf>
    <xf numFmtId="0" fontId="5" fillId="0" borderId="4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0" fontId="16" fillId="0" borderId="0" xfId="0" applyFont="1" applyFill="1" applyAlignment="1">
      <alignment wrapText="1"/>
    </xf>
    <xf numFmtId="0" fontId="16" fillId="0" borderId="1" xfId="0" applyFont="1" applyFill="1" applyBorder="1" applyAlignment="1">
      <alignment horizontal="center" vertical="top" wrapText="1"/>
    </xf>
    <xf numFmtId="2" fontId="16" fillId="0" borderId="1" xfId="0" applyNumberFormat="1" applyFont="1" applyFill="1" applyBorder="1" applyAlignment="1">
      <alignment horizontal="center" vertical="top"/>
    </xf>
    <xf numFmtId="0" fontId="5" fillId="0" borderId="1" xfId="0" applyNumberFormat="1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top"/>
    </xf>
    <xf numFmtId="0" fontId="16" fillId="0" borderId="1" xfId="0" applyFont="1" applyFill="1" applyBorder="1" applyAlignment="1">
      <alignment vertical="center"/>
    </xf>
    <xf numFmtId="166" fontId="16" fillId="0" borderId="0" xfId="0" applyNumberFormat="1" applyFont="1"/>
    <xf numFmtId="166" fontId="21" fillId="0" borderId="0" xfId="0" applyNumberFormat="1" applyFont="1"/>
    <xf numFmtId="166" fontId="21" fillId="0" borderId="0" xfId="0" applyNumberFormat="1" applyFont="1" applyFill="1"/>
    <xf numFmtId="166" fontId="5" fillId="2" borderId="0" xfId="0" applyNumberFormat="1" applyFont="1" applyFill="1" applyBorder="1" applyAlignment="1"/>
    <xf numFmtId="166" fontId="5" fillId="2" borderId="1" xfId="0" applyNumberFormat="1" applyFont="1" applyFill="1" applyBorder="1" applyAlignment="1">
      <alignment horizontal="center" vertical="top" wrapText="1"/>
    </xf>
    <xf numFmtId="166" fontId="5" fillId="2" borderId="4" xfId="0" applyNumberFormat="1" applyFont="1" applyFill="1" applyBorder="1" applyAlignment="1">
      <alignment horizontal="center" vertical="top" wrapText="1"/>
    </xf>
    <xf numFmtId="165" fontId="5" fillId="2" borderId="3" xfId="0" applyNumberFormat="1" applyFont="1" applyFill="1" applyBorder="1" applyAlignment="1">
      <alignment horizontal="center" vertical="top" wrapText="1"/>
    </xf>
    <xf numFmtId="166" fontId="5" fillId="2" borderId="3" xfId="0" applyNumberFormat="1" applyFont="1" applyFill="1" applyBorder="1" applyAlignment="1">
      <alignment horizontal="center" vertical="top" wrapText="1"/>
    </xf>
    <xf numFmtId="166" fontId="16" fillId="2" borderId="1" xfId="0" applyNumberFormat="1" applyFont="1" applyFill="1" applyBorder="1" applyAlignment="1">
      <alignment horizontal="center" vertical="top"/>
    </xf>
    <xf numFmtId="165" fontId="16" fillId="2" borderId="1" xfId="0" applyNumberFormat="1" applyFont="1" applyFill="1" applyBorder="1" applyAlignment="1">
      <alignment horizontal="center" vertical="top"/>
    </xf>
    <xf numFmtId="165" fontId="5" fillId="2" borderId="1" xfId="0" applyNumberFormat="1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165" fontId="5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vertical="center" wrapText="1"/>
    </xf>
    <xf numFmtId="0" fontId="25" fillId="0" borderId="0" xfId="1" applyFont="1" applyAlignment="1" applyProtection="1">
      <alignment wrapText="1"/>
    </xf>
    <xf numFmtId="0" fontId="5" fillId="0" borderId="5" xfId="0" applyNumberFormat="1" applyFont="1" applyFill="1" applyBorder="1" applyAlignment="1">
      <alignment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/>
    <xf numFmtId="0" fontId="16" fillId="0" borderId="1" xfId="0" applyFont="1" applyFill="1" applyBorder="1" applyAlignment="1">
      <alignment wrapText="1"/>
    </xf>
    <xf numFmtId="166" fontId="16" fillId="0" borderId="0" xfId="0" applyNumberFormat="1" applyFont="1" applyFill="1"/>
    <xf numFmtId="2" fontId="5" fillId="2" borderId="0" xfId="0" applyNumberFormat="1" applyFont="1" applyFill="1" applyBorder="1" applyAlignment="1"/>
    <xf numFmtId="0" fontId="4" fillId="2" borderId="0" xfId="0" applyFont="1" applyFill="1" applyBorder="1" applyAlignment="1">
      <alignment horizontal="center"/>
    </xf>
    <xf numFmtId="0" fontId="7" fillId="2" borderId="0" xfId="0" applyFont="1" applyFill="1" applyAlignment="1"/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4" fontId="7" fillId="2" borderId="9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65" fontId="7" fillId="0" borderId="1" xfId="0" applyNumberFormat="1" applyFont="1" applyBorder="1" applyAlignment="1">
      <alignment horizontal="center" vertical="top" wrapText="1"/>
    </xf>
    <xf numFmtId="165" fontId="9" fillId="0" borderId="1" xfId="0" applyNumberFormat="1" applyFont="1" applyBorder="1" applyAlignment="1">
      <alignment horizontal="center" vertical="top" wrapText="1"/>
    </xf>
    <xf numFmtId="165" fontId="9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6" fillId="0" borderId="3" xfId="0" applyFont="1" applyFill="1" applyBorder="1" applyAlignment="1">
      <alignment vertical="top" wrapText="1"/>
    </xf>
    <xf numFmtId="0" fontId="27" fillId="0" borderId="1" xfId="0" applyFont="1" applyBorder="1" applyAlignment="1">
      <alignment horizontal="justify" vertical="top" wrapText="1"/>
    </xf>
    <xf numFmtId="0" fontId="0" fillId="0" borderId="1" xfId="0" applyBorder="1" applyAlignment="1">
      <alignment horizontal="center"/>
    </xf>
    <xf numFmtId="167" fontId="9" fillId="0" borderId="1" xfId="0" applyNumberFormat="1" applyFont="1" applyBorder="1" applyAlignment="1">
      <alignment horizontal="center" vertical="top" wrapText="1"/>
    </xf>
    <xf numFmtId="0" fontId="16" fillId="0" borderId="3" xfId="0" applyFont="1" applyFill="1" applyBorder="1" applyAlignment="1">
      <alignment vertical="top" wrapText="1"/>
    </xf>
    <xf numFmtId="0" fontId="0" fillId="0" borderId="0" xfId="0" applyAlignment="1">
      <alignment vertical="center"/>
    </xf>
    <xf numFmtId="0" fontId="26" fillId="0" borderId="12" xfId="0" applyFont="1" applyFill="1" applyBorder="1" applyAlignment="1">
      <alignment vertical="top" wrapText="1"/>
    </xf>
    <xf numFmtId="0" fontId="7" fillId="0" borderId="2" xfId="0" applyFont="1" applyBorder="1" applyAlignment="1">
      <alignment horizontal="left" vertical="top" wrapText="1"/>
    </xf>
    <xf numFmtId="0" fontId="0" fillId="0" borderId="5" xfId="0" applyBorder="1"/>
    <xf numFmtId="0" fontId="7" fillId="0" borderId="4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top" wrapText="1"/>
    </xf>
    <xf numFmtId="165" fontId="5" fillId="2" borderId="5" xfId="0" applyNumberFormat="1" applyFont="1" applyFill="1" applyBorder="1" applyAlignment="1">
      <alignment horizontal="center" vertical="top" wrapText="1"/>
    </xf>
    <xf numFmtId="165" fontId="5" fillId="0" borderId="5" xfId="0" applyNumberFormat="1" applyFont="1" applyFill="1" applyBorder="1" applyAlignment="1">
      <alignment horizontal="center" vertical="top" wrapText="1"/>
    </xf>
    <xf numFmtId="165" fontId="5" fillId="2" borderId="5" xfId="0" applyNumberFormat="1" applyFont="1" applyFill="1" applyBorder="1" applyAlignment="1">
      <alignment horizontal="center" vertical="top"/>
    </xf>
    <xf numFmtId="165" fontId="5" fillId="0" borderId="5" xfId="0" applyNumberFormat="1" applyFont="1" applyFill="1" applyBorder="1" applyAlignment="1">
      <alignment horizontal="center" vertical="top"/>
    </xf>
    <xf numFmtId="165" fontId="5" fillId="2" borderId="3" xfId="0" applyNumberFormat="1" applyFont="1" applyFill="1" applyBorder="1" applyAlignment="1">
      <alignment horizontal="center" vertical="top"/>
    </xf>
    <xf numFmtId="165" fontId="5" fillId="0" borderId="3" xfId="0" applyNumberFormat="1" applyFont="1" applyFill="1" applyBorder="1" applyAlignment="1">
      <alignment horizontal="center" vertical="top"/>
    </xf>
    <xf numFmtId="165" fontId="0" fillId="0" borderId="1" xfId="0" applyNumberFormat="1" applyBorder="1" applyAlignment="1">
      <alignment vertical="top"/>
    </xf>
    <xf numFmtId="165" fontId="0" fillId="2" borderId="3" xfId="0" applyNumberFormat="1" applyFill="1" applyBorder="1" applyAlignment="1">
      <alignment horizontal="center" vertical="top"/>
    </xf>
    <xf numFmtId="165" fontId="5" fillId="2" borderId="1" xfId="0" applyNumberFormat="1" applyFont="1" applyFill="1" applyBorder="1" applyAlignment="1">
      <alignment horizontal="center" vertical="top"/>
    </xf>
    <xf numFmtId="165" fontId="5" fillId="0" borderId="1" xfId="0" applyNumberFormat="1" applyFont="1" applyFill="1" applyBorder="1" applyAlignment="1">
      <alignment horizontal="center" vertical="top"/>
    </xf>
    <xf numFmtId="165" fontId="0" fillId="0" borderId="1" xfId="0" applyNumberFormat="1" applyBorder="1" applyAlignment="1">
      <alignment horizontal="center" vertical="top"/>
    </xf>
    <xf numFmtId="165" fontId="2" fillId="0" borderId="3" xfId="0" applyNumberFormat="1" applyFont="1" applyFill="1" applyBorder="1" applyAlignment="1">
      <alignment horizontal="center" vertical="top" wrapText="1"/>
    </xf>
    <xf numFmtId="165" fontId="2" fillId="2" borderId="3" xfId="0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/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5" fontId="2" fillId="2" borderId="6" xfId="0" applyNumberFormat="1" applyFont="1" applyFill="1" applyBorder="1" applyAlignment="1">
      <alignment horizontal="center" vertical="top" wrapText="1"/>
    </xf>
    <xf numFmtId="165" fontId="2" fillId="2" borderId="8" xfId="0" applyNumberFormat="1" applyFont="1" applyFill="1" applyBorder="1" applyAlignment="1">
      <alignment horizontal="center" vertical="top" wrapText="1"/>
    </xf>
    <xf numFmtId="165" fontId="2" fillId="2" borderId="2" xfId="0" applyNumberFormat="1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/>
    </xf>
    <xf numFmtId="166" fontId="3" fillId="2" borderId="0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 wrapText="1"/>
    </xf>
    <xf numFmtId="165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20" fillId="0" borderId="7" xfId="0" applyFont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9" xfId="0" applyFont="1" applyBorder="1" applyAlignment="1">
      <alignment horizontal="right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164" fontId="3" fillId="0" borderId="6" xfId="0" applyNumberFormat="1" applyFont="1" applyFill="1" applyBorder="1" applyAlignment="1">
      <alignment vertical="top" wrapText="1"/>
    </xf>
    <xf numFmtId="164" fontId="3" fillId="0" borderId="8" xfId="0" applyNumberFormat="1" applyFont="1" applyFill="1" applyBorder="1" applyAlignment="1">
      <alignment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164" fontId="3" fillId="3" borderId="6" xfId="0" applyNumberFormat="1" applyFont="1" applyFill="1" applyBorder="1" applyAlignment="1">
      <alignment vertical="top" wrapText="1"/>
    </xf>
    <xf numFmtId="164" fontId="3" fillId="3" borderId="8" xfId="0" applyNumberFormat="1" applyFont="1" applyFill="1" applyBorder="1" applyAlignment="1">
      <alignment vertical="top" wrapText="1"/>
    </xf>
    <xf numFmtId="0" fontId="7" fillId="0" borderId="4" xfId="0" applyFont="1" applyBorder="1" applyAlignment="1">
      <alignment horizontal="justify" vertical="top" wrapText="1"/>
    </xf>
    <xf numFmtId="0" fontId="7" fillId="0" borderId="3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2" fontId="7" fillId="0" borderId="4" xfId="0" applyNumberFormat="1" applyFont="1" applyBorder="1" applyAlignment="1">
      <alignment horizontal="right" vertical="top" wrapText="1"/>
    </xf>
    <xf numFmtId="2" fontId="7" fillId="0" borderId="3" xfId="0" applyNumberFormat="1" applyFont="1" applyBorder="1" applyAlignment="1">
      <alignment horizontal="right" vertical="top" wrapText="1"/>
    </xf>
    <xf numFmtId="2" fontId="9" fillId="0" borderId="4" xfId="0" applyNumberFormat="1" applyFont="1" applyBorder="1" applyAlignment="1">
      <alignment horizontal="center" vertical="top" wrapText="1"/>
    </xf>
    <xf numFmtId="2" fontId="9" fillId="0" borderId="3" xfId="0" applyNumberFormat="1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8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164" fontId="0" fillId="0" borderId="1" xfId="0" applyNumberForma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164" fontId="12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2" fontId="3" fillId="2" borderId="6" xfId="0" applyNumberFormat="1" applyFont="1" applyFill="1" applyBorder="1" applyAlignment="1">
      <alignment vertical="top" wrapText="1"/>
    </xf>
    <xf numFmtId="2" fontId="3" fillId="2" borderId="8" xfId="0" applyNumberFormat="1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2" fontId="2" fillId="2" borderId="6" xfId="0" applyNumberFormat="1" applyFont="1" applyFill="1" applyBorder="1" applyAlignment="1">
      <alignment vertical="top" wrapText="1"/>
    </xf>
    <xf numFmtId="2" fontId="2" fillId="2" borderId="8" xfId="0" applyNumberFormat="1" applyFont="1" applyFill="1" applyBorder="1" applyAlignment="1">
      <alignment vertical="top" wrapText="1"/>
    </xf>
    <xf numFmtId="2" fontId="2" fillId="2" borderId="6" xfId="0" applyNumberFormat="1" applyFont="1" applyFill="1" applyBorder="1" applyAlignment="1">
      <alignment horizontal="center" vertical="top" wrapText="1"/>
    </xf>
    <xf numFmtId="2" fontId="2" fillId="2" borderId="8" xfId="0" applyNumberFormat="1" applyFont="1" applyFill="1" applyBorder="1" applyAlignment="1">
      <alignment horizontal="center" vertical="top" wrapText="1"/>
    </xf>
    <xf numFmtId="2" fontId="2" fillId="2" borderId="2" xfId="0" applyNumberFormat="1" applyFont="1" applyFill="1" applyBorder="1" applyAlignment="1">
      <alignment horizontal="center" vertical="top" wrapText="1"/>
    </xf>
    <xf numFmtId="167" fontId="5" fillId="0" borderId="1" xfId="0" applyNumberFormat="1" applyFont="1" applyFill="1" applyBorder="1" applyAlignment="1">
      <alignment horizontal="center" vertical="top" wrapText="1"/>
    </xf>
    <xf numFmtId="2" fontId="16" fillId="0" borderId="0" xfId="0" applyNumberFormat="1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2"/>
  <sheetViews>
    <sheetView topLeftCell="A7" workbookViewId="0">
      <pane ySplit="7" topLeftCell="A14" activePane="bottomLeft" state="frozen"/>
      <selection activeCell="A7" sqref="A7"/>
      <selection pane="bottomLeft" activeCell="D7" sqref="D7"/>
    </sheetView>
  </sheetViews>
  <sheetFormatPr defaultRowHeight="15"/>
  <cols>
    <col min="1" max="1" width="6" customWidth="1"/>
    <col min="2" max="2" width="25.85546875" customWidth="1"/>
    <col min="3" max="3" width="14.28515625" customWidth="1"/>
    <col min="4" max="4" width="12.140625" bestFit="1" customWidth="1"/>
    <col min="5" max="5" width="10.85546875" customWidth="1"/>
    <col min="6" max="6" width="11.140625" customWidth="1"/>
    <col min="7" max="7" width="13.42578125" style="20" bestFit="1" customWidth="1"/>
    <col min="8" max="8" width="11.7109375" style="20" customWidth="1"/>
    <col min="9" max="9" width="9.5703125" style="20" bestFit="1" customWidth="1"/>
    <col min="10" max="10" width="10.7109375" style="20" customWidth="1"/>
    <col min="11" max="12" width="9.5703125" bestFit="1" customWidth="1"/>
    <col min="13" max="13" width="10.5703125" customWidth="1"/>
    <col min="14" max="14" width="11.42578125" customWidth="1"/>
    <col min="15" max="15" width="9.42578125" bestFit="1" customWidth="1"/>
    <col min="16" max="16" width="10.7109375" bestFit="1" customWidth="1"/>
    <col min="17" max="18" width="9.28515625" bestFit="1" customWidth="1"/>
  </cols>
  <sheetData>
    <row r="1" spans="1:18" ht="15.75">
      <c r="A1" s="176"/>
      <c r="B1" s="177"/>
      <c r="C1" s="177"/>
      <c r="D1" s="178"/>
      <c r="E1" s="179"/>
      <c r="F1" s="180"/>
      <c r="G1" s="184"/>
      <c r="H1" s="184"/>
      <c r="I1" s="227"/>
      <c r="K1" s="359"/>
      <c r="L1" s="359"/>
      <c r="M1" s="359"/>
      <c r="N1" s="359"/>
      <c r="O1" s="182"/>
      <c r="P1" s="376" t="s">
        <v>0</v>
      </c>
      <c r="Q1" s="376"/>
    </row>
    <row r="2" spans="1:18" ht="15.75">
      <c r="A2" s="176"/>
      <c r="B2" s="298"/>
      <c r="C2" s="177"/>
      <c r="D2" s="178"/>
      <c r="E2" s="179"/>
      <c r="F2" s="180"/>
      <c r="G2" s="184"/>
      <c r="H2" s="184"/>
      <c r="I2" s="227"/>
      <c r="J2" s="307"/>
      <c r="K2" s="311"/>
      <c r="L2" s="311"/>
      <c r="M2" s="62"/>
      <c r="N2" s="62"/>
      <c r="O2" s="182"/>
    </row>
    <row r="3" spans="1:18" ht="15.75">
      <c r="A3" s="186"/>
      <c r="B3" s="182"/>
      <c r="C3" s="182"/>
      <c r="D3" s="179"/>
      <c r="E3" s="179"/>
      <c r="F3" s="179"/>
      <c r="G3" s="184"/>
      <c r="H3" s="184"/>
      <c r="J3" s="229"/>
      <c r="K3" s="230"/>
      <c r="L3" s="230"/>
      <c r="M3" s="229" t="s">
        <v>127</v>
      </c>
    </row>
    <row r="4" spans="1:18" ht="15.75">
      <c r="A4" s="186"/>
      <c r="C4" s="182"/>
      <c r="D4" s="179"/>
      <c r="E4" s="179"/>
      <c r="F4" s="179"/>
      <c r="G4" s="306"/>
      <c r="H4" s="184"/>
      <c r="J4" s="229"/>
      <c r="K4" s="230"/>
      <c r="L4" s="230"/>
      <c r="M4" s="229" t="s">
        <v>2</v>
      </c>
      <c r="N4" s="230"/>
      <c r="O4" s="187"/>
    </row>
    <row r="5" spans="1:18" ht="15.75">
      <c r="A5" s="186"/>
      <c r="B5" s="182"/>
      <c r="C5" s="182"/>
      <c r="D5" s="179"/>
      <c r="E5" s="179"/>
      <c r="F5" s="179"/>
      <c r="G5" s="184"/>
      <c r="H5" s="184"/>
      <c r="J5" s="229"/>
      <c r="K5" s="230"/>
      <c r="L5" s="230"/>
      <c r="M5" s="229" t="s">
        <v>157</v>
      </c>
      <c r="N5" s="230"/>
      <c r="O5" s="187"/>
    </row>
    <row r="6" spans="1:18" ht="15.75">
      <c r="A6" s="186"/>
      <c r="B6" s="182"/>
      <c r="C6" s="182"/>
      <c r="D6" s="179"/>
      <c r="E6" s="179"/>
      <c r="F6" s="179"/>
      <c r="G6" s="184"/>
      <c r="H6" s="184"/>
      <c r="J6" s="229"/>
      <c r="K6" s="230"/>
      <c r="L6" s="230"/>
      <c r="M6" s="229" t="s">
        <v>129</v>
      </c>
      <c r="N6" s="230"/>
      <c r="O6" s="187"/>
    </row>
    <row r="7" spans="1:18" ht="15.75">
      <c r="A7" s="186"/>
      <c r="B7" s="182"/>
      <c r="C7" s="182"/>
      <c r="D7" s="179"/>
      <c r="E7" s="179"/>
      <c r="F7" s="305"/>
      <c r="G7" s="184"/>
      <c r="H7" s="184"/>
      <c r="I7" s="227"/>
      <c r="K7" s="170"/>
      <c r="L7" s="170"/>
      <c r="M7" s="308" t="s">
        <v>170</v>
      </c>
      <c r="O7" s="182"/>
    </row>
    <row r="8" spans="1:18" ht="13.5" customHeight="1">
      <c r="A8" s="186"/>
      <c r="B8" s="182"/>
      <c r="C8" s="182"/>
      <c r="D8" s="179"/>
      <c r="E8" s="179"/>
      <c r="F8" s="305"/>
      <c r="G8" s="284"/>
      <c r="H8" s="184"/>
      <c r="I8" s="227"/>
      <c r="K8" s="170"/>
      <c r="L8" s="170"/>
      <c r="M8" s="308"/>
      <c r="O8" s="182"/>
    </row>
    <row r="9" spans="1:18" ht="15.75">
      <c r="A9" s="377" t="s">
        <v>85</v>
      </c>
      <c r="B9" s="377"/>
      <c r="C9" s="377"/>
      <c r="D9" s="377"/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7"/>
      <c r="P9" s="377"/>
      <c r="Q9" s="377"/>
      <c r="R9" s="377"/>
    </row>
    <row r="10" spans="1:18" ht="30.75" customHeight="1">
      <c r="A10" s="378" t="s">
        <v>153</v>
      </c>
      <c r="B10" s="378"/>
      <c r="C10" s="378"/>
      <c r="D10" s="378"/>
      <c r="E10" s="378"/>
      <c r="F10" s="378"/>
      <c r="G10" s="378"/>
      <c r="H10" s="378"/>
      <c r="I10" s="378"/>
      <c r="J10" s="378"/>
      <c r="K10" s="378"/>
      <c r="L10" s="378"/>
      <c r="M10" s="378"/>
      <c r="N10" s="378"/>
      <c r="O10" s="378"/>
      <c r="P10" s="378"/>
      <c r="Q10" s="378"/>
      <c r="R10" s="378"/>
    </row>
    <row r="11" spans="1:18">
      <c r="A11" s="192" t="s">
        <v>6</v>
      </c>
      <c r="B11" s="182"/>
      <c r="C11" s="182"/>
      <c r="D11" s="179"/>
      <c r="E11" s="179"/>
      <c r="F11" s="179"/>
      <c r="G11" s="193"/>
      <c r="H11" s="193"/>
      <c r="I11" s="193"/>
      <c r="J11" s="193"/>
      <c r="K11" s="179"/>
      <c r="L11" s="179"/>
      <c r="M11" s="182"/>
      <c r="N11" s="182"/>
      <c r="O11" s="182"/>
    </row>
    <row r="12" spans="1:18">
      <c r="A12" s="381" t="s">
        <v>48</v>
      </c>
      <c r="B12" s="383" t="s">
        <v>7</v>
      </c>
      <c r="C12" s="385" t="s">
        <v>8</v>
      </c>
      <c r="D12" s="386" t="s">
        <v>9</v>
      </c>
      <c r="E12" s="387"/>
      <c r="F12" s="388"/>
      <c r="G12" s="389">
        <v>2019</v>
      </c>
      <c r="H12" s="390"/>
      <c r="I12" s="391"/>
      <c r="J12" s="392">
        <v>2020</v>
      </c>
      <c r="K12" s="393"/>
      <c r="L12" s="393"/>
      <c r="M12" s="393">
        <v>2021</v>
      </c>
      <c r="N12" s="393"/>
      <c r="O12" s="393"/>
      <c r="P12" s="386">
        <v>2022</v>
      </c>
      <c r="Q12" s="387"/>
      <c r="R12" s="388"/>
    </row>
    <row r="13" spans="1:18" ht="126.75">
      <c r="A13" s="382"/>
      <c r="B13" s="384"/>
      <c r="C13" s="384"/>
      <c r="D13" s="39" t="s">
        <v>113</v>
      </c>
      <c r="E13" s="40" t="s">
        <v>116</v>
      </c>
      <c r="F13" s="39" t="s">
        <v>117</v>
      </c>
      <c r="G13" s="269" t="s">
        <v>113</v>
      </c>
      <c r="H13" s="269" t="s">
        <v>116</v>
      </c>
      <c r="I13" s="269" t="s">
        <v>117</v>
      </c>
      <c r="J13" s="90" t="s">
        <v>115</v>
      </c>
      <c r="K13" s="41" t="s">
        <v>116</v>
      </c>
      <c r="L13" s="41" t="s">
        <v>117</v>
      </c>
      <c r="M13" s="41" t="s">
        <v>115</v>
      </c>
      <c r="N13" s="41" t="s">
        <v>116</v>
      </c>
      <c r="O13" s="41" t="s">
        <v>117</v>
      </c>
      <c r="P13" s="269" t="s">
        <v>113</v>
      </c>
      <c r="Q13" s="40" t="s">
        <v>116</v>
      </c>
      <c r="R13" s="269" t="s">
        <v>114</v>
      </c>
    </row>
    <row r="14" spans="1:18">
      <c r="A14" s="194">
        <v>1</v>
      </c>
      <c r="B14" s="6">
        <v>2</v>
      </c>
      <c r="C14" s="6">
        <v>3</v>
      </c>
      <c r="D14" s="42">
        <v>7</v>
      </c>
      <c r="E14" s="43">
        <v>6</v>
      </c>
      <c r="F14" s="43"/>
      <c r="G14" s="91">
        <v>14</v>
      </c>
      <c r="H14" s="91">
        <v>15</v>
      </c>
      <c r="I14" s="91">
        <v>16</v>
      </c>
      <c r="J14" s="309">
        <v>17</v>
      </c>
      <c r="K14" s="294">
        <v>18</v>
      </c>
      <c r="L14" s="294">
        <v>19</v>
      </c>
      <c r="M14" s="294">
        <v>17</v>
      </c>
      <c r="N14" s="294">
        <v>18</v>
      </c>
      <c r="O14" s="294">
        <v>19</v>
      </c>
      <c r="P14" s="242"/>
      <c r="Q14" s="242"/>
      <c r="R14" s="242"/>
    </row>
    <row r="15" spans="1:18">
      <c r="A15" s="363" t="s">
        <v>10</v>
      </c>
      <c r="B15" s="364"/>
      <c r="C15" s="365"/>
      <c r="D15" s="366">
        <f>G15+J15+M15+P15</f>
        <v>48671.576289999997</v>
      </c>
      <c r="E15" s="367"/>
      <c r="F15" s="368"/>
      <c r="G15" s="379">
        <f t="shared" ref="G15" si="0">G16+H16+I16</f>
        <v>14672.277189999999</v>
      </c>
      <c r="H15" s="379"/>
      <c r="I15" s="379"/>
      <c r="J15" s="379">
        <f t="shared" ref="J15" si="1">J16+K16+L16</f>
        <v>7236.3095600000006</v>
      </c>
      <c r="K15" s="379"/>
      <c r="L15" s="379"/>
      <c r="M15" s="379">
        <f>M16+N16+O16</f>
        <v>22320.88954</v>
      </c>
      <c r="N15" s="379"/>
      <c r="O15" s="379"/>
      <c r="P15" s="379">
        <f>P16+Q16+R16</f>
        <v>4442.1000000000004</v>
      </c>
      <c r="Q15" s="379"/>
      <c r="R15" s="379"/>
    </row>
    <row r="16" spans="1:18">
      <c r="A16" s="363" t="s">
        <v>11</v>
      </c>
      <c r="B16" s="364"/>
      <c r="C16" s="365"/>
      <c r="D16" s="357">
        <f>D17+D18</f>
        <v>17548.660090000001</v>
      </c>
      <c r="E16" s="357">
        <f t="shared" ref="E16:R16" si="2">E17+E18</f>
        <v>29941.6162</v>
      </c>
      <c r="F16" s="357">
        <f t="shared" si="2"/>
        <v>1181.3</v>
      </c>
      <c r="G16" s="358">
        <f t="shared" si="2"/>
        <v>4192.6671900000001</v>
      </c>
      <c r="H16" s="358">
        <f t="shared" si="2"/>
        <v>9298.31</v>
      </c>
      <c r="I16" s="357">
        <f t="shared" si="2"/>
        <v>1181.3</v>
      </c>
      <c r="J16" s="358">
        <f t="shared" si="2"/>
        <v>4293.0033600000006</v>
      </c>
      <c r="K16" s="357">
        <f t="shared" si="2"/>
        <v>2943.3062</v>
      </c>
      <c r="L16" s="357">
        <f t="shared" si="2"/>
        <v>0</v>
      </c>
      <c r="M16" s="357">
        <f t="shared" si="2"/>
        <v>4620.8895400000001</v>
      </c>
      <c r="N16" s="357">
        <f t="shared" si="2"/>
        <v>17700</v>
      </c>
      <c r="O16" s="357">
        <f t="shared" si="2"/>
        <v>0</v>
      </c>
      <c r="P16" s="357">
        <f t="shared" si="2"/>
        <v>4442.1000000000004</v>
      </c>
      <c r="Q16" s="357">
        <f t="shared" si="2"/>
        <v>0</v>
      </c>
      <c r="R16" s="357">
        <f t="shared" si="2"/>
        <v>0</v>
      </c>
    </row>
    <row r="17" spans="1:18" ht="90">
      <c r="A17" s="196" t="s">
        <v>112</v>
      </c>
      <c r="B17" s="372" t="s">
        <v>12</v>
      </c>
      <c r="C17" s="197" t="s">
        <v>121</v>
      </c>
      <c r="D17" s="293">
        <f t="shared" ref="D17:F17" si="3">G17+J17+M17+P17</f>
        <v>4152.1583700000001</v>
      </c>
      <c r="E17" s="293">
        <f t="shared" si="3"/>
        <v>28197.066200000001</v>
      </c>
      <c r="F17" s="293">
        <f t="shared" si="3"/>
        <v>0</v>
      </c>
      <c r="G17" s="291">
        <f>G21+G23+G25+G26+G32+G34+G35+G36+G37+G40+G41+G42</f>
        <v>1132.37547</v>
      </c>
      <c r="H17" s="291">
        <f>H21+H23+H25+H26+H32+H34+H35+H36+H37+H40+H41+H42</f>
        <v>7553.76</v>
      </c>
      <c r="I17" s="291">
        <f>I21+I23+I25+I26+I32+I34+I35+I36+I37+I40+I41+I42</f>
        <v>0</v>
      </c>
      <c r="J17" s="291">
        <f>J21+J23+J25+J26+J27+J29+J32+J34+J35+J36+J37+J40+J41+J42</f>
        <v>1140.9933599999999</v>
      </c>
      <c r="K17" s="291">
        <f>K21+K23+K25+K26+K27+K29+K32+K34+K35+K36+K37+K40+K41+K42</f>
        <v>2943.3062</v>
      </c>
      <c r="L17" s="291">
        <f>L21+L23+L25+L26+L27+L29+L32+L34+L35+L36+L37+L40+L41+L42</f>
        <v>0</v>
      </c>
      <c r="M17" s="291">
        <f>M21+M23+M25+M26+M27+M29+M32+M34+M35+M36+M37+M40+M41+M42</f>
        <v>1028.78954</v>
      </c>
      <c r="N17" s="291">
        <f>N21+N23+N25+N26+N27+N29+N32+N34+N35+N36+N37+N40+N41+N42</f>
        <v>17700</v>
      </c>
      <c r="O17" s="291">
        <f>O21+O23+O25+O26+O27+O29+O32+O34+O35+O36+O37+O40+O41+O42</f>
        <v>0</v>
      </c>
      <c r="P17" s="291">
        <f t="shared" ref="P17:R17" si="4">P21+P23+P25+P26+P27+P29+P32+P34+P35+P36+P37+P40+P41+P42</f>
        <v>850</v>
      </c>
      <c r="Q17" s="291">
        <f t="shared" si="4"/>
        <v>0</v>
      </c>
      <c r="R17" s="291">
        <f t="shared" si="4"/>
        <v>0</v>
      </c>
    </row>
    <row r="18" spans="1:18" ht="30">
      <c r="A18" s="200"/>
      <c r="B18" s="373"/>
      <c r="C18" s="197" t="s">
        <v>14</v>
      </c>
      <c r="D18" s="293">
        <f>D33+D39</f>
        <v>13396.50172</v>
      </c>
      <c r="E18" s="293">
        <f>E33+E39</f>
        <v>1744.55</v>
      </c>
      <c r="F18" s="293">
        <f>F33+F39</f>
        <v>1181.3</v>
      </c>
      <c r="G18" s="293">
        <f>G33+G39</f>
        <v>3060.2917200000002</v>
      </c>
      <c r="H18" s="293">
        <f>H33+H39</f>
        <v>1744.55</v>
      </c>
      <c r="I18" s="293">
        <f>I33+I39</f>
        <v>1181.3</v>
      </c>
      <c r="J18" s="293">
        <f>J33+J39</f>
        <v>3152.01</v>
      </c>
      <c r="K18" s="293">
        <f>K33+K39</f>
        <v>0</v>
      </c>
      <c r="L18" s="293">
        <f>L33+L39</f>
        <v>0</v>
      </c>
      <c r="M18" s="293">
        <f>M33+M39</f>
        <v>3592.1</v>
      </c>
      <c r="N18" s="293">
        <f>N33+N39</f>
        <v>0</v>
      </c>
      <c r="O18" s="293">
        <f>O33+O39</f>
        <v>0</v>
      </c>
      <c r="P18" s="293">
        <f>P33+P39</f>
        <v>3592.1</v>
      </c>
      <c r="Q18" s="293">
        <f>Q33+Q39</f>
        <v>0</v>
      </c>
      <c r="R18" s="293">
        <f>R33+R39</f>
        <v>0</v>
      </c>
    </row>
    <row r="19" spans="1:18" ht="15" customHeight="1">
      <c r="A19" s="380" t="s">
        <v>15</v>
      </c>
      <c r="B19" s="380"/>
      <c r="C19" s="380"/>
      <c r="D19" s="380"/>
      <c r="E19" s="380"/>
      <c r="F19" s="380"/>
      <c r="G19" s="380"/>
      <c r="H19" s="380"/>
      <c r="I19" s="380"/>
      <c r="J19" s="380"/>
      <c r="K19" s="380"/>
      <c r="L19" s="380"/>
      <c r="M19" s="380"/>
      <c r="N19" s="380"/>
      <c r="O19" s="380"/>
      <c r="P19" s="380"/>
      <c r="Q19" s="380"/>
      <c r="R19" s="380"/>
    </row>
    <row r="20" spans="1:18" ht="15" customHeight="1">
      <c r="A20" s="374" t="s">
        <v>16</v>
      </c>
      <c r="B20" s="374"/>
      <c r="C20" s="374"/>
      <c r="D20" s="374"/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374"/>
      <c r="Q20" s="374"/>
      <c r="R20" s="374"/>
    </row>
    <row r="21" spans="1:18" ht="105">
      <c r="A21" s="299" t="s">
        <v>17</v>
      </c>
      <c r="B21" s="300" t="s">
        <v>149</v>
      </c>
      <c r="C21" s="301" t="s">
        <v>43</v>
      </c>
      <c r="D21" s="345">
        <f>G21+J21+M21+P21</f>
        <v>20.202020000000001</v>
      </c>
      <c r="E21" s="345">
        <f>H21+K21+N21+Q21</f>
        <v>2000</v>
      </c>
      <c r="F21" s="345">
        <f>I21+L21+O21+R21</f>
        <v>0</v>
      </c>
      <c r="G21" s="346">
        <v>20.202020000000001</v>
      </c>
      <c r="H21" s="346">
        <v>2000</v>
      </c>
      <c r="I21" s="347">
        <v>0</v>
      </c>
      <c r="J21" s="348">
        <v>0</v>
      </c>
      <c r="K21" s="349">
        <v>0</v>
      </c>
      <c r="L21" s="349">
        <v>0</v>
      </c>
      <c r="M21" s="349">
        <v>0</v>
      </c>
      <c r="N21" s="349">
        <v>0</v>
      </c>
      <c r="O21" s="349">
        <v>0</v>
      </c>
      <c r="P21" s="293">
        <f>P36+P42</f>
        <v>0</v>
      </c>
      <c r="Q21" s="293">
        <f>Q36+Q42</f>
        <v>0</v>
      </c>
      <c r="R21" s="293">
        <f>R36+R42</f>
        <v>0</v>
      </c>
    </row>
    <row r="22" spans="1:18" ht="15" customHeight="1">
      <c r="A22" s="374" t="s">
        <v>19</v>
      </c>
      <c r="B22" s="374"/>
      <c r="C22" s="374"/>
      <c r="D22" s="374"/>
      <c r="E22" s="374"/>
      <c r="F22" s="374"/>
      <c r="G22" s="374"/>
      <c r="H22" s="374"/>
      <c r="I22" s="374"/>
      <c r="J22" s="374"/>
      <c r="K22" s="374"/>
      <c r="L22" s="374"/>
      <c r="M22" s="374"/>
      <c r="N22" s="374"/>
      <c r="O22" s="374"/>
      <c r="P22" s="374"/>
      <c r="Q22" s="374"/>
      <c r="R22" s="374"/>
    </row>
    <row r="23" spans="1:18" ht="165">
      <c r="A23" s="214" t="s">
        <v>20</v>
      </c>
      <c r="B23" s="215" t="s">
        <v>21</v>
      </c>
      <c r="C23" s="310" t="s">
        <v>22</v>
      </c>
      <c r="D23" s="293">
        <f>G23+J23+M23+P23</f>
        <v>1448.3</v>
      </c>
      <c r="E23" s="293">
        <f>H23+K23+N23+Q23</f>
        <v>0</v>
      </c>
      <c r="F23" s="293">
        <f>I23+L23+O23+R23</f>
        <v>0</v>
      </c>
      <c r="G23" s="291">
        <v>402.61</v>
      </c>
      <c r="H23" s="291">
        <v>0</v>
      </c>
      <c r="I23" s="291">
        <v>0</v>
      </c>
      <c r="J23" s="354">
        <v>345.69</v>
      </c>
      <c r="K23" s="293">
        <v>0</v>
      </c>
      <c r="L23" s="293">
        <v>0</v>
      </c>
      <c r="M23" s="355">
        <v>350</v>
      </c>
      <c r="N23" s="293">
        <v>0</v>
      </c>
      <c r="O23" s="293">
        <v>0</v>
      </c>
      <c r="P23" s="352">
        <v>350</v>
      </c>
      <c r="Q23" s="293">
        <v>0</v>
      </c>
      <c r="R23" s="293">
        <v>0</v>
      </c>
    </row>
    <row r="24" spans="1:18" ht="15" customHeight="1">
      <c r="A24" s="374" t="s">
        <v>23</v>
      </c>
      <c r="B24" s="374"/>
      <c r="C24" s="374"/>
      <c r="D24" s="374"/>
      <c r="E24" s="374"/>
      <c r="F24" s="374"/>
      <c r="G24" s="374"/>
      <c r="H24" s="374"/>
      <c r="I24" s="374"/>
      <c r="J24" s="374"/>
      <c r="K24" s="374"/>
      <c r="L24" s="374"/>
      <c r="M24" s="374"/>
      <c r="N24" s="374"/>
      <c r="O24" s="374"/>
      <c r="P24" s="374"/>
      <c r="Q24" s="374"/>
      <c r="R24" s="374"/>
    </row>
    <row r="25" spans="1:18" ht="90">
      <c r="A25" s="200" t="s">
        <v>24</v>
      </c>
      <c r="B25" s="273" t="s">
        <v>151</v>
      </c>
      <c r="C25" s="296" t="s">
        <v>121</v>
      </c>
      <c r="D25" s="345">
        <f t="shared" ref="D25:F26" si="5">G25+J25+M25+P25</f>
        <v>30.79</v>
      </c>
      <c r="E25" s="345">
        <f t="shared" si="5"/>
        <v>0</v>
      </c>
      <c r="F25" s="345">
        <f t="shared" si="5"/>
        <v>0</v>
      </c>
      <c r="G25" s="353">
        <v>30.79</v>
      </c>
      <c r="H25" s="287">
        <v>0</v>
      </c>
      <c r="I25" s="345">
        <v>0</v>
      </c>
      <c r="J25" s="287">
        <v>0</v>
      </c>
      <c r="K25" s="345">
        <v>0</v>
      </c>
      <c r="L25" s="345">
        <v>0</v>
      </c>
      <c r="M25" s="345">
        <v>0</v>
      </c>
      <c r="N25" s="345">
        <v>0</v>
      </c>
      <c r="O25" s="345">
        <v>0</v>
      </c>
      <c r="P25" s="345">
        <v>0</v>
      </c>
      <c r="Q25" s="345">
        <v>0</v>
      </c>
      <c r="R25" s="345">
        <v>0</v>
      </c>
    </row>
    <row r="26" spans="1:18" ht="60">
      <c r="A26" s="214" t="s">
        <v>26</v>
      </c>
      <c r="B26" s="273" t="s">
        <v>148</v>
      </c>
      <c r="C26" s="10" t="s">
        <v>43</v>
      </c>
      <c r="D26" s="345">
        <f t="shared" si="5"/>
        <v>0.62870000000000004</v>
      </c>
      <c r="E26" s="345">
        <f t="shared" si="5"/>
        <v>3111.95</v>
      </c>
      <c r="F26" s="345">
        <f t="shared" si="5"/>
        <v>0</v>
      </c>
      <c r="G26" s="287">
        <v>0.62870000000000004</v>
      </c>
      <c r="H26" s="291">
        <v>3111.95</v>
      </c>
      <c r="I26" s="291">
        <v>0</v>
      </c>
      <c r="J26" s="354">
        <v>0</v>
      </c>
      <c r="K26" s="293">
        <v>0</v>
      </c>
      <c r="L26" s="293">
        <v>0</v>
      </c>
      <c r="M26" s="355">
        <v>0</v>
      </c>
      <c r="N26" s="293">
        <v>0</v>
      </c>
      <c r="O26" s="293">
        <v>0</v>
      </c>
      <c r="P26" s="345">
        <v>0</v>
      </c>
      <c r="Q26" s="345">
        <v>0</v>
      </c>
      <c r="R26" s="345">
        <v>0</v>
      </c>
    </row>
    <row r="27" spans="1:18" ht="90">
      <c r="A27" s="214" t="s">
        <v>26</v>
      </c>
      <c r="B27" s="273" t="s">
        <v>173</v>
      </c>
      <c r="C27" s="10" t="s">
        <v>43</v>
      </c>
      <c r="D27" s="345">
        <f t="shared" ref="D27" si="6">G27+J27+M27+P27</f>
        <v>29.70336</v>
      </c>
      <c r="E27" s="345">
        <f t="shared" ref="E27" si="7">H27+K27+N27+Q27</f>
        <v>2943.3062</v>
      </c>
      <c r="F27" s="345">
        <f t="shared" ref="F27" si="8">I27+L27+O27+R27</f>
        <v>0</v>
      </c>
      <c r="G27" s="287">
        <v>0</v>
      </c>
      <c r="H27" s="291">
        <v>0</v>
      </c>
      <c r="I27" s="291">
        <v>0</v>
      </c>
      <c r="J27" s="354">
        <v>29.70336</v>
      </c>
      <c r="K27" s="477">
        <v>2943.3062</v>
      </c>
      <c r="L27" s="293">
        <v>0</v>
      </c>
      <c r="M27" s="355">
        <v>0</v>
      </c>
      <c r="N27" s="293">
        <v>0</v>
      </c>
      <c r="O27" s="293">
        <v>0</v>
      </c>
      <c r="P27" s="345">
        <v>0</v>
      </c>
      <c r="Q27" s="345">
        <v>0</v>
      </c>
      <c r="R27" s="345">
        <v>0</v>
      </c>
    </row>
    <row r="28" spans="1:18" ht="15" customHeight="1">
      <c r="A28" s="374" t="s">
        <v>29</v>
      </c>
      <c r="B28" s="374"/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74"/>
      <c r="N28" s="374"/>
      <c r="O28" s="374"/>
      <c r="P28" s="374"/>
      <c r="Q28" s="374"/>
      <c r="R28" s="374"/>
    </row>
    <row r="29" spans="1:18" ht="90">
      <c r="A29" s="207" t="s">
        <v>30</v>
      </c>
      <c r="B29" s="208" t="s">
        <v>31</v>
      </c>
      <c r="C29" s="302" t="s">
        <v>32</v>
      </c>
      <c r="D29" s="345">
        <f>G29+J29+M29+P29</f>
        <v>0</v>
      </c>
      <c r="E29" s="345">
        <f>H29+K29+N29+Q29</f>
        <v>0</v>
      </c>
      <c r="F29" s="345">
        <f>I29+L29+O29+R29</f>
        <v>0</v>
      </c>
      <c r="G29" s="287">
        <v>0</v>
      </c>
      <c r="H29" s="287">
        <v>0</v>
      </c>
      <c r="I29" s="287">
        <v>0</v>
      </c>
      <c r="J29" s="287">
        <v>0</v>
      </c>
      <c r="K29" s="345">
        <v>0</v>
      </c>
      <c r="L29" s="345">
        <v>0</v>
      </c>
      <c r="M29" s="345">
        <v>0</v>
      </c>
      <c r="N29" s="345">
        <v>0</v>
      </c>
      <c r="O29" s="345">
        <v>0</v>
      </c>
      <c r="P29" s="345">
        <v>0</v>
      </c>
      <c r="Q29" s="345">
        <v>0</v>
      </c>
      <c r="R29" s="345">
        <v>0</v>
      </c>
    </row>
    <row r="30" spans="1:18" ht="15" customHeight="1">
      <c r="A30" s="375" t="s">
        <v>33</v>
      </c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</row>
    <row r="31" spans="1:18" ht="15" customHeight="1">
      <c r="A31" s="374" t="s">
        <v>34</v>
      </c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</row>
    <row r="32" spans="1:18" ht="60">
      <c r="A32" s="219" t="s">
        <v>35</v>
      </c>
      <c r="B32" s="278" t="s">
        <v>150</v>
      </c>
      <c r="C32" s="275" t="s">
        <v>43</v>
      </c>
      <c r="D32" s="345">
        <f t="shared" ref="D32:F37" si="9">G32+J32+M32+P32</f>
        <v>24.5</v>
      </c>
      <c r="E32" s="345">
        <f t="shared" si="9"/>
        <v>2425.5</v>
      </c>
      <c r="F32" s="345">
        <f t="shared" si="9"/>
        <v>0</v>
      </c>
      <c r="G32" s="290">
        <v>24.5</v>
      </c>
      <c r="H32" s="290">
        <v>2425.5</v>
      </c>
      <c r="I32" s="271">
        <v>0</v>
      </c>
      <c r="J32" s="290">
        <v>0</v>
      </c>
      <c r="K32" s="271">
        <v>0</v>
      </c>
      <c r="L32" s="271">
        <v>0</v>
      </c>
      <c r="M32" s="271">
        <v>0</v>
      </c>
      <c r="N32" s="271">
        <v>0</v>
      </c>
      <c r="O32" s="271">
        <v>0</v>
      </c>
      <c r="P32" s="345">
        <v>0</v>
      </c>
      <c r="Q32" s="345">
        <v>0</v>
      </c>
      <c r="R32" s="345">
        <v>0</v>
      </c>
    </row>
    <row r="33" spans="1:18" ht="120" customHeight="1">
      <c r="A33" s="277" t="s">
        <v>36</v>
      </c>
      <c r="B33" s="304" t="s">
        <v>139</v>
      </c>
      <c r="C33" s="275" t="s">
        <v>14</v>
      </c>
      <c r="D33" s="293">
        <f t="shared" si="9"/>
        <v>17.62172</v>
      </c>
      <c r="E33" s="293">
        <f t="shared" si="9"/>
        <v>1744.55</v>
      </c>
      <c r="F33" s="293">
        <f t="shared" si="9"/>
        <v>0</v>
      </c>
      <c r="G33" s="290">
        <v>17.62172</v>
      </c>
      <c r="H33" s="290">
        <v>1744.55</v>
      </c>
      <c r="I33" s="271">
        <v>0</v>
      </c>
      <c r="J33" s="290">
        <v>0</v>
      </c>
      <c r="K33" s="271">
        <v>0</v>
      </c>
      <c r="L33" s="271">
        <v>0</v>
      </c>
      <c r="M33" s="271">
        <v>0</v>
      </c>
      <c r="N33" s="271">
        <v>0</v>
      </c>
      <c r="O33" s="271">
        <v>0</v>
      </c>
      <c r="P33" s="293">
        <v>0</v>
      </c>
      <c r="Q33" s="293">
        <v>0</v>
      </c>
      <c r="R33" s="293">
        <v>0</v>
      </c>
    </row>
    <row r="34" spans="1:18" ht="120">
      <c r="A34" s="277" t="s">
        <v>118</v>
      </c>
      <c r="B34" s="278" t="s">
        <v>156</v>
      </c>
      <c r="C34" s="275" t="s">
        <v>43</v>
      </c>
      <c r="D34" s="293">
        <f t="shared" si="9"/>
        <v>67.677599999999998</v>
      </c>
      <c r="E34" s="293">
        <f t="shared" si="9"/>
        <v>6700</v>
      </c>
      <c r="F34" s="293">
        <f t="shared" si="9"/>
        <v>0</v>
      </c>
      <c r="G34" s="293">
        <v>0</v>
      </c>
      <c r="H34" s="293">
        <v>0</v>
      </c>
      <c r="I34" s="293">
        <v>0</v>
      </c>
      <c r="J34" s="293">
        <v>0</v>
      </c>
      <c r="K34" s="293">
        <v>0</v>
      </c>
      <c r="L34" s="293">
        <v>0</v>
      </c>
      <c r="M34" s="271">
        <v>67.677599999999998</v>
      </c>
      <c r="N34" s="271">
        <v>6700</v>
      </c>
      <c r="O34" s="293">
        <v>0</v>
      </c>
      <c r="P34" s="293">
        <v>0</v>
      </c>
      <c r="Q34" s="293">
        <v>0</v>
      </c>
      <c r="R34" s="293">
        <v>0</v>
      </c>
    </row>
    <row r="35" spans="1:18" ht="120">
      <c r="A35" s="277" t="s">
        <v>122</v>
      </c>
      <c r="B35" s="297" t="s">
        <v>154</v>
      </c>
      <c r="C35" s="275" t="s">
        <v>43</v>
      </c>
      <c r="D35" s="345">
        <f t="shared" si="9"/>
        <v>67.677599999999998</v>
      </c>
      <c r="E35" s="345">
        <f t="shared" si="9"/>
        <v>6700</v>
      </c>
      <c r="F35" s="345">
        <f t="shared" si="9"/>
        <v>0</v>
      </c>
      <c r="G35" s="345">
        <v>0</v>
      </c>
      <c r="H35" s="345">
        <v>0</v>
      </c>
      <c r="I35" s="345">
        <v>0</v>
      </c>
      <c r="J35" s="345">
        <v>0</v>
      </c>
      <c r="K35" s="345">
        <v>0</v>
      </c>
      <c r="L35" s="345">
        <v>0</v>
      </c>
      <c r="M35" s="271">
        <v>67.677599999999998</v>
      </c>
      <c r="N35" s="271">
        <v>6700</v>
      </c>
      <c r="O35" s="345">
        <v>0</v>
      </c>
      <c r="P35" s="345">
        <v>0</v>
      </c>
      <c r="Q35" s="345">
        <v>0</v>
      </c>
      <c r="R35" s="345">
        <v>0</v>
      </c>
    </row>
    <row r="36" spans="1:18" ht="75">
      <c r="A36" s="277" t="s">
        <v>158</v>
      </c>
      <c r="B36" s="297" t="s">
        <v>155</v>
      </c>
      <c r="C36" s="275" t="s">
        <v>43</v>
      </c>
      <c r="D36" s="345">
        <f t="shared" si="9"/>
        <v>43.434339999999999</v>
      </c>
      <c r="E36" s="345">
        <f t="shared" si="9"/>
        <v>4300</v>
      </c>
      <c r="F36" s="345">
        <f t="shared" si="9"/>
        <v>0</v>
      </c>
      <c r="G36" s="345">
        <v>0</v>
      </c>
      <c r="H36" s="345">
        <v>0</v>
      </c>
      <c r="I36" s="345">
        <v>0</v>
      </c>
      <c r="J36" s="345">
        <v>0</v>
      </c>
      <c r="K36" s="345">
        <v>0</v>
      </c>
      <c r="L36" s="345">
        <v>0</v>
      </c>
      <c r="M36" s="271">
        <v>43.434339999999999</v>
      </c>
      <c r="N36" s="271">
        <v>4300</v>
      </c>
      <c r="O36" s="345">
        <v>0</v>
      </c>
      <c r="P36" s="345">
        <v>0</v>
      </c>
      <c r="Q36" s="345">
        <v>0</v>
      </c>
      <c r="R36" s="345">
        <v>0</v>
      </c>
    </row>
    <row r="37" spans="1:18" ht="123.75" customHeight="1">
      <c r="A37" s="280" t="s">
        <v>122</v>
      </c>
      <c r="B37" s="273" t="s">
        <v>37</v>
      </c>
      <c r="C37" s="197" t="s">
        <v>43</v>
      </c>
      <c r="D37" s="345">
        <f t="shared" si="9"/>
        <v>0.16475000000000001</v>
      </c>
      <c r="E37" s="345">
        <f t="shared" si="9"/>
        <v>16.309999999999999</v>
      </c>
      <c r="F37" s="345">
        <f t="shared" si="9"/>
        <v>0</v>
      </c>
      <c r="G37" s="291">
        <v>0.16475000000000001</v>
      </c>
      <c r="H37" s="291">
        <v>16.309999999999999</v>
      </c>
      <c r="I37" s="293">
        <v>0</v>
      </c>
      <c r="J37" s="291">
        <v>0</v>
      </c>
      <c r="K37" s="293">
        <v>0</v>
      </c>
      <c r="L37" s="293">
        <v>0</v>
      </c>
      <c r="M37" s="293">
        <v>0</v>
      </c>
      <c r="N37" s="293">
        <v>0</v>
      </c>
      <c r="O37" s="293">
        <v>0</v>
      </c>
      <c r="P37" s="345">
        <v>0</v>
      </c>
      <c r="Q37" s="345">
        <v>0</v>
      </c>
      <c r="R37" s="345">
        <v>0</v>
      </c>
    </row>
    <row r="38" spans="1:18">
      <c r="A38" s="369" t="s">
        <v>38</v>
      </c>
      <c r="B38" s="370"/>
      <c r="C38" s="370"/>
      <c r="D38" s="370"/>
      <c r="E38" s="370"/>
      <c r="F38" s="370"/>
      <c r="G38" s="370"/>
      <c r="H38" s="370"/>
      <c r="I38" s="370"/>
      <c r="J38" s="370"/>
      <c r="K38" s="370"/>
      <c r="L38" s="370"/>
      <c r="M38" s="370"/>
      <c r="N38" s="370"/>
      <c r="O38" s="371"/>
      <c r="P38" s="242"/>
      <c r="Q38" s="242"/>
      <c r="R38" s="242"/>
    </row>
    <row r="39" spans="1:18" ht="150">
      <c r="A39" s="207" t="s">
        <v>39</v>
      </c>
      <c r="B39" s="208" t="s">
        <v>40</v>
      </c>
      <c r="C39" s="209" t="s">
        <v>109</v>
      </c>
      <c r="D39" s="345">
        <f t="shared" ref="D39:F42" si="10">G39+J39+M39+P39</f>
        <v>13378.880000000001</v>
      </c>
      <c r="E39" s="345">
        <f t="shared" si="10"/>
        <v>0</v>
      </c>
      <c r="F39" s="345">
        <f t="shared" si="10"/>
        <v>1181.3</v>
      </c>
      <c r="G39" s="287">
        <v>3042.67</v>
      </c>
      <c r="H39" s="287">
        <v>0</v>
      </c>
      <c r="I39" s="287">
        <v>1181.3</v>
      </c>
      <c r="J39" s="350">
        <v>3152.01</v>
      </c>
      <c r="K39" s="345">
        <v>0</v>
      </c>
      <c r="L39" s="351">
        <v>0</v>
      </c>
      <c r="M39" s="351">
        <v>3592.1</v>
      </c>
      <c r="N39" s="345">
        <v>0</v>
      </c>
      <c r="O39" s="351">
        <v>0</v>
      </c>
      <c r="P39" s="351">
        <v>3592.1</v>
      </c>
      <c r="Q39" s="345">
        <v>0</v>
      </c>
      <c r="R39" s="345">
        <v>0</v>
      </c>
    </row>
    <row r="40" spans="1:18" ht="135">
      <c r="A40" s="214" t="s">
        <v>41</v>
      </c>
      <c r="B40" s="215" t="s">
        <v>42</v>
      </c>
      <c r="C40" s="295" t="s">
        <v>43</v>
      </c>
      <c r="D40" s="345">
        <f t="shared" si="10"/>
        <v>1819.08</v>
      </c>
      <c r="E40" s="345">
        <f t="shared" si="10"/>
        <v>0</v>
      </c>
      <c r="F40" s="345">
        <f t="shared" si="10"/>
        <v>0</v>
      </c>
      <c r="G40" s="291">
        <v>353.48</v>
      </c>
      <c r="H40" s="291">
        <v>0</v>
      </c>
      <c r="I40" s="291">
        <v>0</v>
      </c>
      <c r="J40" s="291">
        <v>465.6</v>
      </c>
      <c r="K40" s="293">
        <v>0</v>
      </c>
      <c r="L40" s="355">
        <v>0</v>
      </c>
      <c r="M40" s="293">
        <v>500</v>
      </c>
      <c r="N40" s="293">
        <v>0</v>
      </c>
      <c r="O40" s="355">
        <v>0</v>
      </c>
      <c r="P40" s="356">
        <v>500</v>
      </c>
      <c r="Q40" s="345">
        <v>0</v>
      </c>
      <c r="R40" s="345">
        <v>0</v>
      </c>
    </row>
    <row r="41" spans="1:18" ht="60">
      <c r="A41" s="214" t="s">
        <v>44</v>
      </c>
      <c r="B41" s="215" t="s">
        <v>45</v>
      </c>
      <c r="C41" s="310" t="s">
        <v>43</v>
      </c>
      <c r="D41" s="293">
        <f t="shared" si="10"/>
        <v>100</v>
      </c>
      <c r="E41" s="293">
        <f t="shared" si="10"/>
        <v>0</v>
      </c>
      <c r="F41" s="293">
        <f t="shared" si="10"/>
        <v>0</v>
      </c>
      <c r="G41" s="291">
        <v>50</v>
      </c>
      <c r="H41" s="291">
        <v>0</v>
      </c>
      <c r="I41" s="291">
        <v>0</v>
      </c>
      <c r="J41" s="291">
        <v>50</v>
      </c>
      <c r="K41" s="293">
        <v>0</v>
      </c>
      <c r="L41" s="293">
        <v>0</v>
      </c>
      <c r="M41" s="293">
        <v>0</v>
      </c>
      <c r="N41" s="293">
        <v>0</v>
      </c>
      <c r="O41" s="293">
        <v>0</v>
      </c>
      <c r="P41" s="293">
        <v>0</v>
      </c>
      <c r="Q41" s="293">
        <v>0</v>
      </c>
      <c r="R41" s="293">
        <v>0</v>
      </c>
    </row>
    <row r="42" spans="1:18" ht="225" customHeight="1">
      <c r="A42" s="214" t="s">
        <v>46</v>
      </c>
      <c r="B42" s="215" t="s">
        <v>47</v>
      </c>
      <c r="C42" s="310" t="s">
        <v>43</v>
      </c>
      <c r="D42" s="293">
        <f t="shared" si="10"/>
        <v>500</v>
      </c>
      <c r="E42" s="293">
        <f t="shared" si="10"/>
        <v>0</v>
      </c>
      <c r="F42" s="293">
        <f t="shared" si="10"/>
        <v>0</v>
      </c>
      <c r="G42" s="291">
        <v>250</v>
      </c>
      <c r="H42" s="291">
        <v>0</v>
      </c>
      <c r="I42" s="291">
        <v>0</v>
      </c>
      <c r="J42" s="354">
        <v>250</v>
      </c>
      <c r="K42" s="293">
        <v>0</v>
      </c>
      <c r="L42" s="293">
        <v>0</v>
      </c>
      <c r="M42" s="355">
        <v>0</v>
      </c>
      <c r="N42" s="293">
        <v>0</v>
      </c>
      <c r="O42" s="293">
        <v>0</v>
      </c>
      <c r="P42" s="293">
        <v>0</v>
      </c>
      <c r="Q42" s="293">
        <v>0</v>
      </c>
      <c r="R42" s="293">
        <v>0</v>
      </c>
    </row>
  </sheetData>
  <mergeCells count="27">
    <mergeCell ref="P1:Q1"/>
    <mergeCell ref="A9:R9"/>
    <mergeCell ref="A10:R10"/>
    <mergeCell ref="P15:R15"/>
    <mergeCell ref="A19:R19"/>
    <mergeCell ref="A12:A13"/>
    <mergeCell ref="B12:B13"/>
    <mergeCell ref="C12:C13"/>
    <mergeCell ref="D12:F12"/>
    <mergeCell ref="P12:R12"/>
    <mergeCell ref="G12:I12"/>
    <mergeCell ref="J12:L12"/>
    <mergeCell ref="M12:O12"/>
    <mergeCell ref="G15:I15"/>
    <mergeCell ref="J15:L15"/>
    <mergeCell ref="M15:O15"/>
    <mergeCell ref="A15:C15"/>
    <mergeCell ref="D15:F15"/>
    <mergeCell ref="A38:O38"/>
    <mergeCell ref="A16:C16"/>
    <mergeCell ref="B17:B18"/>
    <mergeCell ref="A28:R28"/>
    <mergeCell ref="A30:R30"/>
    <mergeCell ref="A31:R31"/>
    <mergeCell ref="A20:R20"/>
    <mergeCell ref="A22:R22"/>
    <mergeCell ref="A24:R24"/>
  </mergeCells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9"/>
  <sheetViews>
    <sheetView topLeftCell="A4" zoomScaleNormal="100" zoomScaleSheetLayoutView="100" zoomScalePageLayoutView="75" workbookViewId="0">
      <selection activeCell="Q14" sqref="Q14"/>
    </sheetView>
  </sheetViews>
  <sheetFormatPr defaultRowHeight="15"/>
  <cols>
    <col min="1" max="1" width="8.85546875" customWidth="1"/>
    <col min="2" max="2" width="27.5703125" customWidth="1"/>
    <col min="3" max="3" width="17.7109375" customWidth="1"/>
    <col min="4" max="4" width="9.140625" style="29" customWidth="1"/>
    <col min="5" max="6" width="9.85546875" style="29" customWidth="1"/>
    <col min="7" max="7" width="9.28515625" style="29" customWidth="1"/>
    <col min="8" max="8" width="7.7109375" style="29" customWidth="1"/>
    <col min="9" max="9" width="8" style="29" customWidth="1"/>
    <col min="10" max="11" width="9.140625" style="29" customWidth="1"/>
    <col min="12" max="12" width="9.28515625" style="29" customWidth="1"/>
    <col min="13" max="13" width="9.85546875" style="29" customWidth="1"/>
    <col min="14" max="14" width="8" style="29" customWidth="1"/>
    <col min="15" max="15" width="9.5703125" style="29" customWidth="1"/>
    <col min="16" max="16" width="0.42578125" customWidth="1"/>
    <col min="18" max="18" width="9.5703125" bestFit="1" customWidth="1"/>
  </cols>
  <sheetData>
    <row r="1" spans="1:15" ht="17.25" customHeight="1">
      <c r="A1" s="1"/>
      <c r="B1" s="2"/>
      <c r="C1" s="2"/>
      <c r="D1" s="28"/>
      <c r="F1" s="36"/>
      <c r="H1" s="395" t="s">
        <v>0</v>
      </c>
      <c r="I1" s="395"/>
      <c r="J1" s="395"/>
      <c r="K1" s="395"/>
      <c r="L1" s="395"/>
      <c r="M1" s="395"/>
      <c r="N1" s="395"/>
      <c r="O1" s="395"/>
    </row>
    <row r="2" spans="1:15" ht="9" customHeight="1">
      <c r="A2" s="1"/>
      <c r="B2" s="2"/>
      <c r="C2" s="2"/>
      <c r="D2" s="28"/>
      <c r="F2" s="36"/>
      <c r="H2" s="76"/>
      <c r="I2" s="76"/>
      <c r="J2" s="76"/>
      <c r="K2" s="76"/>
      <c r="L2" s="76"/>
      <c r="M2" s="76"/>
      <c r="N2" s="76"/>
      <c r="O2" s="76"/>
    </row>
    <row r="3" spans="1:15" ht="15.75" customHeight="1">
      <c r="A3" s="3"/>
      <c r="H3" s="394" t="s">
        <v>1</v>
      </c>
      <c r="I3" s="394"/>
      <c r="J3" s="394"/>
      <c r="K3" s="394"/>
      <c r="L3" s="394"/>
      <c r="M3" s="394"/>
      <c r="N3" s="394"/>
      <c r="O3" s="394"/>
    </row>
    <row r="4" spans="1:15" ht="16.5" customHeight="1">
      <c r="A4" s="3"/>
      <c r="H4" s="394" t="s">
        <v>2</v>
      </c>
      <c r="I4" s="394"/>
      <c r="J4" s="394"/>
      <c r="K4" s="394"/>
      <c r="L4" s="394"/>
      <c r="M4" s="394"/>
      <c r="N4" s="394"/>
      <c r="O4" s="394"/>
    </row>
    <row r="5" spans="1:15" ht="15.75" customHeight="1">
      <c r="A5" s="3"/>
      <c r="H5" s="394" t="s">
        <v>49</v>
      </c>
      <c r="I5" s="394"/>
      <c r="J5" s="394"/>
      <c r="K5" s="394"/>
      <c r="L5" s="394"/>
      <c r="M5" s="394"/>
      <c r="N5" s="394"/>
      <c r="O5" s="394"/>
    </row>
    <row r="6" spans="1:15" ht="16.5" customHeight="1">
      <c r="A6" s="3"/>
      <c r="H6" s="394" t="s">
        <v>3</v>
      </c>
      <c r="I6" s="394"/>
      <c r="J6" s="394"/>
      <c r="K6" s="394"/>
      <c r="L6" s="394"/>
      <c r="M6" s="394"/>
      <c r="N6" s="394"/>
      <c r="O6" s="394"/>
    </row>
    <row r="7" spans="1:15" ht="17.25" customHeight="1">
      <c r="A7" s="3"/>
      <c r="H7" s="394" t="s">
        <v>4</v>
      </c>
      <c r="I7" s="394"/>
      <c r="J7" s="394"/>
      <c r="K7" s="394"/>
      <c r="L7" s="394"/>
      <c r="M7" s="394"/>
      <c r="N7" s="394"/>
      <c r="O7" s="394"/>
    </row>
    <row r="8" spans="1:15" ht="19.5" customHeight="1">
      <c r="A8" s="3"/>
      <c r="H8" s="394" t="s">
        <v>5</v>
      </c>
      <c r="I8" s="394"/>
      <c r="J8" s="394"/>
      <c r="K8" s="394"/>
      <c r="L8" s="394"/>
      <c r="M8" s="394"/>
      <c r="N8" s="394"/>
      <c r="O8" s="394"/>
    </row>
    <row r="9" spans="1:15" ht="18" customHeight="1">
      <c r="A9" s="3"/>
      <c r="H9" s="49"/>
      <c r="I9" s="50"/>
      <c r="J9" s="50"/>
      <c r="K9" s="50"/>
      <c r="L9" s="50"/>
      <c r="M9" s="51"/>
      <c r="N9" s="51"/>
    </row>
    <row r="10" spans="1:15" s="57" customFormat="1" ht="18" customHeight="1">
      <c r="A10" s="56"/>
      <c r="D10" s="58"/>
      <c r="E10" s="58"/>
      <c r="F10" s="58" t="s">
        <v>85</v>
      </c>
      <c r="G10" s="58"/>
      <c r="H10" s="59"/>
      <c r="I10" s="58"/>
      <c r="J10" s="58"/>
      <c r="K10" s="58"/>
      <c r="L10" s="58"/>
      <c r="M10" s="60"/>
      <c r="N10" s="60"/>
      <c r="O10" s="58"/>
    </row>
    <row r="11" spans="1:15" s="57" customFormat="1" ht="49.5" customHeight="1">
      <c r="A11" s="56"/>
      <c r="B11" s="396" t="s">
        <v>108</v>
      </c>
      <c r="C11" s="396"/>
      <c r="D11" s="396"/>
      <c r="E11" s="396"/>
      <c r="F11" s="396"/>
      <c r="G11" s="396"/>
      <c r="H11" s="396"/>
      <c r="I11" s="396"/>
      <c r="J11" s="396"/>
      <c r="K11" s="396"/>
      <c r="L11" s="396"/>
      <c r="M11" s="396"/>
      <c r="N11" s="396"/>
      <c r="O11" s="396"/>
    </row>
    <row r="12" spans="1:15" ht="9.75" customHeight="1">
      <c r="A12" s="4" t="s">
        <v>6</v>
      </c>
    </row>
    <row r="13" spans="1:15" ht="15" customHeight="1">
      <c r="A13" s="381" t="s">
        <v>48</v>
      </c>
      <c r="B13" s="383" t="s">
        <v>7</v>
      </c>
      <c r="C13" s="397" t="s">
        <v>8</v>
      </c>
      <c r="D13" s="386" t="s">
        <v>9</v>
      </c>
      <c r="E13" s="387"/>
      <c r="F13" s="37"/>
      <c r="G13" s="388">
        <v>2018</v>
      </c>
      <c r="H13" s="380"/>
      <c r="I13" s="38"/>
      <c r="J13" s="380">
        <v>2019</v>
      </c>
      <c r="K13" s="380"/>
      <c r="L13" s="38"/>
      <c r="M13" s="393">
        <v>2020</v>
      </c>
      <c r="N13" s="393"/>
      <c r="O13" s="393"/>
    </row>
    <row r="14" spans="1:15" ht="144" customHeight="1">
      <c r="A14" s="382"/>
      <c r="B14" s="384"/>
      <c r="C14" s="398"/>
      <c r="D14" s="39" t="s">
        <v>113</v>
      </c>
      <c r="E14" s="40" t="s">
        <v>116</v>
      </c>
      <c r="F14" s="39" t="s">
        <v>117</v>
      </c>
      <c r="G14" s="41" t="s">
        <v>113</v>
      </c>
      <c r="H14" s="40" t="s">
        <v>116</v>
      </c>
      <c r="I14" s="41" t="s">
        <v>114</v>
      </c>
      <c r="J14" s="41" t="s">
        <v>113</v>
      </c>
      <c r="K14" s="41" t="s">
        <v>116</v>
      </c>
      <c r="L14" s="41" t="s">
        <v>117</v>
      </c>
      <c r="M14" s="41" t="s">
        <v>115</v>
      </c>
      <c r="N14" s="41" t="s">
        <v>116</v>
      </c>
      <c r="O14" s="41" t="s">
        <v>117</v>
      </c>
    </row>
    <row r="15" spans="1:15" ht="15.75" customHeight="1">
      <c r="A15" s="5">
        <v>1</v>
      </c>
      <c r="B15" s="6">
        <v>2</v>
      </c>
      <c r="C15" s="6">
        <v>3</v>
      </c>
      <c r="D15" s="42">
        <v>5</v>
      </c>
      <c r="E15" s="43">
        <v>6</v>
      </c>
      <c r="F15" s="43"/>
      <c r="G15" s="43">
        <v>11</v>
      </c>
      <c r="H15" s="43">
        <v>12</v>
      </c>
      <c r="I15" s="43"/>
      <c r="J15" s="43">
        <v>14</v>
      </c>
      <c r="K15" s="43">
        <v>15</v>
      </c>
      <c r="L15" s="43">
        <v>16</v>
      </c>
      <c r="M15" s="44">
        <v>17</v>
      </c>
      <c r="N15" s="45">
        <v>18</v>
      </c>
      <c r="O15" s="45">
        <v>19</v>
      </c>
    </row>
    <row r="16" spans="1:15" ht="15.75">
      <c r="A16" s="403" t="s">
        <v>10</v>
      </c>
      <c r="B16" s="403"/>
      <c r="C16" s="404"/>
      <c r="D16" s="411">
        <f>G16+J16+M16</f>
        <v>26129.97</v>
      </c>
      <c r="E16" s="412"/>
      <c r="F16" s="88"/>
      <c r="G16" s="407">
        <f>G17+H17+I17</f>
        <v>4187.25</v>
      </c>
      <c r="H16" s="408"/>
      <c r="I16" s="53"/>
      <c r="J16" s="407">
        <f>J17+K17+L17</f>
        <v>17045.71</v>
      </c>
      <c r="K16" s="408"/>
      <c r="L16" s="54"/>
      <c r="M16" s="409">
        <f>M17+N17+O17</f>
        <v>4897.01</v>
      </c>
      <c r="N16" s="410"/>
      <c r="O16" s="410"/>
    </row>
    <row r="17" spans="1:20" ht="15.75">
      <c r="A17" s="402" t="s">
        <v>11</v>
      </c>
      <c r="B17" s="402"/>
      <c r="C17" s="402"/>
      <c r="D17" s="52">
        <f t="shared" ref="D17:N17" si="0">D18+D19</f>
        <v>17263.82</v>
      </c>
      <c r="E17" s="52">
        <f t="shared" si="0"/>
        <v>6000</v>
      </c>
      <c r="F17" s="52">
        <f t="shared" si="0"/>
        <v>2866.1499999999996</v>
      </c>
      <c r="G17" s="52">
        <f t="shared" si="0"/>
        <v>3703.0499999999997</v>
      </c>
      <c r="H17" s="52">
        <f t="shared" si="0"/>
        <v>0</v>
      </c>
      <c r="I17" s="52">
        <f t="shared" si="0"/>
        <v>484.2</v>
      </c>
      <c r="J17" s="52">
        <f t="shared" si="0"/>
        <v>9864.41</v>
      </c>
      <c r="K17" s="52">
        <f t="shared" si="0"/>
        <v>6000</v>
      </c>
      <c r="L17" s="52">
        <f t="shared" si="0"/>
        <v>1181.3</v>
      </c>
      <c r="M17" s="52">
        <f t="shared" si="0"/>
        <v>3696.3599999999997</v>
      </c>
      <c r="N17" s="52">
        <f t="shared" si="0"/>
        <v>0</v>
      </c>
      <c r="O17" s="52">
        <f>O18+O19</f>
        <v>1200.6500000000001</v>
      </c>
      <c r="R17">
        <v>26130</v>
      </c>
      <c r="S17">
        <v>25539.5</v>
      </c>
      <c r="T17">
        <f>R17-S17</f>
        <v>590.5</v>
      </c>
    </row>
    <row r="18" spans="1:20" ht="96" customHeight="1">
      <c r="A18" s="78" t="s">
        <v>112</v>
      </c>
      <c r="B18" s="405" t="s">
        <v>12</v>
      </c>
      <c r="C18" s="33" t="s">
        <v>13</v>
      </c>
      <c r="D18" s="84">
        <f>G18+J18+M18</f>
        <v>7005.98</v>
      </c>
      <c r="E18" s="84">
        <f>H18+K18+N18</f>
        <v>6000</v>
      </c>
      <c r="F18" s="84">
        <v>0</v>
      </c>
      <c r="G18" s="84">
        <f>G24+G36+G37+G38</f>
        <v>491</v>
      </c>
      <c r="H18" s="84">
        <f t="shared" ref="H18" si="1">H24+H36+H37+H38</f>
        <v>0</v>
      </c>
      <c r="I18" s="84">
        <v>0</v>
      </c>
      <c r="J18" s="84">
        <f>J24+J32+J37+J38</f>
        <v>6297.4</v>
      </c>
      <c r="K18" s="84">
        <f>K24+K32+K37+K38</f>
        <v>6000</v>
      </c>
      <c r="L18" s="84">
        <v>0</v>
      </c>
      <c r="M18" s="84">
        <f>M24+M36+M37+M38+M32</f>
        <v>217.58</v>
      </c>
      <c r="N18" s="84">
        <f t="shared" ref="N18" si="2">N24+N36+N37+N38</f>
        <v>0</v>
      </c>
      <c r="O18" s="84">
        <f>O29+O32</f>
        <v>0</v>
      </c>
    </row>
    <row r="19" spans="1:20" ht="31.5" customHeight="1">
      <c r="A19" s="79"/>
      <c r="B19" s="406"/>
      <c r="C19" s="33" t="s">
        <v>14</v>
      </c>
      <c r="D19" s="84">
        <f>D22+D26+D27+D35+D36</f>
        <v>10257.839999999998</v>
      </c>
      <c r="E19" s="84">
        <f>E26+E27+E35</f>
        <v>0</v>
      </c>
      <c r="F19" s="84">
        <f>O19+L19+I19</f>
        <v>2866.1499999999996</v>
      </c>
      <c r="G19" s="84">
        <f>G22+G26+G27+G35</f>
        <v>3212.0499999999997</v>
      </c>
      <c r="H19" s="84">
        <f>H22+H26+H27+H35</f>
        <v>0</v>
      </c>
      <c r="I19" s="84">
        <f>I22+I26+I27+I35</f>
        <v>484.2</v>
      </c>
      <c r="J19" s="84">
        <f>J22+J26+J27+J35</f>
        <v>3567.0099999999998</v>
      </c>
      <c r="K19" s="84">
        <f t="shared" ref="K19:N19" si="3">K22+K26+K27+K35</f>
        <v>0</v>
      </c>
      <c r="L19" s="84">
        <f>L22+L35+L36</f>
        <v>1181.3</v>
      </c>
      <c r="M19" s="84">
        <f>M22+M26+M27+M35</f>
        <v>3478.7799999999997</v>
      </c>
      <c r="N19" s="84">
        <f t="shared" si="3"/>
        <v>0</v>
      </c>
      <c r="O19" s="84">
        <f>O22+O24+O26+O27+O29+O32+O33+O35+O37+O38</f>
        <v>1200.6500000000001</v>
      </c>
      <c r="Q19" s="35"/>
    </row>
    <row r="20" spans="1:20" ht="15.75">
      <c r="A20" s="401" t="s">
        <v>15</v>
      </c>
      <c r="B20" s="401"/>
      <c r="C20" s="401"/>
      <c r="D20" s="401"/>
      <c r="E20" s="401"/>
      <c r="F20" s="401"/>
      <c r="G20" s="401"/>
      <c r="H20" s="401"/>
      <c r="I20" s="401"/>
      <c r="J20" s="401"/>
      <c r="K20" s="401"/>
      <c r="L20" s="401"/>
      <c r="M20" s="401"/>
      <c r="N20" s="401"/>
      <c r="O20" s="401"/>
    </row>
    <row r="21" spans="1:20" ht="15.75">
      <c r="A21" s="399" t="s">
        <v>16</v>
      </c>
      <c r="B21" s="399"/>
      <c r="C21" s="399"/>
      <c r="D21" s="399"/>
      <c r="E21" s="399"/>
      <c r="F21" s="399"/>
      <c r="G21" s="399"/>
      <c r="H21" s="399"/>
      <c r="I21" s="399"/>
      <c r="J21" s="399"/>
      <c r="K21" s="399"/>
      <c r="L21" s="399"/>
      <c r="M21" s="399"/>
      <c r="N21" s="399"/>
      <c r="O21" s="399"/>
      <c r="R21" s="35"/>
    </row>
    <row r="22" spans="1:20" ht="95.25" customHeight="1">
      <c r="A22" s="8" t="s">
        <v>17</v>
      </c>
      <c r="B22" s="9" t="s">
        <v>18</v>
      </c>
      <c r="C22" s="82" t="s">
        <v>110</v>
      </c>
      <c r="D22" s="34">
        <f>G22+J22+M22</f>
        <v>590.49</v>
      </c>
      <c r="E22" s="34">
        <f>H22+K22+N22</f>
        <v>0</v>
      </c>
      <c r="F22" s="34">
        <f>I22+L22+O22</f>
        <v>1504.1</v>
      </c>
      <c r="G22" s="34">
        <v>180.35</v>
      </c>
      <c r="H22" s="34">
        <v>0</v>
      </c>
      <c r="I22" s="34">
        <v>484.2</v>
      </c>
      <c r="J22" s="34">
        <v>211.31</v>
      </c>
      <c r="K22" s="34">
        <v>0</v>
      </c>
      <c r="L22" s="34">
        <v>466</v>
      </c>
      <c r="M22" s="46">
        <v>198.83</v>
      </c>
      <c r="N22" s="75">
        <v>0</v>
      </c>
      <c r="O22" s="75">
        <v>553.9</v>
      </c>
      <c r="P22" s="35"/>
      <c r="R22" s="35"/>
      <c r="S22" s="35"/>
    </row>
    <row r="23" spans="1:20" ht="15.75">
      <c r="A23" s="399" t="s">
        <v>19</v>
      </c>
      <c r="B23" s="399"/>
      <c r="C23" s="399"/>
      <c r="D23" s="399"/>
      <c r="E23" s="399"/>
      <c r="F23" s="399"/>
      <c r="G23" s="399"/>
      <c r="H23" s="399"/>
      <c r="I23" s="399"/>
      <c r="J23" s="399"/>
      <c r="K23" s="399"/>
      <c r="L23" s="399"/>
      <c r="M23" s="399"/>
      <c r="N23" s="399"/>
      <c r="O23" s="399"/>
    </row>
    <row r="24" spans="1:20" ht="175.5" customHeight="1">
      <c r="A24" s="8" t="s">
        <v>20</v>
      </c>
      <c r="B24" s="9" t="s">
        <v>21</v>
      </c>
      <c r="C24" s="7" t="s">
        <v>22</v>
      </c>
      <c r="D24" s="34">
        <f>G24+J24+M24</f>
        <v>863</v>
      </c>
      <c r="E24" s="34">
        <f>H24+K24+N24</f>
        <v>0</v>
      </c>
      <c r="F24" s="34">
        <f>I24+L24+O24</f>
        <v>600</v>
      </c>
      <c r="G24" s="34">
        <v>180</v>
      </c>
      <c r="H24" s="34">
        <v>0</v>
      </c>
      <c r="I24" s="34">
        <v>600</v>
      </c>
      <c r="J24" s="34">
        <v>683</v>
      </c>
      <c r="K24" s="34">
        <v>0</v>
      </c>
      <c r="L24" s="34">
        <v>0</v>
      </c>
      <c r="M24" s="75">
        <v>0</v>
      </c>
      <c r="N24" s="34">
        <v>0</v>
      </c>
      <c r="O24" s="34">
        <v>0</v>
      </c>
    </row>
    <row r="25" spans="1:20" ht="15.75">
      <c r="A25" s="399" t="s">
        <v>23</v>
      </c>
      <c r="B25" s="399"/>
      <c r="C25" s="399"/>
      <c r="D25" s="399"/>
      <c r="E25" s="399"/>
      <c r="F25" s="399"/>
      <c r="G25" s="399"/>
      <c r="H25" s="399"/>
      <c r="I25" s="399"/>
      <c r="J25" s="399"/>
      <c r="K25" s="399"/>
      <c r="L25" s="399"/>
      <c r="M25" s="399"/>
      <c r="N25" s="399"/>
      <c r="O25" s="399"/>
    </row>
    <row r="26" spans="1:20" ht="32.25" customHeight="1">
      <c r="A26" s="8" t="s">
        <v>24</v>
      </c>
      <c r="B26" s="9" t="s">
        <v>25</v>
      </c>
      <c r="C26" s="10" t="s">
        <v>14</v>
      </c>
      <c r="D26" s="34">
        <f t="shared" ref="D26:F27" si="4">G26+J26+M26</f>
        <v>211</v>
      </c>
      <c r="E26" s="34">
        <f t="shared" si="4"/>
        <v>0</v>
      </c>
      <c r="F26" s="34">
        <f t="shared" si="4"/>
        <v>0</v>
      </c>
      <c r="G26" s="34">
        <v>60</v>
      </c>
      <c r="H26" s="34">
        <v>0</v>
      </c>
      <c r="I26" s="34">
        <v>0</v>
      </c>
      <c r="J26" s="34">
        <v>151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</row>
    <row r="27" spans="1:20" ht="224.25" customHeight="1">
      <c r="A27" s="8" t="s">
        <v>26</v>
      </c>
      <c r="B27" s="9" t="s">
        <v>27</v>
      </c>
      <c r="C27" s="10" t="s">
        <v>28</v>
      </c>
      <c r="D27" s="34">
        <f t="shared" si="4"/>
        <v>109.25</v>
      </c>
      <c r="E27" s="34">
        <f>H27+K27+N27</f>
        <v>0</v>
      </c>
      <c r="F27" s="34">
        <f t="shared" si="4"/>
        <v>0</v>
      </c>
      <c r="G27" s="34">
        <v>13.5</v>
      </c>
      <c r="H27" s="34">
        <v>0</v>
      </c>
      <c r="I27" s="34">
        <v>0</v>
      </c>
      <c r="J27" s="34">
        <v>80</v>
      </c>
      <c r="K27" s="34">
        <v>0</v>
      </c>
      <c r="L27" s="34">
        <v>0</v>
      </c>
      <c r="M27" s="75">
        <v>15.75</v>
      </c>
      <c r="N27" s="34">
        <v>0</v>
      </c>
      <c r="O27" s="34">
        <v>0</v>
      </c>
    </row>
    <row r="28" spans="1:20" ht="15.75">
      <c r="A28" s="399" t="s">
        <v>29</v>
      </c>
      <c r="B28" s="399"/>
      <c r="C28" s="399"/>
      <c r="D28" s="399"/>
      <c r="E28" s="399"/>
      <c r="F28" s="399"/>
      <c r="G28" s="399"/>
      <c r="H28" s="399"/>
      <c r="I28" s="399"/>
      <c r="J28" s="399"/>
      <c r="K28" s="48"/>
      <c r="L28" s="48"/>
      <c r="M28" s="48"/>
      <c r="N28" s="48"/>
      <c r="O28" s="48"/>
    </row>
    <row r="29" spans="1:20" ht="102" customHeight="1">
      <c r="A29" s="8" t="s">
        <v>30</v>
      </c>
      <c r="B29" s="9" t="s">
        <v>31</v>
      </c>
      <c r="C29" s="10" t="s">
        <v>32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</row>
    <row r="30" spans="1:20" ht="15.75">
      <c r="A30" s="400" t="s">
        <v>33</v>
      </c>
      <c r="B30" s="400"/>
      <c r="C30" s="400"/>
      <c r="D30" s="400"/>
      <c r="E30" s="400"/>
      <c r="F30" s="400"/>
      <c r="G30" s="400"/>
      <c r="H30" s="400"/>
      <c r="I30" s="400"/>
      <c r="J30" s="400"/>
      <c r="K30" s="400"/>
      <c r="L30" s="400"/>
      <c r="M30" s="400"/>
      <c r="N30" s="400"/>
      <c r="O30" s="400"/>
    </row>
    <row r="31" spans="1:20" ht="15.75">
      <c r="A31" s="399" t="s">
        <v>34</v>
      </c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</row>
    <row r="32" spans="1:20" ht="273" customHeight="1">
      <c r="A32" s="8" t="s">
        <v>35</v>
      </c>
      <c r="B32" s="9" t="s">
        <v>111</v>
      </c>
      <c r="C32" s="81" t="s">
        <v>43</v>
      </c>
      <c r="D32" s="34">
        <f>G32+J32+M32</f>
        <v>5000</v>
      </c>
      <c r="E32" s="34">
        <f>H32+K32+N32</f>
        <v>6000</v>
      </c>
      <c r="F32" s="34">
        <f>I32+L32+O32</f>
        <v>0</v>
      </c>
      <c r="G32" s="34">
        <v>0</v>
      </c>
      <c r="H32" s="34">
        <v>0</v>
      </c>
      <c r="I32" s="34">
        <v>0</v>
      </c>
      <c r="J32" s="34">
        <v>5000</v>
      </c>
      <c r="K32" s="34">
        <v>6000</v>
      </c>
      <c r="L32" s="34">
        <v>0</v>
      </c>
      <c r="M32" s="34">
        <v>0</v>
      </c>
      <c r="N32" s="34">
        <v>0</v>
      </c>
      <c r="O32" s="34">
        <v>0</v>
      </c>
    </row>
    <row r="33" spans="1:17" ht="144.75" customHeight="1">
      <c r="A33" s="8" t="s">
        <v>36</v>
      </c>
      <c r="B33" s="9" t="s">
        <v>37</v>
      </c>
      <c r="C33" s="19" t="s">
        <v>28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</row>
    <row r="34" spans="1:17" ht="15.75">
      <c r="A34" s="399" t="s">
        <v>38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</row>
    <row r="35" spans="1:17" ht="141.75" customHeight="1">
      <c r="A35" s="8" t="s">
        <v>39</v>
      </c>
      <c r="B35" s="9" t="s">
        <v>40</v>
      </c>
      <c r="C35" s="77" t="s">
        <v>109</v>
      </c>
      <c r="D35" s="34">
        <f t="shared" ref="D35:F38" si="5">G35+J35+M35</f>
        <v>9347.0999999999985</v>
      </c>
      <c r="E35" s="34">
        <f>H35+K35+N35</f>
        <v>0</v>
      </c>
      <c r="F35" s="34">
        <f>I35+L35+O35</f>
        <v>1236.75</v>
      </c>
      <c r="G35" s="66">
        <v>2958.2</v>
      </c>
      <c r="H35" s="34">
        <v>0</v>
      </c>
      <c r="I35" s="34">
        <v>0</v>
      </c>
      <c r="J35" s="34">
        <v>3124.7</v>
      </c>
      <c r="K35" s="34">
        <v>0</v>
      </c>
      <c r="L35" s="34">
        <v>590</v>
      </c>
      <c r="M35" s="47">
        <v>3264.2</v>
      </c>
      <c r="N35" s="34">
        <v>0</v>
      </c>
      <c r="O35" s="46">
        <v>646.75</v>
      </c>
    </row>
    <row r="36" spans="1:17" ht="145.5" customHeight="1">
      <c r="A36" s="8" t="s">
        <v>41</v>
      </c>
      <c r="B36" s="9" t="s">
        <v>42</v>
      </c>
      <c r="C36" s="77" t="s">
        <v>109</v>
      </c>
      <c r="D36" s="34">
        <f t="shared" si="5"/>
        <v>0</v>
      </c>
      <c r="E36" s="34">
        <f>H36+K36+N36</f>
        <v>0</v>
      </c>
      <c r="F36" s="34">
        <f t="shared" si="5"/>
        <v>398.46000000000004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125.3</v>
      </c>
      <c r="M36" s="34">
        <v>0</v>
      </c>
      <c r="N36" s="34">
        <v>0</v>
      </c>
      <c r="O36" s="46">
        <v>273.16000000000003</v>
      </c>
    </row>
    <row r="37" spans="1:17" ht="65.25" customHeight="1">
      <c r="A37" s="8" t="s">
        <v>44</v>
      </c>
      <c r="B37" s="9" t="s">
        <v>45</v>
      </c>
      <c r="C37" s="7" t="s">
        <v>43</v>
      </c>
      <c r="D37" s="34">
        <f t="shared" si="5"/>
        <v>50</v>
      </c>
      <c r="E37" s="34">
        <f>H37+K37+N37</f>
        <v>0</v>
      </c>
      <c r="F37" s="34">
        <f t="shared" si="5"/>
        <v>0</v>
      </c>
      <c r="G37" s="34">
        <v>0</v>
      </c>
      <c r="H37" s="34">
        <v>0</v>
      </c>
      <c r="I37" s="34">
        <v>0</v>
      </c>
      <c r="J37" s="34">
        <v>50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Q37" s="80"/>
    </row>
    <row r="38" spans="1:17" ht="252.75" customHeight="1">
      <c r="A38" s="8" t="s">
        <v>46</v>
      </c>
      <c r="B38" s="9" t="s">
        <v>47</v>
      </c>
      <c r="C38" s="83" t="s">
        <v>43</v>
      </c>
      <c r="D38" s="34">
        <f t="shared" si="5"/>
        <v>1092.98</v>
      </c>
      <c r="E38" s="34">
        <f t="shared" si="5"/>
        <v>0</v>
      </c>
      <c r="F38" s="34">
        <f t="shared" si="5"/>
        <v>0</v>
      </c>
      <c r="G38" s="34">
        <v>311</v>
      </c>
      <c r="H38" s="34">
        <v>0</v>
      </c>
      <c r="I38" s="34">
        <v>0</v>
      </c>
      <c r="J38" s="34">
        <v>564.4</v>
      </c>
      <c r="K38" s="34">
        <v>0</v>
      </c>
      <c r="L38" s="34">
        <v>0</v>
      </c>
      <c r="M38" s="75">
        <v>217.58</v>
      </c>
      <c r="N38" s="34">
        <v>0</v>
      </c>
      <c r="O38" s="34">
        <v>0</v>
      </c>
      <c r="Q38" s="35"/>
    </row>
    <row r="39" spans="1:17" ht="252.75" customHeight="1"/>
  </sheetData>
  <mergeCells count="30">
    <mergeCell ref="B18:B19"/>
    <mergeCell ref="J16:K16"/>
    <mergeCell ref="M16:O16"/>
    <mergeCell ref="D13:E13"/>
    <mergeCell ref="G13:H13"/>
    <mergeCell ref="D16:E16"/>
    <mergeCell ref="G16:H16"/>
    <mergeCell ref="B11:O11"/>
    <mergeCell ref="B13:B14"/>
    <mergeCell ref="C13:C14"/>
    <mergeCell ref="A13:A14"/>
    <mergeCell ref="A34:O34"/>
    <mergeCell ref="A25:O25"/>
    <mergeCell ref="A28:J28"/>
    <mergeCell ref="A30:O30"/>
    <mergeCell ref="A20:O20"/>
    <mergeCell ref="A21:O21"/>
    <mergeCell ref="A23:O23"/>
    <mergeCell ref="A17:C17"/>
    <mergeCell ref="J13:K13"/>
    <mergeCell ref="M13:O13"/>
    <mergeCell ref="A16:C16"/>
    <mergeCell ref="A31:O31"/>
    <mergeCell ref="H7:O7"/>
    <mergeCell ref="H8:O8"/>
    <mergeCell ref="H1:O1"/>
    <mergeCell ref="H3:O3"/>
    <mergeCell ref="H4:O4"/>
    <mergeCell ref="H5:O5"/>
    <mergeCell ref="H6:O6"/>
  </mergeCells>
  <pageMargins left="0.7" right="0.7" top="0.75" bottom="0.75" header="0.3" footer="0.3"/>
  <pageSetup paperSize="9" scale="83" fitToHeight="5" orientation="landscape" horizontalDpi="180" verticalDpi="180" r:id="rId1"/>
  <rowBreaks count="1" manualBreakCount="1">
    <brk id="24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7"/>
  <sheetViews>
    <sheetView showWhiteSpace="0" view="pageLayout" zoomScaleNormal="100" workbookViewId="0">
      <selection activeCell="D13" sqref="D13:F13"/>
    </sheetView>
  </sheetViews>
  <sheetFormatPr defaultRowHeight="1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  <col min="7" max="7" width="11.7109375" customWidth="1"/>
  </cols>
  <sheetData>
    <row r="1" spans="1:8" ht="15" customHeight="1">
      <c r="C1" s="418" t="s">
        <v>50</v>
      </c>
      <c r="D1" s="418"/>
      <c r="E1" s="418"/>
      <c r="F1" s="418"/>
    </row>
    <row r="2" spans="1:8" ht="93" customHeight="1">
      <c r="B2" s="18"/>
      <c r="C2" s="424" t="s">
        <v>163</v>
      </c>
      <c r="D2" s="424"/>
      <c r="E2" s="424"/>
      <c r="F2" s="424"/>
      <c r="G2" s="424"/>
    </row>
    <row r="3" spans="1:8" ht="15.75" customHeight="1">
      <c r="C3" s="418" t="s">
        <v>138</v>
      </c>
      <c r="D3" s="418"/>
      <c r="E3" s="418"/>
      <c r="F3" s="418"/>
      <c r="G3" s="418"/>
    </row>
    <row r="4" spans="1:8" ht="14.25" customHeight="1">
      <c r="A4" s="11" t="s">
        <v>6</v>
      </c>
    </row>
    <row r="5" spans="1:8" ht="53.25" customHeight="1">
      <c r="A5" s="420" t="s">
        <v>134</v>
      </c>
      <c r="B5" s="420"/>
      <c r="C5" s="420"/>
      <c r="D5" s="420"/>
      <c r="E5" s="420"/>
      <c r="F5" s="420"/>
    </row>
    <row r="6" spans="1:8" ht="12.75" customHeight="1">
      <c r="A6" s="12"/>
    </row>
    <row r="7" spans="1:8" ht="18" customHeight="1">
      <c r="A7" s="421" t="s">
        <v>51</v>
      </c>
      <c r="B7" s="421" t="s">
        <v>52</v>
      </c>
      <c r="C7" s="425" t="s">
        <v>53</v>
      </c>
      <c r="D7" s="426"/>
      <c r="E7" s="426"/>
      <c r="F7" s="426"/>
      <c r="G7" s="427"/>
    </row>
    <row r="8" spans="1:8" ht="31.5" customHeight="1">
      <c r="A8" s="422"/>
      <c r="B8" s="422"/>
      <c r="C8" s="419" t="s">
        <v>54</v>
      </c>
      <c r="D8" s="425" t="s">
        <v>55</v>
      </c>
      <c r="E8" s="426"/>
      <c r="F8" s="426"/>
      <c r="G8" s="427"/>
    </row>
    <row r="9" spans="1:8" ht="18.75">
      <c r="A9" s="423"/>
      <c r="B9" s="423"/>
      <c r="C9" s="419"/>
      <c r="D9" s="61">
        <v>2019</v>
      </c>
      <c r="E9" s="61">
        <v>2020</v>
      </c>
      <c r="F9" s="61">
        <v>2021</v>
      </c>
      <c r="G9" s="61">
        <v>2022</v>
      </c>
    </row>
    <row r="10" spans="1:8" ht="30" customHeight="1">
      <c r="A10" s="337" t="s">
        <v>112</v>
      </c>
      <c r="B10" s="14" t="s">
        <v>119</v>
      </c>
      <c r="C10" s="139">
        <f>D10+E10+F10+G10</f>
        <v>28195.102460000002</v>
      </c>
      <c r="D10" s="139">
        <f>D12+D13+D14</f>
        <v>7343.303719999999</v>
      </c>
      <c r="E10" s="139">
        <f t="shared" ref="D10:G10" si="0">E12+E13+E14</f>
        <v>2973.0092</v>
      </c>
      <c r="F10" s="139">
        <f t="shared" si="0"/>
        <v>17878.789540000002</v>
      </c>
      <c r="G10" s="139">
        <f t="shared" si="0"/>
        <v>0</v>
      </c>
    </row>
    <row r="11" spans="1:8" ht="15" customHeight="1">
      <c r="A11" s="338"/>
      <c r="B11" s="14" t="s">
        <v>56</v>
      </c>
      <c r="C11" s="140"/>
      <c r="D11" s="140"/>
      <c r="E11" s="140"/>
      <c r="F11" s="140"/>
      <c r="G11" s="141"/>
    </row>
    <row r="12" spans="1:8" ht="15.75">
      <c r="A12" s="338"/>
      <c r="B12" s="14" t="s">
        <v>57</v>
      </c>
      <c r="C12" s="142">
        <f>D12+E12+F12+G12</f>
        <v>27913.178199999998</v>
      </c>
      <c r="D12" s="140">
        <f>D18+D28+D33+D38+D43+D48+D53</f>
        <v>7269.8719999999994</v>
      </c>
      <c r="E12" s="140">
        <f t="shared" ref="E12:G12" si="1">E18+E28+E33+E38+E43+E48+E53</f>
        <v>2943.3062</v>
      </c>
      <c r="F12" s="140">
        <f t="shared" si="1"/>
        <v>17700</v>
      </c>
      <c r="G12" s="140">
        <f t="shared" si="1"/>
        <v>0</v>
      </c>
    </row>
    <row r="13" spans="1:8" ht="15.75">
      <c r="A13" s="338"/>
      <c r="B13" s="14" t="s">
        <v>58</v>
      </c>
      <c r="C13" s="142">
        <f t="shared" ref="C13:C14" si="2">D13+E13+F13+G13</f>
        <v>281.92426</v>
      </c>
      <c r="D13" s="140">
        <f>D17+D27+D32+D37+D42+D47+D52</f>
        <v>73.431719999999999</v>
      </c>
      <c r="E13" s="140">
        <f t="shared" ref="E13:G13" si="3">E17+E27+E32+E37+E42+E47+E52</f>
        <v>29.702999999999999</v>
      </c>
      <c r="F13" s="140">
        <f t="shared" si="3"/>
        <v>178.78953999999999</v>
      </c>
      <c r="G13" s="140">
        <f t="shared" si="3"/>
        <v>0</v>
      </c>
    </row>
    <row r="14" spans="1:8" ht="15.75">
      <c r="A14" s="339"/>
      <c r="B14" s="14" t="s">
        <v>59</v>
      </c>
      <c r="C14" s="142">
        <f t="shared" si="2"/>
        <v>0</v>
      </c>
      <c r="D14" s="140">
        <f>D24+D29+D34+D39+D44+D49+D54</f>
        <v>0</v>
      </c>
      <c r="E14" s="140">
        <f t="shared" ref="D14:F14" si="4">E24+E29+E34+E44+E49+E54</f>
        <v>0</v>
      </c>
      <c r="F14" s="140">
        <f t="shared" si="4"/>
        <v>0</v>
      </c>
      <c r="G14" s="140">
        <f>G24+G29+G34+G44+G49+G54</f>
        <v>0</v>
      </c>
    </row>
    <row r="15" spans="1:8" ht="46.5" customHeight="1">
      <c r="A15" s="415" t="s">
        <v>60</v>
      </c>
      <c r="B15" s="327" t="s">
        <v>132</v>
      </c>
      <c r="C15" s="139">
        <f>D15+E15+F15+G15</f>
        <v>1762.1717200000001</v>
      </c>
      <c r="D15" s="159">
        <f>D17+D18</f>
        <v>1762.1717200000001</v>
      </c>
      <c r="E15" s="159">
        <f t="shared" ref="E15:G15" si="5">E17+E18</f>
        <v>0</v>
      </c>
      <c r="F15" s="159">
        <f t="shared" si="5"/>
        <v>0</v>
      </c>
      <c r="G15" s="159">
        <f t="shared" si="5"/>
        <v>0</v>
      </c>
      <c r="H15" s="35"/>
    </row>
    <row r="16" spans="1:8" ht="15.75" customHeight="1">
      <c r="A16" s="415"/>
      <c r="B16" s="13" t="s">
        <v>56</v>
      </c>
      <c r="C16" s="142">
        <f>D16+E16+F16+G16</f>
        <v>1762.1717200000001</v>
      </c>
      <c r="D16" s="140">
        <f>D17+D18+D24</f>
        <v>1762.1717200000001</v>
      </c>
      <c r="E16" s="140">
        <f t="shared" ref="E16:G16" si="6">E17+E18+E24</f>
        <v>0</v>
      </c>
      <c r="F16" s="140">
        <f t="shared" si="6"/>
        <v>0</v>
      </c>
      <c r="G16" s="140">
        <f t="shared" si="6"/>
        <v>0</v>
      </c>
      <c r="H16" s="35"/>
    </row>
    <row r="17" spans="1:8" ht="15.75">
      <c r="A17" s="415"/>
      <c r="B17" s="17" t="s">
        <v>58</v>
      </c>
      <c r="C17" s="142">
        <f t="shared" ref="C17:C18" si="7">D17+E17+F17</f>
        <v>17.62172</v>
      </c>
      <c r="D17" s="140">
        <v>17.62172</v>
      </c>
      <c r="E17" s="140">
        <v>0</v>
      </c>
      <c r="F17" s="140">
        <v>0</v>
      </c>
      <c r="G17" s="144">
        <v>0</v>
      </c>
      <c r="H17" s="35"/>
    </row>
    <row r="18" spans="1:8" ht="15.75">
      <c r="A18" s="415"/>
      <c r="B18" s="17" t="s">
        <v>57</v>
      </c>
      <c r="C18" s="142">
        <f t="shared" si="7"/>
        <v>1744.55</v>
      </c>
      <c r="D18" s="140">
        <v>1744.55</v>
      </c>
      <c r="E18" s="140">
        <v>0</v>
      </c>
      <c r="F18" s="140">
        <v>0</v>
      </c>
      <c r="G18" s="144">
        <v>0</v>
      </c>
    </row>
    <row r="19" spans="1:8" ht="15.75" hidden="1" customHeight="1" thickBot="1">
      <c r="A19" s="415"/>
      <c r="B19" s="16"/>
      <c r="C19" s="145"/>
      <c r="D19" s="146"/>
      <c r="E19" s="146"/>
      <c r="F19" s="146"/>
      <c r="G19" s="147"/>
    </row>
    <row r="20" spans="1:8" ht="16.5" hidden="1" customHeight="1" thickBot="1">
      <c r="A20" s="415"/>
      <c r="B20" s="15" t="s">
        <v>58</v>
      </c>
      <c r="C20" s="142"/>
      <c r="D20" s="148"/>
      <c r="E20" s="148">
        <v>62.3</v>
      </c>
      <c r="F20" s="148"/>
      <c r="G20" s="147"/>
    </row>
    <row r="21" spans="1:8" ht="51.75" hidden="1" customHeight="1">
      <c r="A21" s="415"/>
      <c r="B21" s="413" t="s">
        <v>61</v>
      </c>
      <c r="C21" s="430"/>
      <c r="D21" s="428"/>
      <c r="E21" s="428"/>
      <c r="F21" s="428"/>
      <c r="G21" s="147"/>
    </row>
    <row r="22" spans="1:8" ht="15.75" hidden="1" customHeight="1" thickBot="1">
      <c r="A22" s="415"/>
      <c r="B22" s="414"/>
      <c r="C22" s="431"/>
      <c r="D22" s="429"/>
      <c r="E22" s="429"/>
      <c r="F22" s="429"/>
      <c r="G22" s="147"/>
    </row>
    <row r="23" spans="1:8" ht="16.5" hidden="1" customHeight="1" thickBot="1">
      <c r="A23" s="415"/>
      <c r="B23" s="110" t="s">
        <v>57</v>
      </c>
      <c r="C23" s="149"/>
      <c r="D23" s="150">
        <v>10000</v>
      </c>
      <c r="E23" s="150"/>
      <c r="F23" s="150"/>
      <c r="G23" s="147"/>
    </row>
    <row r="24" spans="1:8" ht="16.5" customHeight="1">
      <c r="A24" s="415"/>
      <c r="B24" s="14" t="s">
        <v>59</v>
      </c>
      <c r="C24" s="151">
        <f>D24+E24+F24+G24</f>
        <v>0</v>
      </c>
      <c r="D24" s="152">
        <v>0</v>
      </c>
      <c r="E24" s="152">
        <v>0</v>
      </c>
      <c r="F24" s="152">
        <v>0</v>
      </c>
      <c r="G24" s="144">
        <v>0</v>
      </c>
    </row>
    <row r="25" spans="1:8" ht="31.5">
      <c r="A25" s="415" t="s">
        <v>62</v>
      </c>
      <c r="B25" s="327" t="s">
        <v>164</v>
      </c>
      <c r="C25" s="139">
        <f>D25+E25+F25+G25</f>
        <v>2437.7489999999998</v>
      </c>
      <c r="D25" s="159">
        <f>D27+D28</f>
        <v>2437.7489999999998</v>
      </c>
      <c r="E25" s="139">
        <v>0</v>
      </c>
      <c r="F25" s="139">
        <v>0</v>
      </c>
      <c r="G25" s="160">
        <v>0</v>
      </c>
    </row>
    <row r="26" spans="1:8" ht="15.75">
      <c r="A26" s="415"/>
      <c r="B26" s="107" t="s">
        <v>56</v>
      </c>
      <c r="C26" s="142"/>
      <c r="D26" s="140"/>
      <c r="E26" s="140"/>
      <c r="F26" s="140"/>
      <c r="G26" s="143"/>
    </row>
    <row r="27" spans="1:8" ht="15.75">
      <c r="A27" s="415"/>
      <c r="B27" s="17" t="s">
        <v>58</v>
      </c>
      <c r="C27" s="323">
        <f>D27+E27+F27+G27</f>
        <v>24.376999999999999</v>
      </c>
      <c r="D27" s="322">
        <v>24.376999999999999</v>
      </c>
      <c r="E27" s="140">
        <v>0</v>
      </c>
      <c r="F27" s="140">
        <v>0</v>
      </c>
      <c r="G27" s="144">
        <v>0</v>
      </c>
    </row>
    <row r="28" spans="1:8" ht="15.75">
      <c r="A28" s="415"/>
      <c r="B28" s="17" t="s">
        <v>57</v>
      </c>
      <c r="C28" s="323">
        <f t="shared" ref="C28:C29" si="8">D28+E28+F28+G28</f>
        <v>2413.3719999999998</v>
      </c>
      <c r="D28" s="321">
        <v>2413.3719999999998</v>
      </c>
      <c r="E28" s="140">
        <v>0</v>
      </c>
      <c r="F28" s="140">
        <v>0</v>
      </c>
      <c r="G28" s="144">
        <v>0</v>
      </c>
    </row>
    <row r="29" spans="1:8" ht="15.75">
      <c r="A29" s="415"/>
      <c r="B29" s="14" t="s">
        <v>59</v>
      </c>
      <c r="C29" s="142">
        <f t="shared" si="8"/>
        <v>0</v>
      </c>
      <c r="D29" s="140">
        <v>0</v>
      </c>
      <c r="E29" s="140">
        <v>0</v>
      </c>
      <c r="F29" s="140">
        <v>0</v>
      </c>
      <c r="G29" s="140">
        <v>0</v>
      </c>
    </row>
    <row r="30" spans="1:8" ht="30">
      <c r="A30" s="415" t="s">
        <v>165</v>
      </c>
      <c r="B30" s="326" t="s">
        <v>148</v>
      </c>
      <c r="C30" s="324">
        <f>C32+C33+C34</f>
        <v>3143.3829999999998</v>
      </c>
      <c r="D30" s="324">
        <f>D32+D33</f>
        <v>3143.3829999999998</v>
      </c>
      <c r="E30" s="139">
        <v>0</v>
      </c>
      <c r="F30" s="139">
        <v>0</v>
      </c>
      <c r="G30" s="160">
        <v>0</v>
      </c>
    </row>
    <row r="31" spans="1:8" ht="13.5" customHeight="1">
      <c r="A31" s="415"/>
      <c r="B31" s="316" t="s">
        <v>56</v>
      </c>
      <c r="C31" s="142"/>
      <c r="D31" s="322"/>
      <c r="E31" s="336"/>
      <c r="F31" s="140"/>
      <c r="G31" s="143"/>
    </row>
    <row r="32" spans="1:8" ht="15.75">
      <c r="A32" s="415"/>
      <c r="B32" s="17" t="s">
        <v>58</v>
      </c>
      <c r="C32" s="329">
        <f t="shared" ref="C32" si="9">D32+E32+F32+G32</f>
        <v>31.433</v>
      </c>
      <c r="D32" s="287">
        <v>31.433</v>
      </c>
      <c r="E32" s="336">
        <v>0</v>
      </c>
      <c r="F32" s="140">
        <v>0</v>
      </c>
      <c r="G32" s="144">
        <v>0</v>
      </c>
    </row>
    <row r="33" spans="1:7" ht="14.25" customHeight="1">
      <c r="A33" s="415"/>
      <c r="B33" s="17" t="s">
        <v>57</v>
      </c>
      <c r="C33" s="329">
        <f>D33+E33+F33+G33</f>
        <v>3111.95</v>
      </c>
      <c r="D33" s="325">
        <v>3111.95</v>
      </c>
      <c r="E33" s="140">
        <v>0</v>
      </c>
      <c r="F33" s="140">
        <v>0</v>
      </c>
      <c r="G33" s="144">
        <v>0</v>
      </c>
    </row>
    <row r="34" spans="1:7" ht="13.5" customHeight="1">
      <c r="A34" s="416"/>
      <c r="B34" s="14" t="s">
        <v>59</v>
      </c>
      <c r="C34" s="142">
        <f>G34+F34+D34</f>
        <v>0</v>
      </c>
      <c r="D34" s="199">
        <v>0</v>
      </c>
      <c r="E34" s="140">
        <v>0</v>
      </c>
      <c r="F34" s="140">
        <v>0</v>
      </c>
      <c r="G34" s="140">
        <v>0</v>
      </c>
    </row>
    <row r="35" spans="1:7" ht="39" customHeight="1">
      <c r="A35" s="415" t="s">
        <v>165</v>
      </c>
      <c r="B35" s="326" t="s">
        <v>174</v>
      </c>
      <c r="C35" s="324">
        <f>C37+C38+C39</f>
        <v>2973.0092</v>
      </c>
      <c r="D35" s="324">
        <f>D37+D38</f>
        <v>0</v>
      </c>
      <c r="E35" s="139">
        <v>0</v>
      </c>
      <c r="F35" s="139">
        <v>0</v>
      </c>
      <c r="G35" s="160">
        <v>0</v>
      </c>
    </row>
    <row r="36" spans="1:7" ht="13.5" customHeight="1">
      <c r="A36" s="415"/>
      <c r="B36" s="361" t="s">
        <v>56</v>
      </c>
      <c r="C36" s="142"/>
      <c r="D36" s="322"/>
      <c r="E36" s="336"/>
      <c r="F36" s="140"/>
      <c r="G36" s="143"/>
    </row>
    <row r="37" spans="1:7" ht="13.5" customHeight="1">
      <c r="A37" s="415"/>
      <c r="B37" s="17" t="s">
        <v>58</v>
      </c>
      <c r="C37" s="329">
        <f t="shared" ref="C37" si="10">D37+E37+F37+G37</f>
        <v>29.702999999999999</v>
      </c>
      <c r="D37" s="211">
        <v>0</v>
      </c>
      <c r="E37" s="336">
        <v>29.702999999999999</v>
      </c>
      <c r="F37" s="140">
        <v>0</v>
      </c>
      <c r="G37" s="144">
        <v>0</v>
      </c>
    </row>
    <row r="38" spans="1:7" ht="13.5" customHeight="1">
      <c r="A38" s="415"/>
      <c r="B38" s="17" t="s">
        <v>57</v>
      </c>
      <c r="C38" s="329">
        <f>D38+E38+F38+G38</f>
        <v>2943.3062</v>
      </c>
      <c r="D38" s="478">
        <v>0</v>
      </c>
      <c r="E38" s="140">
        <v>2943.3062</v>
      </c>
      <c r="F38" s="140">
        <v>0</v>
      </c>
      <c r="G38" s="144">
        <v>0</v>
      </c>
    </row>
    <row r="39" spans="1:7" ht="13.5" customHeight="1">
      <c r="A39" s="416"/>
      <c r="B39" s="14" t="s">
        <v>59</v>
      </c>
      <c r="C39" s="142">
        <f>G39+F39+D39</f>
        <v>0</v>
      </c>
      <c r="D39" s="199">
        <v>0</v>
      </c>
      <c r="E39" s="140">
        <v>0</v>
      </c>
      <c r="F39" s="140">
        <v>0</v>
      </c>
      <c r="G39" s="140">
        <v>0</v>
      </c>
    </row>
    <row r="40" spans="1:7" ht="32.25" customHeight="1">
      <c r="A40" s="417" t="s">
        <v>166</v>
      </c>
      <c r="B40" s="332" t="s">
        <v>155</v>
      </c>
      <c r="C40" s="324">
        <f>C42+C43+C44</f>
        <v>4343.4343399999998</v>
      </c>
      <c r="D40" s="324">
        <f>D42+D43</f>
        <v>0</v>
      </c>
      <c r="E40" s="324">
        <f>E42+E43</f>
        <v>0</v>
      </c>
      <c r="F40" s="139">
        <f>F42+F43+F44</f>
        <v>4343.4343399999998</v>
      </c>
      <c r="G40" s="160">
        <v>0</v>
      </c>
    </row>
    <row r="41" spans="1:7" ht="13.5" customHeight="1">
      <c r="A41" s="415"/>
      <c r="B41" s="313" t="s">
        <v>56</v>
      </c>
      <c r="C41" s="142"/>
      <c r="D41" s="322"/>
      <c r="F41" s="140"/>
      <c r="G41" s="143"/>
    </row>
    <row r="42" spans="1:7" ht="13.5" customHeight="1">
      <c r="A42" s="415"/>
      <c r="B42" s="333" t="s">
        <v>58</v>
      </c>
      <c r="C42" s="329">
        <f t="shared" ref="C42" si="11">D42+E42+F42+G42</f>
        <v>43.434339999999999</v>
      </c>
      <c r="D42" s="199">
        <v>0</v>
      </c>
      <c r="E42" s="140">
        <v>0</v>
      </c>
      <c r="F42" s="322">
        <v>43.434339999999999</v>
      </c>
      <c r="G42" s="144">
        <v>0</v>
      </c>
    </row>
    <row r="43" spans="1:7" ht="13.5" customHeight="1">
      <c r="A43" s="415"/>
      <c r="B43" s="333" t="s">
        <v>57</v>
      </c>
      <c r="C43" s="329">
        <f>D43+E43+F43+G43</f>
        <v>4300</v>
      </c>
      <c r="D43" s="199">
        <v>0</v>
      </c>
      <c r="E43" s="140">
        <v>0</v>
      </c>
      <c r="F43" s="322">
        <v>4300</v>
      </c>
      <c r="G43" s="144">
        <v>0</v>
      </c>
    </row>
    <row r="44" spans="1:7" ht="14.25" customHeight="1">
      <c r="A44" s="415"/>
      <c r="B44" s="26" t="s">
        <v>59</v>
      </c>
      <c r="C44" s="142">
        <f>G44+F44+D44</f>
        <v>0</v>
      </c>
      <c r="D44" s="199">
        <v>0</v>
      </c>
      <c r="E44" s="140">
        <v>0</v>
      </c>
      <c r="F44" s="140">
        <v>0</v>
      </c>
      <c r="G44" s="140">
        <v>0</v>
      </c>
    </row>
    <row r="45" spans="1:7" ht="46.5" customHeight="1">
      <c r="A45" s="415" t="s">
        <v>167</v>
      </c>
      <c r="B45" s="330" t="s">
        <v>156</v>
      </c>
      <c r="C45" s="324">
        <f>D45+E45+F45+G45</f>
        <v>6767.6776</v>
      </c>
      <c r="D45" s="139">
        <f t="shared" ref="D45:E45" si="12">D47+D48</f>
        <v>0</v>
      </c>
      <c r="E45" s="139">
        <f t="shared" si="12"/>
        <v>0</v>
      </c>
      <c r="F45" s="139">
        <f>F47+F48</f>
        <v>6767.6776</v>
      </c>
      <c r="G45" s="139">
        <f>G47+G48</f>
        <v>0</v>
      </c>
    </row>
    <row r="46" spans="1:7" ht="15" customHeight="1">
      <c r="A46" s="415"/>
      <c r="B46" s="316" t="s">
        <v>56</v>
      </c>
      <c r="C46" s="324"/>
      <c r="D46" s="140"/>
      <c r="E46" s="140"/>
      <c r="F46" s="140"/>
      <c r="G46" s="140"/>
    </row>
    <row r="47" spans="1:7" ht="15.75">
      <c r="A47" s="415"/>
      <c r="B47" s="17" t="s">
        <v>58</v>
      </c>
      <c r="C47" s="329">
        <f t="shared" ref="C47:C49" si="13">D47+E47+F47+G47</f>
        <v>67.677599999999998</v>
      </c>
      <c r="D47" s="140">
        <v>0</v>
      </c>
      <c r="E47" s="140">
        <v>0</v>
      </c>
      <c r="F47" s="279">
        <v>67.677599999999998</v>
      </c>
      <c r="G47" s="144">
        <v>0</v>
      </c>
    </row>
    <row r="48" spans="1:7" ht="15.75">
      <c r="A48" s="415"/>
      <c r="B48" s="17" t="s">
        <v>57</v>
      </c>
      <c r="C48" s="142">
        <f t="shared" si="13"/>
        <v>6700</v>
      </c>
      <c r="D48" s="140">
        <v>0</v>
      </c>
      <c r="E48" s="140">
        <v>0</v>
      </c>
      <c r="F48" s="276">
        <v>6700</v>
      </c>
      <c r="G48" s="144">
        <v>0</v>
      </c>
    </row>
    <row r="49" spans="1:7" ht="15.75">
      <c r="A49" s="415"/>
      <c r="B49" s="14" t="s">
        <v>59</v>
      </c>
      <c r="C49" s="329">
        <f t="shared" si="13"/>
        <v>0</v>
      </c>
      <c r="D49" s="140">
        <v>0</v>
      </c>
      <c r="E49" s="140">
        <v>0</v>
      </c>
      <c r="F49" s="140">
        <v>0</v>
      </c>
      <c r="G49" s="140">
        <v>0</v>
      </c>
    </row>
    <row r="50" spans="1:7" ht="60">
      <c r="A50" s="335" t="s">
        <v>168</v>
      </c>
      <c r="B50" s="330" t="s">
        <v>154</v>
      </c>
      <c r="C50" s="324">
        <f>D50+E50+F50+G50</f>
        <v>6767.6776</v>
      </c>
      <c r="D50" s="139">
        <f t="shared" ref="D50:E50" si="14">D52+D53</f>
        <v>0</v>
      </c>
      <c r="E50" s="139">
        <f t="shared" si="14"/>
        <v>0</v>
      </c>
      <c r="F50" s="139">
        <f>F52+F53</f>
        <v>6767.6776</v>
      </c>
      <c r="G50" s="139">
        <f>G52+G53</f>
        <v>0</v>
      </c>
    </row>
    <row r="51" spans="1:7" ht="15.75">
      <c r="A51" s="334"/>
      <c r="B51" s="316" t="s">
        <v>56</v>
      </c>
      <c r="C51" s="324"/>
      <c r="D51" s="140"/>
      <c r="E51" s="140"/>
      <c r="F51" s="140"/>
      <c r="G51" s="140"/>
    </row>
    <row r="52" spans="1:7" ht="15.75">
      <c r="A52" s="334"/>
      <c r="B52" s="17" t="s">
        <v>58</v>
      </c>
      <c r="C52" s="329">
        <f t="shared" ref="C52:C54" si="15">D52+E52+F52+G52</f>
        <v>67.677599999999998</v>
      </c>
      <c r="D52" s="140">
        <v>0</v>
      </c>
      <c r="E52" s="140">
        <v>0</v>
      </c>
      <c r="F52" s="279">
        <v>67.677599999999998</v>
      </c>
      <c r="G52" s="144">
        <v>0</v>
      </c>
    </row>
    <row r="53" spans="1:7" ht="15.75">
      <c r="A53" s="334"/>
      <c r="B53" s="17" t="s">
        <v>57</v>
      </c>
      <c r="C53" s="142">
        <f t="shared" si="15"/>
        <v>6700</v>
      </c>
      <c r="D53" s="140">
        <v>0</v>
      </c>
      <c r="E53" s="140">
        <v>0</v>
      </c>
      <c r="F53" s="276">
        <v>6700</v>
      </c>
      <c r="G53" s="144">
        <v>0</v>
      </c>
    </row>
    <row r="54" spans="1:7" ht="15.75">
      <c r="A54" s="303"/>
      <c r="B54" s="14" t="s">
        <v>59</v>
      </c>
      <c r="C54" s="329">
        <f t="shared" si="15"/>
        <v>0</v>
      </c>
      <c r="D54" s="140">
        <v>0</v>
      </c>
      <c r="E54" s="140">
        <v>0</v>
      </c>
      <c r="F54" s="140">
        <v>0</v>
      </c>
      <c r="G54" s="140">
        <v>0</v>
      </c>
    </row>
    <row r="56" spans="1:7">
      <c r="C56" s="331"/>
      <c r="D56" s="35"/>
    </row>
    <row r="57" spans="1:7">
      <c r="C57" s="331"/>
      <c r="D57" s="35"/>
    </row>
  </sheetData>
  <mergeCells count="20">
    <mergeCell ref="E21:E22"/>
    <mergeCell ref="D21:D22"/>
    <mergeCell ref="C21:C22"/>
    <mergeCell ref="A35:A39"/>
    <mergeCell ref="B21:B22"/>
    <mergeCell ref="A30:A34"/>
    <mergeCell ref="A40:A44"/>
    <mergeCell ref="A45:A49"/>
    <mergeCell ref="C1:F1"/>
    <mergeCell ref="C8:C9"/>
    <mergeCell ref="A5:F5"/>
    <mergeCell ref="A7:A9"/>
    <mergeCell ref="B7:B9"/>
    <mergeCell ref="C2:G2"/>
    <mergeCell ref="C3:G3"/>
    <mergeCell ref="A15:A24"/>
    <mergeCell ref="A25:A29"/>
    <mergeCell ref="C7:G7"/>
    <mergeCell ref="D8:G8"/>
    <mergeCell ref="F21:F22"/>
  </mergeCells>
  <pageMargins left="0.25" right="0.25" top="0.75" bottom="0.75" header="0.3" footer="0.3"/>
  <pageSetup paperSize="9" fitToHeight="0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8"/>
  <sheetViews>
    <sheetView workbookViewId="0">
      <selection activeCell="I22" sqref="I22"/>
    </sheetView>
  </sheetViews>
  <sheetFormatPr defaultRowHeight="15"/>
  <cols>
    <col min="1" max="1" width="6.7109375" customWidth="1"/>
    <col min="2" max="2" width="51.7109375" customWidth="1"/>
    <col min="3" max="3" width="9.7109375" customWidth="1"/>
    <col min="4" max="4" width="9.42578125" customWidth="1"/>
    <col min="5" max="5" width="9.85546875" customWidth="1"/>
    <col min="6" max="6" width="9.28515625" customWidth="1"/>
    <col min="7" max="7" width="11" style="20" customWidth="1"/>
    <col min="8" max="8" width="10.42578125" style="20" customWidth="1"/>
    <col min="9" max="9" width="10.85546875" style="20" customWidth="1"/>
    <col min="10" max="10" width="11" customWidth="1"/>
  </cols>
  <sheetData>
    <row r="1" spans="1:10" s="2" customFormat="1" ht="18.75">
      <c r="E1" s="126"/>
      <c r="F1" s="435" t="s">
        <v>63</v>
      </c>
      <c r="G1" s="435"/>
      <c r="H1" s="435"/>
      <c r="I1" s="435"/>
      <c r="J1" s="435"/>
    </row>
    <row r="2" spans="1:10" s="2" customFormat="1" ht="108.75" customHeight="1">
      <c r="A2" s="27"/>
      <c r="B2" s="27"/>
      <c r="C2" s="27"/>
      <c r="E2" s="27"/>
      <c r="F2" s="436" t="s">
        <v>161</v>
      </c>
      <c r="G2" s="436"/>
      <c r="H2" s="436"/>
      <c r="I2" s="436"/>
      <c r="J2" s="436"/>
    </row>
    <row r="3" spans="1:10" s="2" customFormat="1" ht="18.75">
      <c r="E3" s="126"/>
      <c r="F3" s="435" t="s">
        <v>76</v>
      </c>
      <c r="G3" s="435"/>
      <c r="H3" s="435"/>
      <c r="I3" s="435"/>
      <c r="J3" s="435"/>
    </row>
    <row r="4" spans="1:10" s="2" customFormat="1" ht="16.5" customHeight="1">
      <c r="A4" s="23" t="s">
        <v>6</v>
      </c>
      <c r="E4" s="23" t="s">
        <v>64</v>
      </c>
      <c r="F4" s="109"/>
      <c r="G4" s="21"/>
      <c r="H4" s="21"/>
      <c r="I4" s="21"/>
    </row>
    <row r="5" spans="1:10" s="2" customFormat="1" ht="74.25" customHeight="1">
      <c r="A5" s="437" t="s">
        <v>160</v>
      </c>
      <c r="B5" s="437"/>
      <c r="C5" s="437"/>
      <c r="D5" s="437"/>
      <c r="E5" s="437"/>
      <c r="F5" s="437"/>
      <c r="G5" s="437"/>
      <c r="H5" s="437"/>
      <c r="I5" s="437"/>
      <c r="J5" s="437"/>
    </row>
    <row r="6" spans="1:10" s="2" customFormat="1" ht="18.75">
      <c r="A6" s="24"/>
      <c r="G6" s="21"/>
      <c r="H6" s="21"/>
      <c r="I6" s="21"/>
    </row>
    <row r="7" spans="1:10" ht="35.25" customHeight="1">
      <c r="A7" s="439" t="s">
        <v>51</v>
      </c>
      <c r="B7" s="416" t="s">
        <v>64</v>
      </c>
      <c r="C7" s="432" t="s">
        <v>74</v>
      </c>
      <c r="D7" s="433"/>
      <c r="E7" s="433"/>
      <c r="F7" s="434"/>
      <c r="G7" s="441" t="s">
        <v>65</v>
      </c>
      <c r="H7" s="442"/>
      <c r="I7" s="442"/>
      <c r="J7" s="443"/>
    </row>
    <row r="8" spans="1:10" ht="18.75" customHeight="1">
      <c r="A8" s="440"/>
      <c r="B8" s="417"/>
      <c r="C8" s="25" t="s">
        <v>66</v>
      </c>
      <c r="D8" s="25" t="s">
        <v>67</v>
      </c>
      <c r="E8" s="316" t="s">
        <v>131</v>
      </c>
      <c r="F8" s="107">
        <v>2022</v>
      </c>
      <c r="G8" s="31" t="s">
        <v>66</v>
      </c>
      <c r="H8" s="30" t="s">
        <v>67</v>
      </c>
      <c r="I8" s="31" t="s">
        <v>131</v>
      </c>
      <c r="J8" s="31" t="s">
        <v>159</v>
      </c>
    </row>
    <row r="9" spans="1:10" ht="33" customHeight="1">
      <c r="A9" s="416" t="s">
        <v>112</v>
      </c>
      <c r="B9" s="26" t="s">
        <v>68</v>
      </c>
      <c r="C9" s="432" t="s">
        <v>69</v>
      </c>
      <c r="D9" s="433"/>
      <c r="E9" s="433"/>
      <c r="F9" s="433"/>
      <c r="G9" s="433"/>
      <c r="H9" s="433"/>
      <c r="I9" s="433"/>
      <c r="J9" s="434"/>
    </row>
    <row r="10" spans="1:10" ht="31.5" customHeight="1">
      <c r="A10" s="438"/>
      <c r="B10" s="26" t="s">
        <v>70</v>
      </c>
      <c r="C10" s="432" t="s">
        <v>75</v>
      </c>
      <c r="D10" s="433"/>
      <c r="E10" s="433"/>
      <c r="F10" s="433"/>
      <c r="G10" s="433"/>
      <c r="H10" s="433"/>
      <c r="I10" s="433"/>
      <c r="J10" s="434"/>
    </row>
    <row r="11" spans="1:10" ht="81.75" customHeight="1">
      <c r="A11" s="417"/>
      <c r="B11" s="14" t="s">
        <v>71</v>
      </c>
      <c r="C11" s="154">
        <v>190</v>
      </c>
      <c r="D11" s="161">
        <v>190</v>
      </c>
      <c r="E11" s="161">
        <v>190</v>
      </c>
      <c r="F11" s="161">
        <v>190</v>
      </c>
      <c r="G11" s="162">
        <v>3318.2</v>
      </c>
      <c r="H11" s="163">
        <v>3352.01</v>
      </c>
      <c r="I11" s="153">
        <v>3152.01</v>
      </c>
      <c r="J11" s="153">
        <v>3592.1</v>
      </c>
    </row>
    <row r="12" spans="1:10" ht="52.5" customHeight="1">
      <c r="A12" s="416" t="s">
        <v>106</v>
      </c>
      <c r="B12" s="26" t="s">
        <v>68</v>
      </c>
      <c r="C12" s="432" t="s">
        <v>78</v>
      </c>
      <c r="D12" s="433"/>
      <c r="E12" s="433"/>
      <c r="F12" s="433"/>
      <c r="G12" s="433"/>
      <c r="H12" s="433"/>
      <c r="I12" s="433"/>
      <c r="J12" s="434"/>
    </row>
    <row r="13" spans="1:10" ht="31.5" customHeight="1">
      <c r="A13" s="438"/>
      <c r="B13" s="26" t="s">
        <v>70</v>
      </c>
      <c r="C13" s="432" t="s">
        <v>79</v>
      </c>
      <c r="D13" s="433"/>
      <c r="E13" s="433"/>
      <c r="F13" s="433"/>
      <c r="G13" s="433"/>
      <c r="H13" s="433"/>
      <c r="I13" s="433"/>
      <c r="J13" s="434"/>
    </row>
    <row r="14" spans="1:10" ht="64.5" customHeight="1">
      <c r="A14" s="417"/>
      <c r="B14" s="26" t="s">
        <v>72</v>
      </c>
      <c r="C14" s="131">
        <v>30</v>
      </c>
      <c r="D14" s="132">
        <v>35</v>
      </c>
      <c r="E14" s="132">
        <v>40</v>
      </c>
      <c r="F14" s="132">
        <v>40</v>
      </c>
      <c r="G14" s="133">
        <v>281.81</v>
      </c>
      <c r="H14" s="130">
        <v>900</v>
      </c>
      <c r="I14" s="130">
        <v>500</v>
      </c>
      <c r="J14" s="130">
        <v>0</v>
      </c>
    </row>
    <row r="15" spans="1:10" ht="50.25" customHeight="1">
      <c r="A15" s="416" t="s">
        <v>107</v>
      </c>
      <c r="B15" s="26" t="s">
        <v>68</v>
      </c>
      <c r="C15" s="432" t="s">
        <v>77</v>
      </c>
      <c r="D15" s="433"/>
      <c r="E15" s="433"/>
      <c r="F15" s="433"/>
      <c r="G15" s="433"/>
      <c r="H15" s="433"/>
      <c r="I15" s="433"/>
      <c r="J15" s="434"/>
    </row>
    <row r="16" spans="1:10" ht="18.75" customHeight="1">
      <c r="A16" s="438"/>
      <c r="B16" s="26" t="s">
        <v>70</v>
      </c>
      <c r="C16" s="432" t="s">
        <v>79</v>
      </c>
      <c r="D16" s="433"/>
      <c r="E16" s="433"/>
      <c r="F16" s="433"/>
      <c r="G16" s="433"/>
      <c r="H16" s="433"/>
      <c r="I16" s="433"/>
      <c r="J16" s="434"/>
    </row>
    <row r="17" spans="1:10" ht="129" customHeight="1">
      <c r="A17" s="417"/>
      <c r="B17" s="26" t="s">
        <v>73</v>
      </c>
      <c r="C17" s="128">
        <v>25</v>
      </c>
      <c r="D17" s="129">
        <v>30</v>
      </c>
      <c r="E17" s="129">
        <v>30</v>
      </c>
      <c r="F17" s="129">
        <v>30</v>
      </c>
      <c r="G17" s="320">
        <v>0</v>
      </c>
      <c r="H17" s="134">
        <v>60</v>
      </c>
      <c r="I17" s="134">
        <v>0</v>
      </c>
      <c r="J17" s="134">
        <v>0</v>
      </c>
    </row>
    <row r="18" spans="1:10" hidden="1">
      <c r="A18" s="74"/>
      <c r="B18" s="22"/>
      <c r="C18" s="22"/>
      <c r="D18" s="22"/>
      <c r="E18" s="22"/>
      <c r="F18" s="22"/>
      <c r="G18" s="32"/>
      <c r="H18" s="32"/>
      <c r="I18" s="32"/>
    </row>
  </sheetData>
  <mergeCells count="17">
    <mergeCell ref="C12:J12"/>
    <mergeCell ref="C13:J13"/>
    <mergeCell ref="C15:J15"/>
    <mergeCell ref="F1:J1"/>
    <mergeCell ref="C16:J16"/>
    <mergeCell ref="F2:J2"/>
    <mergeCell ref="F3:J3"/>
    <mergeCell ref="A5:J5"/>
    <mergeCell ref="A9:A11"/>
    <mergeCell ref="A12:A14"/>
    <mergeCell ref="A15:A17"/>
    <mergeCell ref="B7:B8"/>
    <mergeCell ref="A7:A8"/>
    <mergeCell ref="C7:F7"/>
    <mergeCell ref="G7:J7"/>
    <mergeCell ref="C9:J9"/>
    <mergeCell ref="C10:J10"/>
  </mergeCells>
  <pageMargins left="0.25" right="0.25" top="0.75" bottom="0.75" header="0.3" footer="0.3"/>
  <pageSetup paperSize="9" orientation="landscape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3:L36"/>
  <sheetViews>
    <sheetView tabSelected="1" topLeftCell="A31" workbookViewId="0">
      <selection activeCell="F34" sqref="F34"/>
    </sheetView>
  </sheetViews>
  <sheetFormatPr defaultRowHeight="15"/>
  <cols>
    <col min="1" max="1" width="10.140625" bestFit="1" customWidth="1"/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3" spans="1:12" ht="94.5" customHeight="1">
      <c r="B3" s="111" t="s">
        <v>80</v>
      </c>
      <c r="C3" s="108" t="s">
        <v>126</v>
      </c>
      <c r="D3" s="111" t="s">
        <v>124</v>
      </c>
      <c r="E3" s="108" t="s">
        <v>123</v>
      </c>
      <c r="F3" s="108" t="s">
        <v>125</v>
      </c>
      <c r="H3" s="98" t="s">
        <v>80</v>
      </c>
      <c r="I3" s="97" t="s">
        <v>126</v>
      </c>
      <c r="J3" s="98" t="s">
        <v>124</v>
      </c>
      <c r="K3" s="97" t="s">
        <v>123</v>
      </c>
      <c r="L3" s="97" t="s">
        <v>125</v>
      </c>
    </row>
    <row r="4" spans="1:12" ht="16.5" customHeight="1">
      <c r="B4" s="107" t="s">
        <v>81</v>
      </c>
      <c r="C4" s="164">
        <f>D4+E4+F4</f>
        <v>4203.51</v>
      </c>
      <c r="D4" s="168">
        <v>0</v>
      </c>
      <c r="E4" s="168">
        <v>3613.51</v>
      </c>
      <c r="F4" s="168">
        <v>590</v>
      </c>
      <c r="H4" s="445" t="s">
        <v>81</v>
      </c>
      <c r="I4" s="446">
        <f>J4+K4+L4</f>
        <v>4701.5</v>
      </c>
      <c r="J4" s="446">
        <v>0</v>
      </c>
      <c r="K4" s="446">
        <v>4111.5</v>
      </c>
      <c r="L4" s="444">
        <v>590</v>
      </c>
    </row>
    <row r="5" spans="1:12" ht="18" customHeight="1">
      <c r="B5" s="107" t="s">
        <v>82</v>
      </c>
      <c r="C5" s="164">
        <f>D5+E5+F5</f>
        <v>9603.36</v>
      </c>
      <c r="D5" s="168">
        <v>4170.05</v>
      </c>
      <c r="E5" s="168">
        <v>4252.01</v>
      </c>
      <c r="F5" s="168">
        <v>1181.3</v>
      </c>
      <c r="H5" s="445"/>
      <c r="I5" s="446"/>
      <c r="J5" s="446"/>
      <c r="K5" s="446"/>
      <c r="L5" s="444"/>
    </row>
    <row r="6" spans="1:12" ht="18" customHeight="1">
      <c r="B6" s="107" t="s">
        <v>83</v>
      </c>
      <c r="C6" s="164">
        <f>D6+E6+F6</f>
        <v>3652.01</v>
      </c>
      <c r="D6" s="168">
        <v>0</v>
      </c>
      <c r="E6" s="168">
        <v>3652.01</v>
      </c>
      <c r="F6" s="168">
        <v>0</v>
      </c>
      <c r="H6" s="445" t="s">
        <v>82</v>
      </c>
      <c r="I6" s="446">
        <f t="shared" ref="I6" si="0">J6+K6+L6</f>
        <v>6971.8</v>
      </c>
      <c r="J6" s="446">
        <v>1538.5</v>
      </c>
      <c r="K6" s="446">
        <v>4252</v>
      </c>
      <c r="L6" s="444">
        <v>1181.3</v>
      </c>
    </row>
    <row r="7" spans="1:12" ht="17.25" customHeight="1">
      <c r="B7" s="107" t="s">
        <v>133</v>
      </c>
      <c r="C7" s="164">
        <f>D7+E7+F7</f>
        <v>3592.1</v>
      </c>
      <c r="D7" s="168">
        <v>0</v>
      </c>
      <c r="E7" s="168">
        <v>3592.1</v>
      </c>
      <c r="F7" s="168">
        <v>0</v>
      </c>
      <c r="H7" s="445"/>
      <c r="I7" s="446"/>
      <c r="J7" s="446"/>
      <c r="K7" s="446"/>
      <c r="L7" s="444"/>
    </row>
    <row r="8" spans="1:12" ht="19.5" customHeight="1">
      <c r="B8" s="108" t="s">
        <v>84</v>
      </c>
      <c r="C8" s="164">
        <f>D8+E8+F8</f>
        <v>21050.98</v>
      </c>
      <c r="D8" s="164">
        <f>SUM(D4:D7)</f>
        <v>4170.05</v>
      </c>
      <c r="E8" s="164">
        <f>SUM(E4:E7)</f>
        <v>15109.630000000001</v>
      </c>
      <c r="F8" s="164">
        <f>SUM(F4:F7)</f>
        <v>1771.3</v>
      </c>
      <c r="H8" s="445" t="s">
        <v>83</v>
      </c>
      <c r="I8" s="446">
        <f t="shared" ref="I8" si="1">J8+K8+L8</f>
        <v>5611.8</v>
      </c>
      <c r="J8" s="446">
        <v>0</v>
      </c>
      <c r="K8" s="446">
        <v>4430.5</v>
      </c>
      <c r="L8" s="444">
        <v>1181.3</v>
      </c>
    </row>
    <row r="9" spans="1:12" ht="15.75" customHeight="1">
      <c r="B9" s="136"/>
      <c r="C9" s="137"/>
      <c r="D9" s="137"/>
      <c r="F9" s="137"/>
      <c r="H9" s="445"/>
      <c r="I9" s="446"/>
      <c r="J9" s="446"/>
      <c r="K9" s="446"/>
      <c r="L9" s="444"/>
    </row>
    <row r="10" spans="1:12" ht="15.75" customHeight="1">
      <c r="H10" s="447" t="s">
        <v>84</v>
      </c>
      <c r="I10" s="446">
        <f>I4+I6+I8</f>
        <v>17285.099999999999</v>
      </c>
      <c r="J10" s="446">
        <f t="shared" ref="J10:L10" si="2">J4+J6+J8</f>
        <v>1538.5</v>
      </c>
      <c r="K10" s="446">
        <f t="shared" si="2"/>
        <v>12794</v>
      </c>
      <c r="L10" s="446">
        <f t="shared" si="2"/>
        <v>2952.6</v>
      </c>
    </row>
    <row r="11" spans="1:12" ht="15.75" customHeight="1">
      <c r="A11" s="2"/>
      <c r="B11" s="135"/>
      <c r="C11" s="137"/>
      <c r="D11" s="138"/>
      <c r="E11" s="138"/>
      <c r="F11" s="138"/>
      <c r="H11" s="447"/>
      <c r="I11" s="446"/>
      <c r="J11" s="446"/>
      <c r="K11" s="446"/>
      <c r="L11" s="446"/>
    </row>
    <row r="15" spans="1:12">
      <c r="B15" s="242" t="s">
        <v>141</v>
      </c>
      <c r="C15" s="242"/>
      <c r="D15" s="242">
        <v>1744.55</v>
      </c>
      <c r="E15" s="242">
        <v>17.62</v>
      </c>
      <c r="F15" s="242">
        <f>SUM(D15:E15)</f>
        <v>1762.1699999999998</v>
      </c>
    </row>
    <row r="16" spans="1:12">
      <c r="B16" s="242" t="s">
        <v>145</v>
      </c>
      <c r="C16" s="242"/>
      <c r="D16" s="242">
        <v>2425.5</v>
      </c>
      <c r="E16" s="242">
        <v>24.5</v>
      </c>
      <c r="F16" s="242">
        <f t="shared" ref="F16:F19" si="3">SUM(D16:E16)</f>
        <v>2450</v>
      </c>
    </row>
    <row r="17" spans="2:12">
      <c r="B17" s="242" t="s">
        <v>142</v>
      </c>
      <c r="C17" s="242"/>
      <c r="D17" s="242">
        <v>2000</v>
      </c>
      <c r="E17" s="242">
        <v>20.2</v>
      </c>
      <c r="F17" s="242">
        <f t="shared" si="3"/>
        <v>2020.2</v>
      </c>
    </row>
    <row r="18" spans="2:12">
      <c r="B18" s="242" t="s">
        <v>143</v>
      </c>
      <c r="C18" s="242"/>
      <c r="D18" s="242">
        <v>3111.95</v>
      </c>
      <c r="E18" s="242">
        <v>31.43</v>
      </c>
      <c r="F18" s="242">
        <f t="shared" si="3"/>
        <v>3143.3799999999997</v>
      </c>
    </row>
    <row r="19" spans="2:12">
      <c r="B19" s="242" t="s">
        <v>144</v>
      </c>
      <c r="C19" s="242"/>
      <c r="D19" s="242">
        <v>16.309999999999999</v>
      </c>
      <c r="E19" s="242">
        <v>0.16</v>
      </c>
      <c r="F19" s="242">
        <f t="shared" si="3"/>
        <v>16.47</v>
      </c>
    </row>
    <row r="20" spans="2:12">
      <c r="B20" s="242" t="s">
        <v>146</v>
      </c>
      <c r="C20" s="242"/>
      <c r="D20" s="243">
        <f>SUM(D15:D19)</f>
        <v>9298.31</v>
      </c>
      <c r="E20" s="243">
        <f>SUM(E15:E19)</f>
        <v>93.91</v>
      </c>
      <c r="F20" s="243">
        <f>SUM(D20:E20)</f>
        <v>9392.2199999999993</v>
      </c>
    </row>
    <row r="21" spans="2:12">
      <c r="B21" s="2"/>
      <c r="C21" s="2"/>
      <c r="D21" s="255"/>
      <c r="E21" s="255"/>
      <c r="F21" s="255"/>
    </row>
    <row r="22" spans="2:12">
      <c r="B22" s="256"/>
      <c r="C22" s="257">
        <v>43661</v>
      </c>
      <c r="D22" s="258"/>
      <c r="E22" s="258"/>
      <c r="F22" s="259"/>
      <c r="H22" s="256"/>
      <c r="I22" s="257">
        <v>43749</v>
      </c>
      <c r="J22" s="258"/>
      <c r="K22" s="258"/>
      <c r="L22" s="259"/>
    </row>
    <row r="23" spans="2:12" ht="94.5">
      <c r="B23" s="235" t="s">
        <v>80</v>
      </c>
      <c r="C23" s="233" t="s">
        <v>126</v>
      </c>
      <c r="D23" s="235" t="s">
        <v>124</v>
      </c>
      <c r="E23" s="233" t="s">
        <v>123</v>
      </c>
      <c r="F23" s="233" t="s">
        <v>125</v>
      </c>
      <c r="H23" s="319" t="s">
        <v>80</v>
      </c>
      <c r="I23" s="318" t="s">
        <v>126</v>
      </c>
      <c r="J23" s="319" t="s">
        <v>124</v>
      </c>
      <c r="K23" s="318" t="s">
        <v>123</v>
      </c>
      <c r="L23" s="318" t="s">
        <v>125</v>
      </c>
    </row>
    <row r="24" spans="2:12" ht="15.75">
      <c r="B24" s="234" t="s">
        <v>81</v>
      </c>
      <c r="C24" s="164">
        <f>D24+E24+F24</f>
        <v>4203.51</v>
      </c>
      <c r="D24" s="168">
        <v>0</v>
      </c>
      <c r="E24" s="168">
        <v>3613.51</v>
      </c>
      <c r="F24" s="168">
        <v>590</v>
      </c>
      <c r="H24" s="317" t="s">
        <v>82</v>
      </c>
      <c r="I24" s="164">
        <f>J24+K24+L24</f>
        <v>14672.276999999998</v>
      </c>
      <c r="J24" s="168">
        <v>9298.31</v>
      </c>
      <c r="K24" s="168">
        <v>4192.6670000000004</v>
      </c>
      <c r="L24" s="168">
        <v>1181.3</v>
      </c>
    </row>
    <row r="25" spans="2:12" ht="15.75">
      <c r="B25" s="234" t="s">
        <v>82</v>
      </c>
      <c r="C25" s="164">
        <f>D25+E25+F25</f>
        <v>14672.279999999999</v>
      </c>
      <c r="D25" s="168">
        <v>9298.31</v>
      </c>
      <c r="E25" s="168">
        <v>4192.67</v>
      </c>
      <c r="F25" s="168">
        <v>1181.3</v>
      </c>
      <c r="H25" s="317" t="s">
        <v>83</v>
      </c>
      <c r="I25" s="164">
        <f>J25+K25+L25</f>
        <v>4263.3</v>
      </c>
      <c r="J25" s="168">
        <v>0</v>
      </c>
      <c r="K25" s="168">
        <v>4263.3</v>
      </c>
      <c r="L25" s="168">
        <v>0</v>
      </c>
    </row>
    <row r="26" spans="2:12" ht="15.75">
      <c r="B26" s="234" t="s">
        <v>83</v>
      </c>
      <c r="C26" s="164">
        <f>D26+E26+F26</f>
        <v>3652.01</v>
      </c>
      <c r="D26" s="168">
        <v>0</v>
      </c>
      <c r="E26" s="168">
        <v>3652.01</v>
      </c>
      <c r="F26" s="168">
        <v>0</v>
      </c>
      <c r="H26" s="317" t="s">
        <v>133</v>
      </c>
      <c r="I26" s="164">
        <f>J26+K26+L26</f>
        <v>22320.89</v>
      </c>
      <c r="J26" s="168">
        <v>17700</v>
      </c>
      <c r="K26" s="168">
        <v>4620.8900000000003</v>
      </c>
      <c r="L26" s="168">
        <v>0</v>
      </c>
    </row>
    <row r="27" spans="2:12" ht="15.75">
      <c r="B27" s="234" t="s">
        <v>133</v>
      </c>
      <c r="C27" s="164">
        <f>D27+E27+F27</f>
        <v>3592.1</v>
      </c>
      <c r="D27" s="168">
        <v>0</v>
      </c>
      <c r="E27" s="168">
        <v>3592.1</v>
      </c>
      <c r="F27" s="168">
        <v>0</v>
      </c>
      <c r="H27" s="317" t="s">
        <v>171</v>
      </c>
      <c r="I27" s="164">
        <f>J27+K27+L27</f>
        <v>4442.1000000000004</v>
      </c>
      <c r="J27" s="168">
        <v>0</v>
      </c>
      <c r="K27" s="168">
        <v>4442.1000000000004</v>
      </c>
      <c r="L27" s="168">
        <v>0</v>
      </c>
    </row>
    <row r="28" spans="2:12" ht="15.75">
      <c r="B28" s="233" t="s">
        <v>84</v>
      </c>
      <c r="C28" s="164">
        <f>D28+E28+F28</f>
        <v>26119.899999999998</v>
      </c>
      <c r="D28" s="164">
        <f>SUM(D24:D27)</f>
        <v>9298.31</v>
      </c>
      <c r="E28" s="164">
        <f>SUM(E24:E27)</f>
        <v>15050.29</v>
      </c>
      <c r="F28" s="164">
        <f>SUM(F24:F27)</f>
        <v>1771.3</v>
      </c>
      <c r="H28" s="318" t="s">
        <v>84</v>
      </c>
      <c r="I28" s="164">
        <f>J28+K28+L28</f>
        <v>45698.567000000003</v>
      </c>
      <c r="J28" s="164">
        <f>SUM(J24:J27)</f>
        <v>26998.309999999998</v>
      </c>
      <c r="K28" s="164">
        <f>SUM(K24:K27)</f>
        <v>17518.957000000002</v>
      </c>
      <c r="L28" s="164">
        <f>SUM(L24:L27)</f>
        <v>1181.3</v>
      </c>
    </row>
    <row r="30" spans="2:12">
      <c r="H30" s="256"/>
      <c r="I30" s="257">
        <v>43759</v>
      </c>
      <c r="J30" s="258"/>
      <c r="K30" s="258"/>
      <c r="L30" s="259"/>
    </row>
    <row r="31" spans="2:12" ht="63">
      <c r="H31" s="362" t="s">
        <v>80</v>
      </c>
      <c r="I31" s="360" t="s">
        <v>126</v>
      </c>
      <c r="J31" s="362" t="s">
        <v>124</v>
      </c>
      <c r="K31" s="360" t="s">
        <v>123</v>
      </c>
      <c r="L31" s="360" t="s">
        <v>125</v>
      </c>
    </row>
    <row r="32" spans="2:12" ht="15.75">
      <c r="H32" s="361" t="s">
        <v>82</v>
      </c>
      <c r="I32" s="164">
        <f>J32+K32+L32</f>
        <v>14672.276999999998</v>
      </c>
      <c r="J32" s="168">
        <v>9298.31</v>
      </c>
      <c r="K32" s="168">
        <v>4192.6670000000004</v>
      </c>
      <c r="L32" s="168">
        <v>1181.3</v>
      </c>
    </row>
    <row r="33" spans="5:12" ht="15.75">
      <c r="E33" s="35"/>
      <c r="H33" s="361" t="s">
        <v>83</v>
      </c>
      <c r="I33" s="164">
        <f>J33+K33+L33</f>
        <v>7236.3062</v>
      </c>
      <c r="J33" s="168">
        <v>2943.3062</v>
      </c>
      <c r="K33" s="168">
        <v>4293</v>
      </c>
      <c r="L33" s="168">
        <v>0</v>
      </c>
    </row>
    <row r="34" spans="5:12" ht="15.75">
      <c r="H34" s="361" t="s">
        <v>133</v>
      </c>
      <c r="I34" s="164">
        <f>J34+K34+L34</f>
        <v>22320.89</v>
      </c>
      <c r="J34" s="168">
        <v>17700</v>
      </c>
      <c r="K34" s="168">
        <v>4620.8900000000003</v>
      </c>
      <c r="L34" s="168">
        <v>0</v>
      </c>
    </row>
    <row r="35" spans="5:12" ht="15.75">
      <c r="H35" s="361" t="s">
        <v>171</v>
      </c>
      <c r="I35" s="164">
        <f>J35+K35+L35</f>
        <v>4442.1000000000004</v>
      </c>
      <c r="J35" s="168">
        <v>0</v>
      </c>
      <c r="K35" s="168">
        <v>4442.1000000000004</v>
      </c>
      <c r="L35" s="168">
        <v>0</v>
      </c>
    </row>
    <row r="36" spans="5:12" ht="15.75">
      <c r="H36" s="360" t="s">
        <v>84</v>
      </c>
      <c r="I36" s="164">
        <f>J36+K36+L36</f>
        <v>48671.573199999999</v>
      </c>
      <c r="J36" s="164">
        <f>SUM(J32:J35)</f>
        <v>29941.6162</v>
      </c>
      <c r="K36" s="164">
        <f>SUM(K32:K35)</f>
        <v>17548.656999999999</v>
      </c>
      <c r="L36" s="164">
        <f>SUM(L32:L35)</f>
        <v>1181.3</v>
      </c>
    </row>
  </sheetData>
  <mergeCells count="20">
    <mergeCell ref="L10:L11"/>
    <mergeCell ref="H10:H11"/>
    <mergeCell ref="I10:I11"/>
    <mergeCell ref="J10:J11"/>
    <mergeCell ref="K10:K11"/>
    <mergeCell ref="L4:L5"/>
    <mergeCell ref="L8:L9"/>
    <mergeCell ref="L6:L7"/>
    <mergeCell ref="H4:H5"/>
    <mergeCell ref="I4:I5"/>
    <mergeCell ref="J4:J5"/>
    <mergeCell ref="K4:K5"/>
    <mergeCell ref="H6:H7"/>
    <mergeCell ref="I6:I7"/>
    <mergeCell ref="J6:J7"/>
    <mergeCell ref="K6:K7"/>
    <mergeCell ref="H8:H9"/>
    <mergeCell ref="I8:I9"/>
    <mergeCell ref="J8:J9"/>
    <mergeCell ref="K8:K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5"/>
  <sheetViews>
    <sheetView topLeftCell="A7" workbookViewId="0">
      <selection activeCell="J14" sqref="J14"/>
    </sheetView>
  </sheetViews>
  <sheetFormatPr defaultRowHeight="15"/>
  <cols>
    <col min="1" max="1" width="6" customWidth="1"/>
    <col min="2" max="2" width="59.7109375" customWidth="1"/>
    <col min="3" max="3" width="12.7109375" customWidth="1"/>
    <col min="4" max="4" width="13.42578125" customWidth="1"/>
    <col min="5" max="5" width="14.42578125" customWidth="1"/>
    <col min="6" max="6" width="13.5703125" customWidth="1"/>
    <col min="7" max="7" width="13.42578125" customWidth="1"/>
  </cols>
  <sheetData>
    <row r="1" spans="1:11" ht="20.25" customHeight="1">
      <c r="C1" s="70" t="s">
        <v>86</v>
      </c>
      <c r="D1" s="71"/>
      <c r="E1" s="72"/>
      <c r="F1" s="72"/>
      <c r="G1" s="67"/>
      <c r="H1" s="67"/>
      <c r="I1" s="62"/>
      <c r="J1" s="62"/>
      <c r="K1" s="62"/>
    </row>
    <row r="2" spans="1:11" ht="108.75" customHeight="1">
      <c r="C2" s="424" t="s">
        <v>162</v>
      </c>
      <c r="D2" s="424"/>
      <c r="E2" s="424"/>
      <c r="F2" s="424"/>
      <c r="G2" s="68"/>
    </row>
    <row r="3" spans="1:11" ht="18.75">
      <c r="C3" s="73" t="s">
        <v>105</v>
      </c>
      <c r="D3" s="73"/>
      <c r="E3" s="73"/>
      <c r="F3" s="73"/>
      <c r="G3" s="69"/>
      <c r="I3" s="64"/>
      <c r="J3" s="64"/>
      <c r="K3" s="64"/>
    </row>
    <row r="4" spans="1:11" ht="18.75">
      <c r="A4" s="11" t="s">
        <v>6</v>
      </c>
    </row>
    <row r="5" spans="1:11" ht="15" customHeight="1">
      <c r="B5" s="451" t="s">
        <v>87</v>
      </c>
      <c r="C5" s="451"/>
      <c r="D5" s="451"/>
      <c r="E5" s="451"/>
      <c r="F5" s="451"/>
      <c r="G5" s="451"/>
    </row>
    <row r="6" spans="1:11" ht="37.5" customHeight="1">
      <c r="A6" s="420" t="s">
        <v>169</v>
      </c>
      <c r="B6" s="420"/>
      <c r="C6" s="420"/>
      <c r="D6" s="420"/>
      <c r="E6" s="420"/>
      <c r="F6" s="420"/>
      <c r="G6" s="65"/>
      <c r="H6" s="65"/>
    </row>
    <row r="7" spans="1:11" ht="18.75">
      <c r="A7" s="12"/>
    </row>
    <row r="8" spans="1:11" ht="33" customHeight="1">
      <c r="A8" s="452" t="s">
        <v>88</v>
      </c>
      <c r="B8" s="453" t="s">
        <v>89</v>
      </c>
      <c r="C8" s="453" t="s">
        <v>90</v>
      </c>
      <c r="D8" s="425" t="s">
        <v>91</v>
      </c>
      <c r="E8" s="426"/>
      <c r="F8" s="426"/>
      <c r="G8" s="427"/>
    </row>
    <row r="9" spans="1:11" ht="15.75">
      <c r="A9" s="452"/>
      <c r="B9" s="454"/>
      <c r="C9" s="454"/>
      <c r="D9" s="63">
        <v>2019</v>
      </c>
      <c r="E9" s="63">
        <v>2020</v>
      </c>
      <c r="F9" s="55">
        <v>2021</v>
      </c>
      <c r="G9" s="158">
        <v>2022</v>
      </c>
    </row>
    <row r="10" spans="1:11" ht="15.75">
      <c r="A10" s="63">
        <v>1</v>
      </c>
      <c r="B10" s="63">
        <v>2</v>
      </c>
      <c r="C10" s="63">
        <v>3</v>
      </c>
      <c r="D10" s="63">
        <v>4</v>
      </c>
      <c r="E10" s="63">
        <v>5</v>
      </c>
      <c r="F10" s="55">
        <v>6</v>
      </c>
      <c r="G10" s="158">
        <v>7</v>
      </c>
    </row>
    <row r="11" spans="1:11" ht="18" customHeight="1">
      <c r="A11" s="432" t="s">
        <v>15</v>
      </c>
      <c r="B11" s="433"/>
      <c r="C11" s="433"/>
      <c r="D11" s="433"/>
      <c r="E11" s="433"/>
      <c r="F11" s="433"/>
      <c r="G11" s="434"/>
    </row>
    <row r="12" spans="1:11" ht="70.5" customHeight="1">
      <c r="A12" s="315">
        <v>1</v>
      </c>
      <c r="B12" s="341" t="s">
        <v>92</v>
      </c>
      <c r="C12" s="315" t="s">
        <v>93</v>
      </c>
      <c r="D12" s="315">
        <v>18.2</v>
      </c>
      <c r="E12" s="312">
        <v>20</v>
      </c>
      <c r="F12" s="312">
        <v>22</v>
      </c>
      <c r="G12" s="344">
        <v>23</v>
      </c>
    </row>
    <row r="13" spans="1:11" ht="38.25" customHeight="1">
      <c r="A13" s="312">
        <v>2</v>
      </c>
      <c r="B13" s="342" t="s">
        <v>94</v>
      </c>
      <c r="C13" s="340" t="s">
        <v>93</v>
      </c>
      <c r="D13" s="312">
        <v>58</v>
      </c>
      <c r="E13" s="312">
        <v>59</v>
      </c>
      <c r="F13" s="312">
        <v>60</v>
      </c>
      <c r="G13" s="312">
        <v>61</v>
      </c>
    </row>
    <row r="14" spans="1:11" ht="68.25" customHeight="1">
      <c r="A14" s="312">
        <v>3</v>
      </c>
      <c r="B14" s="342" t="s">
        <v>95</v>
      </c>
      <c r="C14" s="312" t="s">
        <v>93</v>
      </c>
      <c r="D14" s="169">
        <v>56</v>
      </c>
      <c r="E14" s="312">
        <v>56.5</v>
      </c>
      <c r="F14" s="312">
        <v>56.8</v>
      </c>
      <c r="G14" s="312">
        <v>58.5</v>
      </c>
    </row>
    <row r="15" spans="1:11" ht="66">
      <c r="A15" s="312">
        <v>4</v>
      </c>
      <c r="B15" s="342" t="s">
        <v>96</v>
      </c>
      <c r="C15" s="340" t="s">
        <v>97</v>
      </c>
      <c r="D15" s="312">
        <v>37</v>
      </c>
      <c r="E15" s="312">
        <v>38</v>
      </c>
      <c r="F15" s="312">
        <v>40</v>
      </c>
      <c r="G15" s="312">
        <v>42</v>
      </c>
    </row>
    <row r="16" spans="1:11" ht="68.25" customHeight="1">
      <c r="A16" s="314">
        <v>5</v>
      </c>
      <c r="B16" s="343" t="s">
        <v>98</v>
      </c>
      <c r="C16" s="314" t="s">
        <v>99</v>
      </c>
      <c r="D16" s="314">
        <v>35</v>
      </c>
      <c r="E16" s="314">
        <v>40</v>
      </c>
      <c r="F16" s="312">
        <v>40</v>
      </c>
      <c r="G16" s="312">
        <v>40</v>
      </c>
    </row>
    <row r="17" spans="1:7" ht="69.75" customHeight="1">
      <c r="A17" s="312">
        <v>6</v>
      </c>
      <c r="B17" s="342" t="s">
        <v>100</v>
      </c>
      <c r="C17" s="312" t="s">
        <v>93</v>
      </c>
      <c r="D17" s="169">
        <v>7</v>
      </c>
      <c r="E17" s="169">
        <v>7.5</v>
      </c>
      <c r="F17" s="169">
        <v>10</v>
      </c>
      <c r="G17" s="169">
        <v>12</v>
      </c>
    </row>
    <row r="18" spans="1:7" ht="19.5" customHeight="1">
      <c r="A18" s="448" t="s">
        <v>101</v>
      </c>
      <c r="B18" s="449"/>
      <c r="C18" s="449"/>
      <c r="D18" s="449"/>
      <c r="E18" s="449"/>
      <c r="F18" s="450"/>
      <c r="G18" s="328"/>
    </row>
    <row r="19" spans="1:7" ht="51.75" customHeight="1">
      <c r="A19" s="312">
        <v>7</v>
      </c>
      <c r="B19" s="342" t="s">
        <v>172</v>
      </c>
      <c r="C19" s="312" t="s">
        <v>97</v>
      </c>
      <c r="D19" s="312">
        <v>190</v>
      </c>
      <c r="E19" s="312">
        <v>190</v>
      </c>
      <c r="F19" s="312">
        <v>190</v>
      </c>
      <c r="G19" s="312">
        <v>190</v>
      </c>
    </row>
    <row r="20" spans="1:7" ht="53.25" customHeight="1">
      <c r="A20" s="312">
        <v>8</v>
      </c>
      <c r="B20" s="343" t="s">
        <v>102</v>
      </c>
      <c r="C20" s="314" t="s">
        <v>99</v>
      </c>
      <c r="D20" s="314">
        <v>45</v>
      </c>
      <c r="E20" s="314">
        <v>50</v>
      </c>
      <c r="F20" s="314">
        <v>50</v>
      </c>
      <c r="G20" s="314">
        <v>50</v>
      </c>
    </row>
    <row r="21" spans="1:7" ht="35.25" customHeight="1">
      <c r="A21" s="340">
        <v>9</v>
      </c>
      <c r="B21" s="342" t="s">
        <v>103</v>
      </c>
      <c r="C21" s="312" t="s">
        <v>93</v>
      </c>
      <c r="D21" s="312">
        <v>0.8</v>
      </c>
      <c r="E21" s="312">
        <v>0.9</v>
      </c>
      <c r="F21" s="312">
        <v>0.9</v>
      </c>
      <c r="G21" s="312">
        <v>0.9</v>
      </c>
    </row>
    <row r="22" spans="1:7" ht="57" customHeight="1">
      <c r="A22" s="312">
        <v>10</v>
      </c>
      <c r="B22" s="342" t="s">
        <v>104</v>
      </c>
      <c r="C22" s="312" t="s">
        <v>97</v>
      </c>
      <c r="D22" s="312">
        <v>10</v>
      </c>
      <c r="E22" s="312">
        <v>12</v>
      </c>
      <c r="F22" s="312">
        <v>15</v>
      </c>
      <c r="G22" s="312">
        <v>15</v>
      </c>
    </row>
    <row r="23" spans="1:7" ht="15.75">
      <c r="A23" s="62"/>
    </row>
    <row r="24" spans="1:7" ht="15.75">
      <c r="A24" s="62"/>
    </row>
    <row r="25" spans="1:7" ht="15.75">
      <c r="A25" s="62"/>
    </row>
  </sheetData>
  <mergeCells count="9">
    <mergeCell ref="C2:F2"/>
    <mergeCell ref="A18:F18"/>
    <mergeCell ref="A6:F6"/>
    <mergeCell ref="B5:G5"/>
    <mergeCell ref="A8:A9"/>
    <mergeCell ref="B8:B9"/>
    <mergeCell ref="C8:C9"/>
    <mergeCell ref="D8:G8"/>
    <mergeCell ref="A11:G11"/>
  </mergeCells>
  <pageMargins left="0.62992125984251968" right="0.62992125984251968" top="0.98425196850393704" bottom="0.74803149606299213" header="0.31496062992125984" footer="0.31496062992125984"/>
  <pageSetup paperSize="9" scale="9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8"/>
  <sheetViews>
    <sheetView zoomScale="85" zoomScaleNormal="85" workbookViewId="0">
      <selection sqref="A1:R1048576"/>
    </sheetView>
  </sheetViews>
  <sheetFormatPr defaultRowHeight="15"/>
  <cols>
    <col min="1" max="1" width="6" customWidth="1"/>
    <col min="2" max="2" width="32.85546875" customWidth="1"/>
    <col min="3" max="3" width="17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10" width="9.28515625" style="20" bestFit="1" customWidth="1"/>
    <col min="11" max="11" width="9.5703125" style="20" bestFit="1" customWidth="1"/>
    <col min="12" max="12" width="9.28515625" style="20" bestFit="1" customWidth="1"/>
    <col min="13" max="13" width="9.5703125" bestFit="1" customWidth="1"/>
    <col min="14" max="15" width="9.28515625" bestFit="1" customWidth="1"/>
  </cols>
  <sheetData>
    <row r="1" spans="1:19" ht="18.75">
      <c r="A1" s="1"/>
      <c r="B1" s="2"/>
      <c r="C1" s="2"/>
      <c r="D1" s="28"/>
      <c r="E1" s="29"/>
      <c r="F1" s="36"/>
      <c r="G1" s="171"/>
      <c r="I1" s="124"/>
      <c r="J1" s="156"/>
      <c r="K1" s="156"/>
      <c r="L1" s="156"/>
      <c r="M1" s="395" t="s">
        <v>0</v>
      </c>
      <c r="N1" s="395"/>
      <c r="O1" s="395"/>
      <c r="P1" s="395"/>
      <c r="Q1" s="395"/>
    </row>
    <row r="2" spans="1:19" ht="11.25" customHeight="1">
      <c r="A2" s="1"/>
      <c r="B2" s="2"/>
      <c r="C2" s="2"/>
      <c r="D2" s="28"/>
      <c r="E2" s="29"/>
      <c r="F2" s="36"/>
      <c r="G2" s="171"/>
      <c r="H2" s="85"/>
      <c r="I2" s="124"/>
      <c r="J2" s="156"/>
      <c r="K2" s="156"/>
      <c r="L2" s="156"/>
      <c r="M2" s="85"/>
      <c r="N2" s="85"/>
      <c r="O2" s="85"/>
    </row>
    <row r="3" spans="1:19" ht="17.25">
      <c r="A3" s="3"/>
      <c r="D3" s="29"/>
      <c r="E3" s="29"/>
      <c r="F3" s="29"/>
      <c r="G3" s="171"/>
      <c r="I3" s="124"/>
      <c r="J3" s="156"/>
      <c r="K3" s="156"/>
      <c r="L3" s="157" t="s">
        <v>127</v>
      </c>
      <c r="M3" s="125"/>
      <c r="N3" s="125"/>
      <c r="O3" s="125"/>
      <c r="P3" s="125"/>
      <c r="Q3" s="125"/>
      <c r="R3" s="125"/>
      <c r="S3" s="125"/>
    </row>
    <row r="4" spans="1:19" ht="17.25">
      <c r="A4" s="3"/>
      <c r="D4" s="29"/>
      <c r="E4" s="29"/>
      <c r="F4" s="29"/>
      <c r="G4" s="171"/>
      <c r="I4" s="124"/>
      <c r="J4" s="156"/>
      <c r="K4" s="156"/>
      <c r="L4" s="157" t="s">
        <v>2</v>
      </c>
      <c r="M4" s="125"/>
      <c r="N4" s="125"/>
      <c r="O4" s="125"/>
      <c r="P4" s="125"/>
      <c r="Q4" s="125"/>
      <c r="R4" s="125"/>
      <c r="S4" s="125"/>
    </row>
    <row r="5" spans="1:19" ht="17.25">
      <c r="A5" s="3"/>
      <c r="D5" s="29"/>
      <c r="E5" s="29"/>
      <c r="F5" s="29"/>
      <c r="G5" s="171"/>
      <c r="I5" s="124"/>
      <c r="J5" s="156"/>
      <c r="K5" s="156"/>
      <c r="L5" s="157" t="s">
        <v>128</v>
      </c>
      <c r="M5" s="125"/>
      <c r="N5" s="125"/>
      <c r="O5" s="125"/>
      <c r="P5" s="125"/>
      <c r="Q5" s="125"/>
      <c r="R5" s="125"/>
      <c r="S5" s="125"/>
    </row>
    <row r="6" spans="1:19" ht="17.25">
      <c r="A6" s="3"/>
      <c r="D6" s="29"/>
      <c r="E6" s="29"/>
      <c r="F6" s="29"/>
      <c r="G6" s="171"/>
      <c r="I6" s="124"/>
      <c r="J6" s="156"/>
      <c r="K6" s="156"/>
      <c r="L6" s="157" t="s">
        <v>129</v>
      </c>
      <c r="M6" s="125"/>
      <c r="N6" s="125"/>
      <c r="O6" s="125"/>
      <c r="P6" s="125"/>
      <c r="Q6" s="125"/>
      <c r="R6" s="125"/>
      <c r="S6" s="125"/>
    </row>
    <row r="7" spans="1:19" ht="13.5" customHeight="1">
      <c r="A7" s="3"/>
      <c r="D7" s="29"/>
      <c r="E7" s="29"/>
      <c r="F7" s="29"/>
      <c r="G7" s="171"/>
      <c r="I7" s="124"/>
      <c r="J7" s="156"/>
      <c r="K7" s="156"/>
      <c r="L7" s="156"/>
      <c r="M7" s="170" t="s">
        <v>137</v>
      </c>
      <c r="N7" s="170"/>
      <c r="O7" s="170"/>
      <c r="P7" s="170"/>
      <c r="Q7" s="170"/>
    </row>
    <row r="8" spans="1:19" ht="16.5" customHeight="1">
      <c r="A8" s="56"/>
      <c r="B8" s="57"/>
      <c r="C8" s="57"/>
      <c r="D8" s="58"/>
      <c r="E8" s="58"/>
      <c r="G8" s="171"/>
      <c r="H8" s="58" t="s">
        <v>85</v>
      </c>
      <c r="I8" s="124"/>
      <c r="J8" s="156"/>
      <c r="K8" s="156"/>
      <c r="L8" s="156"/>
      <c r="M8" s="60"/>
      <c r="N8" s="60"/>
      <c r="O8" s="58"/>
    </row>
    <row r="9" spans="1:19" ht="35.25" customHeight="1">
      <c r="A9" s="56"/>
      <c r="B9" s="396" t="s">
        <v>130</v>
      </c>
      <c r="C9" s="396"/>
      <c r="D9" s="396"/>
      <c r="E9" s="396"/>
      <c r="F9" s="396"/>
      <c r="G9" s="396"/>
      <c r="H9" s="396"/>
      <c r="I9" s="396"/>
      <c r="J9" s="396"/>
      <c r="K9" s="396"/>
      <c r="L9" s="396"/>
      <c r="M9" s="396"/>
      <c r="N9" s="396"/>
      <c r="O9" s="396"/>
      <c r="P9" s="396"/>
      <c r="Q9" s="396"/>
      <c r="R9" s="396"/>
    </row>
    <row r="10" spans="1:19" ht="18.75">
      <c r="A10" s="4" t="s">
        <v>6</v>
      </c>
      <c r="D10" s="29"/>
      <c r="E10" s="29"/>
      <c r="F10" s="29"/>
      <c r="H10" s="29"/>
      <c r="M10" s="29"/>
      <c r="N10" s="29"/>
      <c r="O10" s="29"/>
    </row>
    <row r="11" spans="1:19">
      <c r="A11" s="381" t="s">
        <v>48</v>
      </c>
      <c r="B11" s="383" t="s">
        <v>7</v>
      </c>
      <c r="C11" s="397" t="s">
        <v>8</v>
      </c>
      <c r="D11" s="386" t="s">
        <v>9</v>
      </c>
      <c r="E11" s="387"/>
      <c r="F11" s="87"/>
      <c r="G11" s="388">
        <v>2018</v>
      </c>
      <c r="H11" s="380"/>
      <c r="I11" s="93"/>
      <c r="J11" s="466">
        <v>2019</v>
      </c>
      <c r="K11" s="466"/>
      <c r="L11" s="112"/>
      <c r="M11" s="393">
        <v>2020</v>
      </c>
      <c r="N11" s="393"/>
      <c r="O11" s="393"/>
      <c r="P11" s="393">
        <v>2021</v>
      </c>
      <c r="Q11" s="393"/>
      <c r="R11" s="393"/>
    </row>
    <row r="12" spans="1:19" ht="126.75">
      <c r="A12" s="382"/>
      <c r="B12" s="384"/>
      <c r="C12" s="398"/>
      <c r="D12" s="39" t="s">
        <v>113</v>
      </c>
      <c r="E12" s="40" t="s">
        <v>116</v>
      </c>
      <c r="F12" s="39" t="s">
        <v>117</v>
      </c>
      <c r="G12" s="90" t="s">
        <v>113</v>
      </c>
      <c r="H12" s="40" t="s">
        <v>116</v>
      </c>
      <c r="I12" s="90" t="s">
        <v>114</v>
      </c>
      <c r="J12" s="90" t="s">
        <v>113</v>
      </c>
      <c r="K12" s="90" t="s">
        <v>116</v>
      </c>
      <c r="L12" s="90" t="s">
        <v>117</v>
      </c>
      <c r="M12" s="41" t="s">
        <v>115</v>
      </c>
      <c r="N12" s="41" t="s">
        <v>116</v>
      </c>
      <c r="O12" s="41" t="s">
        <v>117</v>
      </c>
      <c r="P12" s="41" t="s">
        <v>115</v>
      </c>
      <c r="Q12" s="41" t="s">
        <v>116</v>
      </c>
      <c r="R12" s="41" t="s">
        <v>117</v>
      </c>
    </row>
    <row r="13" spans="1:19" ht="15.75">
      <c r="A13" s="5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91">
        <v>11</v>
      </c>
      <c r="H13" s="43">
        <v>12</v>
      </c>
      <c r="I13" s="91">
        <v>13</v>
      </c>
      <c r="J13" s="91">
        <v>14</v>
      </c>
      <c r="K13" s="91">
        <v>15</v>
      </c>
      <c r="L13" s="91">
        <v>16</v>
      </c>
      <c r="M13" s="96">
        <v>17</v>
      </c>
      <c r="N13" s="96">
        <v>18</v>
      </c>
      <c r="O13" s="96">
        <v>19</v>
      </c>
      <c r="P13" s="101">
        <v>17</v>
      </c>
      <c r="Q13" s="101">
        <v>18</v>
      </c>
      <c r="R13" s="101">
        <v>19</v>
      </c>
    </row>
    <row r="14" spans="1:19" ht="15.75">
      <c r="A14" s="455" t="s">
        <v>10</v>
      </c>
      <c r="B14" s="456"/>
      <c r="C14" s="457"/>
      <c r="D14" s="467">
        <f>G14+J14+M14+P14</f>
        <v>21300.98</v>
      </c>
      <c r="E14" s="468"/>
      <c r="F14" s="166"/>
      <c r="G14" s="464">
        <f t="shared" ref="G14" si="0">G15+H15+I15</f>
        <v>4203.51</v>
      </c>
      <c r="H14" s="465"/>
      <c r="I14" s="465"/>
      <c r="J14" s="464">
        <f t="shared" ref="J14" si="1">J15+K15+L15</f>
        <v>9853.36</v>
      </c>
      <c r="K14" s="465"/>
      <c r="L14" s="465"/>
      <c r="M14" s="464">
        <f t="shared" ref="M14" si="2">M15+N15+O15</f>
        <v>3652.01</v>
      </c>
      <c r="N14" s="465"/>
      <c r="O14" s="465"/>
      <c r="P14" s="464">
        <f>P15+Q15+R15</f>
        <v>3592.1</v>
      </c>
      <c r="Q14" s="465"/>
      <c r="R14" s="465"/>
    </row>
    <row r="15" spans="1:19" ht="15.75">
      <c r="A15" s="455" t="s">
        <v>11</v>
      </c>
      <c r="B15" s="456"/>
      <c r="C15" s="457"/>
      <c r="D15" s="167">
        <f>D16+D17</f>
        <v>15359.630000000001</v>
      </c>
      <c r="E15" s="167">
        <f t="shared" ref="E15:R15" si="3">E16+E17</f>
        <v>4170.05</v>
      </c>
      <c r="F15" s="167">
        <f t="shared" si="3"/>
        <v>1771.3</v>
      </c>
      <c r="G15" s="172">
        <f t="shared" si="3"/>
        <v>3613.5099999999998</v>
      </c>
      <c r="H15" s="167">
        <f t="shared" si="3"/>
        <v>0</v>
      </c>
      <c r="I15" s="167">
        <f t="shared" si="3"/>
        <v>590</v>
      </c>
      <c r="J15" s="167">
        <f t="shared" si="3"/>
        <v>4502.01</v>
      </c>
      <c r="K15" s="167">
        <f t="shared" si="3"/>
        <v>4170.05</v>
      </c>
      <c r="L15" s="167">
        <f t="shared" si="3"/>
        <v>1181.3</v>
      </c>
      <c r="M15" s="167">
        <f t="shared" si="3"/>
        <v>3652.01</v>
      </c>
      <c r="N15" s="167">
        <f t="shared" si="3"/>
        <v>0</v>
      </c>
      <c r="O15" s="167">
        <f t="shared" si="3"/>
        <v>0</v>
      </c>
      <c r="P15" s="167">
        <f t="shared" si="3"/>
        <v>3592.1</v>
      </c>
      <c r="Q15" s="167">
        <f t="shared" si="3"/>
        <v>0</v>
      </c>
      <c r="R15" s="167">
        <f t="shared" si="3"/>
        <v>0</v>
      </c>
    </row>
    <row r="16" spans="1:19" ht="79.5" customHeight="1">
      <c r="A16" s="78" t="s">
        <v>112</v>
      </c>
      <c r="B16" s="405" t="s">
        <v>12</v>
      </c>
      <c r="C16" s="82" t="s">
        <v>121</v>
      </c>
      <c r="D16" s="34">
        <f>G16+J16+M16+P16</f>
        <v>1945.31</v>
      </c>
      <c r="E16" s="34">
        <f>H16+K16+N16+Q16</f>
        <v>4170.05</v>
      </c>
      <c r="F16" s="34">
        <f t="shared" ref="F16:R16" si="4">F22+F24+F30+F31+F32+F36+F37+F38</f>
        <v>0</v>
      </c>
      <c r="G16" s="92">
        <f t="shared" si="4"/>
        <v>295.31</v>
      </c>
      <c r="H16" s="34">
        <f t="shared" si="4"/>
        <v>0</v>
      </c>
      <c r="I16" s="34">
        <f t="shared" si="4"/>
        <v>0</v>
      </c>
      <c r="J16" s="34">
        <f t="shared" si="4"/>
        <v>1150</v>
      </c>
      <c r="K16" s="34">
        <f t="shared" si="4"/>
        <v>4170.05</v>
      </c>
      <c r="L16" s="34">
        <f t="shared" si="4"/>
        <v>0</v>
      </c>
      <c r="M16" s="34">
        <f t="shared" si="4"/>
        <v>500</v>
      </c>
      <c r="N16" s="34">
        <f t="shared" si="4"/>
        <v>0</v>
      </c>
      <c r="O16" s="34">
        <f t="shared" si="4"/>
        <v>0</v>
      </c>
      <c r="P16" s="34">
        <f t="shared" si="4"/>
        <v>0</v>
      </c>
      <c r="Q16" s="34">
        <f t="shared" si="4"/>
        <v>0</v>
      </c>
      <c r="R16" s="34">
        <f t="shared" si="4"/>
        <v>0</v>
      </c>
    </row>
    <row r="17" spans="1:19" ht="31.5" customHeight="1">
      <c r="A17" s="79"/>
      <c r="B17" s="406"/>
      <c r="C17" s="82" t="s">
        <v>14</v>
      </c>
      <c r="D17" s="34">
        <f>G17+J17+M17+P17</f>
        <v>13414.320000000002</v>
      </c>
      <c r="E17" s="34">
        <f t="shared" ref="E17:R17" si="5">E20+E25+E27+E33+E35</f>
        <v>0</v>
      </c>
      <c r="F17" s="34">
        <f t="shared" si="5"/>
        <v>1771.3</v>
      </c>
      <c r="G17" s="92">
        <f t="shared" si="5"/>
        <v>3318.2</v>
      </c>
      <c r="H17" s="34">
        <f t="shared" si="5"/>
        <v>0</v>
      </c>
      <c r="I17" s="34">
        <f t="shared" si="5"/>
        <v>590</v>
      </c>
      <c r="J17" s="34">
        <f t="shared" si="5"/>
        <v>3352.01</v>
      </c>
      <c r="K17" s="34">
        <f t="shared" si="5"/>
        <v>0</v>
      </c>
      <c r="L17" s="34">
        <f t="shared" si="5"/>
        <v>1181.3</v>
      </c>
      <c r="M17" s="34">
        <f t="shared" si="5"/>
        <v>3152.01</v>
      </c>
      <c r="N17" s="34">
        <f t="shared" si="5"/>
        <v>0</v>
      </c>
      <c r="O17" s="34">
        <f t="shared" si="5"/>
        <v>0</v>
      </c>
      <c r="P17" s="34">
        <f t="shared" si="5"/>
        <v>3592.1</v>
      </c>
      <c r="Q17" s="34">
        <f t="shared" si="5"/>
        <v>0</v>
      </c>
      <c r="R17" s="34">
        <f t="shared" si="5"/>
        <v>0</v>
      </c>
      <c r="S17" s="165"/>
    </row>
    <row r="18" spans="1:19" ht="15.75" customHeight="1">
      <c r="A18" s="461" t="s">
        <v>15</v>
      </c>
      <c r="B18" s="462"/>
      <c r="C18" s="462"/>
      <c r="D18" s="462"/>
      <c r="E18" s="462"/>
      <c r="F18" s="462"/>
      <c r="G18" s="462"/>
      <c r="H18" s="462"/>
      <c r="I18" s="462"/>
      <c r="J18" s="462"/>
      <c r="K18" s="462"/>
      <c r="L18" s="462"/>
      <c r="M18" s="462"/>
      <c r="N18" s="462"/>
      <c r="O18" s="462"/>
      <c r="P18" s="462"/>
      <c r="Q18" s="462"/>
      <c r="R18" s="463"/>
    </row>
    <row r="19" spans="1:19" ht="15.75" customHeight="1">
      <c r="A19" s="458" t="s">
        <v>16</v>
      </c>
      <c r="B19" s="459"/>
      <c r="C19" s="459"/>
      <c r="D19" s="459"/>
      <c r="E19" s="459"/>
      <c r="F19" s="459"/>
      <c r="G19" s="459"/>
      <c r="H19" s="459"/>
      <c r="I19" s="459"/>
      <c r="J19" s="459"/>
      <c r="K19" s="459"/>
      <c r="L19" s="459"/>
      <c r="M19" s="459"/>
      <c r="N19" s="459"/>
      <c r="O19" s="459"/>
      <c r="P19" s="459"/>
      <c r="Q19" s="459"/>
      <c r="R19" s="460"/>
    </row>
    <row r="20" spans="1:19" ht="69" customHeight="1">
      <c r="A20" s="102" t="s">
        <v>17</v>
      </c>
      <c r="B20" s="113" t="s">
        <v>18</v>
      </c>
      <c r="C20" s="99" t="s">
        <v>110</v>
      </c>
      <c r="D20" s="114">
        <f>G20+J20+M20</f>
        <v>0</v>
      </c>
      <c r="E20" s="114">
        <v>0</v>
      </c>
      <c r="F20" s="114">
        <f>I20+L20+O20</f>
        <v>0</v>
      </c>
      <c r="G20" s="115">
        <v>0</v>
      </c>
      <c r="H20" s="114">
        <v>0</v>
      </c>
      <c r="I20" s="115">
        <v>0</v>
      </c>
      <c r="J20" s="115">
        <v>0</v>
      </c>
      <c r="K20" s="115">
        <v>0</v>
      </c>
      <c r="L20" s="115">
        <v>0</v>
      </c>
      <c r="M20" s="116">
        <v>0</v>
      </c>
      <c r="N20" s="116">
        <v>0</v>
      </c>
      <c r="O20" s="116">
        <v>0</v>
      </c>
      <c r="P20" s="116">
        <v>0</v>
      </c>
      <c r="Q20" s="116">
        <v>0</v>
      </c>
      <c r="R20" s="116">
        <v>0</v>
      </c>
    </row>
    <row r="21" spans="1:19" ht="15.75" customHeight="1">
      <c r="A21" s="458" t="s">
        <v>19</v>
      </c>
      <c r="B21" s="459"/>
      <c r="C21" s="459"/>
      <c r="D21" s="459"/>
      <c r="E21" s="459"/>
      <c r="F21" s="459"/>
      <c r="G21" s="459"/>
      <c r="H21" s="459"/>
      <c r="I21" s="459"/>
      <c r="J21" s="459"/>
      <c r="K21" s="459"/>
      <c r="L21" s="459"/>
      <c r="M21" s="459"/>
      <c r="N21" s="459"/>
      <c r="O21" s="459"/>
      <c r="P21" s="459"/>
      <c r="Q21" s="459"/>
      <c r="R21" s="460"/>
    </row>
    <row r="22" spans="1:19" ht="159.75" customHeight="1">
      <c r="A22" s="117" t="s">
        <v>20</v>
      </c>
      <c r="B22" s="103" t="s">
        <v>21</v>
      </c>
      <c r="C22" s="118" t="s">
        <v>22</v>
      </c>
      <c r="D22" s="119">
        <f>G22+J22+M22</f>
        <v>1260.51</v>
      </c>
      <c r="E22" s="119">
        <f>H22+K22+N22</f>
        <v>0</v>
      </c>
      <c r="F22" s="119">
        <f>I22+L22+O22</f>
        <v>0</v>
      </c>
      <c r="G22" s="120">
        <v>286.11</v>
      </c>
      <c r="H22" s="119">
        <v>0</v>
      </c>
      <c r="I22" s="120">
        <v>0</v>
      </c>
      <c r="J22" s="120">
        <v>474.4</v>
      </c>
      <c r="K22" s="120">
        <v>0</v>
      </c>
      <c r="L22" s="120">
        <v>0</v>
      </c>
      <c r="M22" s="121">
        <v>500</v>
      </c>
      <c r="N22" s="119">
        <v>0</v>
      </c>
      <c r="O22" s="119">
        <v>0</v>
      </c>
      <c r="P22" s="121">
        <v>0</v>
      </c>
      <c r="Q22" s="119">
        <v>0</v>
      </c>
      <c r="R22" s="119">
        <v>0</v>
      </c>
    </row>
    <row r="23" spans="1:19" ht="15.75" customHeight="1">
      <c r="A23" s="458" t="s">
        <v>23</v>
      </c>
      <c r="B23" s="459"/>
      <c r="C23" s="459"/>
      <c r="D23" s="459"/>
      <c r="E23" s="459"/>
      <c r="F23" s="459"/>
      <c r="G23" s="459"/>
      <c r="H23" s="459"/>
      <c r="I23" s="459"/>
      <c r="J23" s="459"/>
      <c r="K23" s="459"/>
      <c r="L23" s="459"/>
      <c r="M23" s="459"/>
      <c r="N23" s="459"/>
      <c r="O23" s="459"/>
      <c r="P23" s="459"/>
      <c r="Q23" s="459"/>
      <c r="R23" s="460"/>
    </row>
    <row r="24" spans="1:19" ht="80.25" customHeight="1">
      <c r="A24" s="117" t="s">
        <v>24</v>
      </c>
      <c r="B24" s="103" t="s">
        <v>120</v>
      </c>
      <c r="C24" s="100" t="s">
        <v>121</v>
      </c>
      <c r="D24" s="119">
        <f t="shared" ref="D24:F25" si="6">G24+J24+M24</f>
        <v>9.1999999999999993</v>
      </c>
      <c r="E24" s="119">
        <f t="shared" si="6"/>
        <v>0</v>
      </c>
      <c r="F24" s="119">
        <f t="shared" si="6"/>
        <v>0</v>
      </c>
      <c r="G24" s="120">
        <v>9.1999999999999993</v>
      </c>
      <c r="H24" s="119">
        <v>0</v>
      </c>
      <c r="I24" s="120">
        <v>0</v>
      </c>
      <c r="J24" s="120">
        <v>0</v>
      </c>
      <c r="K24" s="120">
        <v>0</v>
      </c>
      <c r="L24" s="120">
        <v>0</v>
      </c>
      <c r="M24" s="119">
        <v>0</v>
      </c>
      <c r="N24" s="119">
        <v>0</v>
      </c>
      <c r="O24" s="119">
        <v>0</v>
      </c>
      <c r="P24" s="119">
        <v>0</v>
      </c>
      <c r="Q24" s="119">
        <v>0</v>
      </c>
      <c r="R24" s="119">
        <v>0</v>
      </c>
    </row>
    <row r="25" spans="1:19" ht="177" customHeight="1">
      <c r="A25" s="8" t="s">
        <v>26</v>
      </c>
      <c r="B25" s="9" t="s">
        <v>27</v>
      </c>
      <c r="C25" s="10" t="s">
        <v>28</v>
      </c>
      <c r="D25" s="34">
        <f t="shared" si="6"/>
        <v>0</v>
      </c>
      <c r="E25" s="34">
        <f>H25+K25+N25</f>
        <v>0</v>
      </c>
      <c r="F25" s="34">
        <f t="shared" si="6"/>
        <v>0</v>
      </c>
      <c r="G25" s="92">
        <v>0</v>
      </c>
      <c r="H25" s="34">
        <v>0</v>
      </c>
      <c r="I25" s="92">
        <v>0</v>
      </c>
      <c r="J25" s="92">
        <v>0</v>
      </c>
      <c r="K25" s="92">
        <v>0</v>
      </c>
      <c r="L25" s="92">
        <v>0</v>
      </c>
      <c r="M25" s="75">
        <v>0</v>
      </c>
      <c r="N25" s="34">
        <v>0</v>
      </c>
      <c r="O25" s="34">
        <v>0</v>
      </c>
      <c r="P25" s="75">
        <v>0</v>
      </c>
      <c r="Q25" s="34">
        <v>0</v>
      </c>
      <c r="R25" s="34">
        <v>0</v>
      </c>
    </row>
    <row r="26" spans="1:19" ht="15.75">
      <c r="A26" s="399" t="s">
        <v>29</v>
      </c>
      <c r="B26" s="399"/>
      <c r="C26" s="399"/>
      <c r="D26" s="399"/>
      <c r="E26" s="399"/>
      <c r="F26" s="399"/>
      <c r="G26" s="399"/>
      <c r="H26" s="399"/>
      <c r="I26" s="399"/>
      <c r="J26" s="399"/>
      <c r="K26" s="94"/>
      <c r="L26" s="94"/>
      <c r="M26" s="48"/>
      <c r="N26" s="48"/>
      <c r="O26" s="48"/>
      <c r="P26" s="48"/>
      <c r="Q26" s="48"/>
      <c r="R26" s="48"/>
    </row>
    <row r="27" spans="1:19" ht="90" customHeight="1">
      <c r="A27" s="8" t="s">
        <v>30</v>
      </c>
      <c r="B27" s="9" t="s">
        <v>31</v>
      </c>
      <c r="C27" s="10" t="s">
        <v>32</v>
      </c>
      <c r="D27" s="34">
        <v>0</v>
      </c>
      <c r="E27" s="34">
        <v>0</v>
      </c>
      <c r="F27" s="34">
        <v>0</v>
      </c>
      <c r="G27" s="92">
        <v>0</v>
      </c>
      <c r="H27" s="34">
        <v>0</v>
      </c>
      <c r="I27" s="92">
        <v>0</v>
      </c>
      <c r="J27" s="92">
        <v>0</v>
      </c>
      <c r="K27" s="92">
        <v>0</v>
      </c>
      <c r="L27" s="92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</row>
    <row r="28" spans="1:19" ht="15.75" customHeight="1">
      <c r="A28" s="455" t="s">
        <v>33</v>
      </c>
      <c r="B28" s="456"/>
      <c r="C28" s="456"/>
      <c r="D28" s="456"/>
      <c r="E28" s="456"/>
      <c r="F28" s="456"/>
      <c r="G28" s="456"/>
      <c r="H28" s="456"/>
      <c r="I28" s="456"/>
      <c r="J28" s="456"/>
      <c r="K28" s="456"/>
      <c r="L28" s="456"/>
      <c r="M28" s="456"/>
      <c r="N28" s="456"/>
      <c r="O28" s="456"/>
      <c r="P28" s="456"/>
      <c r="Q28" s="456"/>
      <c r="R28" s="457"/>
    </row>
    <row r="29" spans="1:19" ht="15.75" customHeight="1">
      <c r="A29" s="458" t="s">
        <v>34</v>
      </c>
      <c r="B29" s="459"/>
      <c r="C29" s="459"/>
      <c r="D29" s="459"/>
      <c r="E29" s="459"/>
      <c r="F29" s="459"/>
      <c r="G29" s="459"/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60"/>
    </row>
    <row r="30" spans="1:19" ht="64.5" customHeight="1">
      <c r="A30" s="122" t="s">
        <v>35</v>
      </c>
      <c r="B30" s="103" t="s">
        <v>111</v>
      </c>
      <c r="C30" s="118" t="s">
        <v>43</v>
      </c>
      <c r="D30" s="119">
        <f>G30+J30+M30</f>
        <v>0</v>
      </c>
      <c r="E30" s="119">
        <f>H30+K30+N30</f>
        <v>0</v>
      </c>
      <c r="F30" s="119">
        <f>I30+L30+O30</f>
        <v>0</v>
      </c>
      <c r="G30" s="120">
        <v>0</v>
      </c>
      <c r="H30" s="119">
        <v>0</v>
      </c>
      <c r="I30" s="120">
        <v>0</v>
      </c>
      <c r="J30" s="120">
        <v>0</v>
      </c>
      <c r="K30" s="120">
        <v>0</v>
      </c>
      <c r="L30" s="120">
        <v>0</v>
      </c>
      <c r="M30" s="119">
        <v>0</v>
      </c>
      <c r="N30" s="119">
        <v>0</v>
      </c>
      <c r="O30" s="119">
        <v>0</v>
      </c>
      <c r="P30" s="119">
        <v>0</v>
      </c>
      <c r="Q30" s="119">
        <v>0</v>
      </c>
      <c r="R30" s="119">
        <v>0</v>
      </c>
      <c r="S30" s="35">
        <f>J31+J32</f>
        <v>41.7</v>
      </c>
    </row>
    <row r="31" spans="1:19" ht="87" customHeight="1">
      <c r="A31" s="102" t="s">
        <v>36</v>
      </c>
      <c r="B31" s="89" t="s">
        <v>136</v>
      </c>
      <c r="C31" s="63" t="s">
        <v>43</v>
      </c>
      <c r="D31" s="105">
        <v>0</v>
      </c>
      <c r="E31" s="105">
        <f>H31+K31+N31</f>
        <v>1744.55</v>
      </c>
      <c r="F31" s="105">
        <v>0</v>
      </c>
      <c r="G31" s="106">
        <v>0</v>
      </c>
      <c r="H31" s="105">
        <v>0</v>
      </c>
      <c r="I31" s="106">
        <v>0</v>
      </c>
      <c r="J31" s="106">
        <v>17.45</v>
      </c>
      <c r="K31" s="106">
        <v>1744.55</v>
      </c>
      <c r="L31" s="106">
        <v>0</v>
      </c>
      <c r="M31" s="105">
        <v>0</v>
      </c>
      <c r="N31" s="105">
        <v>0</v>
      </c>
      <c r="O31" s="105">
        <v>0</v>
      </c>
      <c r="P31" s="105">
        <v>0</v>
      </c>
      <c r="Q31" s="105">
        <v>0</v>
      </c>
      <c r="R31" s="105">
        <v>0</v>
      </c>
    </row>
    <row r="32" spans="1:19" ht="47.25" customHeight="1">
      <c r="A32" s="8" t="s">
        <v>118</v>
      </c>
      <c r="B32" s="155" t="s">
        <v>135</v>
      </c>
      <c r="C32" s="63" t="s">
        <v>43</v>
      </c>
      <c r="D32" s="106">
        <v>0</v>
      </c>
      <c r="E32" s="106">
        <v>0</v>
      </c>
      <c r="F32" s="106">
        <v>0</v>
      </c>
      <c r="G32" s="106">
        <v>0</v>
      </c>
      <c r="H32" s="106">
        <v>0</v>
      </c>
      <c r="I32" s="106">
        <v>0</v>
      </c>
      <c r="J32" s="106">
        <v>24.25</v>
      </c>
      <c r="K32" s="106">
        <v>2425.5</v>
      </c>
      <c r="L32" s="106">
        <v>0</v>
      </c>
      <c r="M32" s="104">
        <v>0</v>
      </c>
      <c r="N32" s="106">
        <v>0</v>
      </c>
      <c r="O32" s="104">
        <v>0</v>
      </c>
      <c r="P32" s="104">
        <v>0</v>
      </c>
      <c r="Q32" s="106">
        <v>0</v>
      </c>
      <c r="R32" s="104">
        <v>0</v>
      </c>
    </row>
    <row r="33" spans="1:19" ht="112.5" customHeight="1">
      <c r="A33" s="127" t="s">
        <v>122</v>
      </c>
      <c r="B33" s="103" t="s">
        <v>37</v>
      </c>
      <c r="C33" s="86" t="s">
        <v>28</v>
      </c>
      <c r="D33" s="34">
        <v>0</v>
      </c>
      <c r="E33" s="34">
        <v>0</v>
      </c>
      <c r="F33" s="34">
        <v>0</v>
      </c>
      <c r="G33" s="92">
        <v>0</v>
      </c>
      <c r="H33" s="34">
        <v>0</v>
      </c>
      <c r="I33" s="92">
        <v>0</v>
      </c>
      <c r="J33" s="92">
        <v>0</v>
      </c>
      <c r="K33" s="92">
        <v>0</v>
      </c>
      <c r="L33" s="92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</row>
    <row r="34" spans="1:19" ht="15.75" customHeight="1">
      <c r="A34" s="458" t="s">
        <v>38</v>
      </c>
      <c r="B34" s="459"/>
      <c r="C34" s="459"/>
      <c r="D34" s="459"/>
      <c r="E34" s="459"/>
      <c r="F34" s="459"/>
      <c r="G34" s="459"/>
      <c r="H34" s="459"/>
      <c r="I34" s="459"/>
      <c r="J34" s="459"/>
      <c r="K34" s="459"/>
      <c r="L34" s="459"/>
      <c r="M34" s="459"/>
      <c r="N34" s="459"/>
      <c r="O34" s="459"/>
      <c r="P34" s="459"/>
      <c r="Q34" s="459"/>
      <c r="R34" s="460"/>
    </row>
    <row r="35" spans="1:19" ht="113.25" customHeight="1">
      <c r="A35" s="117" t="s">
        <v>39</v>
      </c>
      <c r="B35" s="103" t="s">
        <v>40</v>
      </c>
      <c r="C35" s="118" t="s">
        <v>109</v>
      </c>
      <c r="D35" s="119">
        <f t="shared" ref="D35:F38" si="7">G35+J35+M35</f>
        <v>9822.2200000000012</v>
      </c>
      <c r="E35" s="119">
        <f>H35+K35+N35</f>
        <v>0</v>
      </c>
      <c r="F35" s="119">
        <f>I35+L35+O35</f>
        <v>1771.3</v>
      </c>
      <c r="G35" s="120">
        <v>3318.2</v>
      </c>
      <c r="H35" s="119">
        <v>0</v>
      </c>
      <c r="I35" s="120">
        <v>590</v>
      </c>
      <c r="J35" s="120">
        <v>3352.01</v>
      </c>
      <c r="K35" s="120">
        <v>0</v>
      </c>
      <c r="L35" s="120">
        <v>1181.3</v>
      </c>
      <c r="M35" s="123">
        <v>3152.01</v>
      </c>
      <c r="N35" s="119">
        <v>0</v>
      </c>
      <c r="O35" s="121">
        <v>0</v>
      </c>
      <c r="P35" s="123">
        <v>3592.1</v>
      </c>
      <c r="Q35" s="119">
        <v>0</v>
      </c>
      <c r="R35" s="121">
        <v>0</v>
      </c>
    </row>
    <row r="36" spans="1:19" ht="125.25" customHeight="1">
      <c r="A36" s="8" t="s">
        <v>41</v>
      </c>
      <c r="B36" s="9" t="s">
        <v>42</v>
      </c>
      <c r="C36" s="95" t="s">
        <v>43</v>
      </c>
      <c r="D36" s="34">
        <f t="shared" si="7"/>
        <v>333.9</v>
      </c>
      <c r="E36" s="34">
        <f>H36+K36+N36</f>
        <v>0</v>
      </c>
      <c r="F36" s="34">
        <f>I36+L36+O36</f>
        <v>0</v>
      </c>
      <c r="G36" s="92">
        <v>0</v>
      </c>
      <c r="H36" s="34">
        <v>0</v>
      </c>
      <c r="I36" s="92">
        <v>0</v>
      </c>
      <c r="J36" s="92">
        <v>333.9</v>
      </c>
      <c r="K36" s="92">
        <v>0</v>
      </c>
      <c r="L36" s="92">
        <v>0</v>
      </c>
      <c r="M36" s="34">
        <v>0</v>
      </c>
      <c r="N36" s="34">
        <v>0</v>
      </c>
      <c r="O36" s="75">
        <v>0</v>
      </c>
      <c r="P36" s="34">
        <v>0</v>
      </c>
      <c r="Q36" s="34">
        <v>0</v>
      </c>
      <c r="R36" s="75">
        <v>0</v>
      </c>
      <c r="S36" s="35">
        <f>J36-41.71</f>
        <v>292.19</v>
      </c>
    </row>
    <row r="37" spans="1:19" ht="68.25" customHeight="1">
      <c r="A37" s="8" t="s">
        <v>44</v>
      </c>
      <c r="B37" s="9" t="s">
        <v>45</v>
      </c>
      <c r="C37" s="86" t="s">
        <v>43</v>
      </c>
      <c r="D37" s="34">
        <f t="shared" si="7"/>
        <v>50</v>
      </c>
      <c r="E37" s="34">
        <f>H37+K37+N37</f>
        <v>0</v>
      </c>
      <c r="F37" s="34">
        <f t="shared" si="7"/>
        <v>0</v>
      </c>
      <c r="G37" s="92">
        <v>0</v>
      </c>
      <c r="H37" s="34">
        <v>0</v>
      </c>
      <c r="I37" s="92">
        <v>0</v>
      </c>
      <c r="J37" s="92">
        <v>50</v>
      </c>
      <c r="K37" s="92">
        <v>0</v>
      </c>
      <c r="L37" s="92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</row>
    <row r="38" spans="1:19" ht="129" customHeight="1">
      <c r="A38" s="8" t="s">
        <v>46</v>
      </c>
      <c r="B38" s="9" t="s">
        <v>47</v>
      </c>
      <c r="C38" s="86" t="s">
        <v>43</v>
      </c>
      <c r="D38" s="34">
        <f t="shared" si="7"/>
        <v>250</v>
      </c>
      <c r="E38" s="34">
        <f t="shared" si="7"/>
        <v>0</v>
      </c>
      <c r="F38" s="34">
        <f t="shared" si="7"/>
        <v>0</v>
      </c>
      <c r="G38" s="92">
        <v>0</v>
      </c>
      <c r="H38" s="34">
        <v>0</v>
      </c>
      <c r="I38" s="92">
        <v>0</v>
      </c>
      <c r="J38" s="92">
        <v>250</v>
      </c>
      <c r="K38" s="92">
        <v>0</v>
      </c>
      <c r="L38" s="92">
        <v>0</v>
      </c>
      <c r="M38" s="75">
        <v>0</v>
      </c>
      <c r="N38" s="34">
        <v>0</v>
      </c>
      <c r="O38" s="34">
        <v>0</v>
      </c>
      <c r="P38" s="75">
        <v>0</v>
      </c>
      <c r="Q38" s="34">
        <v>0</v>
      </c>
      <c r="R38" s="34">
        <v>0</v>
      </c>
    </row>
  </sheetData>
  <mergeCells count="26">
    <mergeCell ref="M1:Q1"/>
    <mergeCell ref="A15:C15"/>
    <mergeCell ref="A11:A12"/>
    <mergeCell ref="B11:B12"/>
    <mergeCell ref="C11:C12"/>
    <mergeCell ref="D11:E11"/>
    <mergeCell ref="G11:H11"/>
    <mergeCell ref="J11:K11"/>
    <mergeCell ref="M11:O11"/>
    <mergeCell ref="A14:C14"/>
    <mergeCell ref="D14:E14"/>
    <mergeCell ref="M14:O14"/>
    <mergeCell ref="P11:R11"/>
    <mergeCell ref="P14:R14"/>
    <mergeCell ref="A26:J26"/>
    <mergeCell ref="A28:R28"/>
    <mergeCell ref="A29:R29"/>
    <mergeCell ref="A34:R34"/>
    <mergeCell ref="B9:R9"/>
    <mergeCell ref="A18:R18"/>
    <mergeCell ref="A19:R19"/>
    <mergeCell ref="A23:R23"/>
    <mergeCell ref="A21:R21"/>
    <mergeCell ref="B16:B17"/>
    <mergeCell ref="G14:I14"/>
    <mergeCell ref="J14:L14"/>
  </mergeCells>
  <pageMargins left="0.25" right="0.25" top="0.75" bottom="0.75" header="0.3" footer="0.3"/>
  <pageSetup paperSize="9" scale="70" fitToHeight="0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8"/>
  <sheetViews>
    <sheetView topLeftCell="A16" workbookViewId="0">
      <selection activeCell="A30" sqref="A1:R1048576"/>
    </sheetView>
  </sheetViews>
  <sheetFormatPr defaultRowHeight="15"/>
  <cols>
    <col min="1" max="1" width="6" customWidth="1"/>
    <col min="2" max="2" width="25.85546875" customWidth="1"/>
    <col min="3" max="3" width="13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9" width="9.28515625" style="20" bestFit="1" customWidth="1"/>
    <col min="10" max="10" width="9.28515625" style="254" bestFit="1" customWidth="1"/>
    <col min="11" max="11" width="9.5703125" style="254" bestFit="1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>
      <c r="A1" s="176"/>
      <c r="B1" s="177"/>
      <c r="C1" s="177"/>
      <c r="D1" s="178"/>
      <c r="E1" s="179"/>
      <c r="F1" s="180"/>
      <c r="G1" s="181"/>
      <c r="H1" s="182"/>
      <c r="I1" s="183"/>
      <c r="J1" s="244"/>
      <c r="K1" s="244"/>
      <c r="L1" s="227"/>
      <c r="M1" s="376" t="s">
        <v>0</v>
      </c>
      <c r="N1" s="376"/>
      <c r="O1" s="376"/>
      <c r="P1" s="376"/>
      <c r="Q1" s="376"/>
      <c r="R1" s="182"/>
    </row>
    <row r="2" spans="1:18" ht="15.75">
      <c r="A2" s="176"/>
      <c r="B2" s="177"/>
      <c r="C2" s="177"/>
      <c r="D2" s="178"/>
      <c r="E2" s="179"/>
      <c r="F2" s="180"/>
      <c r="G2" s="181"/>
      <c r="H2" s="185"/>
      <c r="I2" s="183"/>
      <c r="J2" s="244"/>
      <c r="K2" s="244"/>
      <c r="L2" s="227"/>
      <c r="M2" s="228"/>
      <c r="N2" s="228"/>
      <c r="O2" s="228"/>
      <c r="P2" s="62"/>
      <c r="Q2" s="62"/>
      <c r="R2" s="182"/>
    </row>
    <row r="3" spans="1:18" ht="15.75">
      <c r="A3" s="186"/>
      <c r="B3" s="182"/>
      <c r="C3" s="182"/>
      <c r="D3" s="179"/>
      <c r="E3" s="179"/>
      <c r="F3" s="179"/>
      <c r="G3" s="181"/>
      <c r="H3" s="182"/>
      <c r="I3" s="183"/>
      <c r="J3" s="244"/>
      <c r="K3" s="244"/>
      <c r="L3" s="229" t="s">
        <v>127</v>
      </c>
      <c r="M3" s="230"/>
      <c r="N3" s="230"/>
      <c r="O3" s="230"/>
      <c r="P3" s="230"/>
      <c r="Q3" s="230"/>
      <c r="R3" s="187"/>
    </row>
    <row r="4" spans="1:18" ht="15.75">
      <c r="A4" s="186"/>
      <c r="B4" s="182"/>
      <c r="C4" s="182"/>
      <c r="D4" s="179"/>
      <c r="E4" s="179"/>
      <c r="F4" s="179"/>
      <c r="G4" s="181"/>
      <c r="H4" s="182"/>
      <c r="I4" s="183"/>
      <c r="J4" s="244"/>
      <c r="K4" s="244"/>
      <c r="L4" s="229" t="s">
        <v>2</v>
      </c>
      <c r="M4" s="230"/>
      <c r="N4" s="230"/>
      <c r="O4" s="230"/>
      <c r="P4" s="230"/>
      <c r="Q4" s="230"/>
      <c r="R4" s="187"/>
    </row>
    <row r="5" spans="1:18" ht="15.75">
      <c r="A5" s="186"/>
      <c r="B5" s="182"/>
      <c r="C5" s="182"/>
      <c r="D5" s="179"/>
      <c r="E5" s="179"/>
      <c r="F5" s="179"/>
      <c r="G5" s="181"/>
      <c r="H5" s="182"/>
      <c r="I5" s="183"/>
      <c r="J5" s="244"/>
      <c r="K5" s="244"/>
      <c r="L5" s="229" t="s">
        <v>128</v>
      </c>
      <c r="M5" s="230"/>
      <c r="N5" s="230"/>
      <c r="O5" s="230"/>
      <c r="P5" s="230"/>
      <c r="Q5" s="230"/>
      <c r="R5" s="187"/>
    </row>
    <row r="6" spans="1:18" ht="15.75">
      <c r="A6" s="186"/>
      <c r="B6" s="182"/>
      <c r="C6" s="182"/>
      <c r="D6" s="179"/>
      <c r="E6" s="179"/>
      <c r="F6" s="179"/>
      <c r="G6" s="181"/>
      <c r="H6" s="182"/>
      <c r="I6" s="183"/>
      <c r="J6" s="244"/>
      <c r="K6" s="244"/>
      <c r="L6" s="229" t="s">
        <v>129</v>
      </c>
      <c r="M6" s="230"/>
      <c r="N6" s="230"/>
      <c r="O6" s="230"/>
      <c r="P6" s="230"/>
      <c r="Q6" s="230"/>
      <c r="R6" s="187"/>
    </row>
    <row r="7" spans="1:18" ht="15.75">
      <c r="A7" s="186"/>
      <c r="B7" s="182"/>
      <c r="C7" s="182"/>
      <c r="D7" s="179"/>
      <c r="E7" s="179"/>
      <c r="F7" s="179"/>
      <c r="G7" s="181"/>
      <c r="H7" s="182"/>
      <c r="I7" s="183"/>
      <c r="J7" s="244"/>
      <c r="K7" s="244"/>
      <c r="L7" s="227"/>
      <c r="M7" s="170" t="s">
        <v>140</v>
      </c>
      <c r="N7" s="170"/>
      <c r="O7" s="170"/>
      <c r="P7" s="170"/>
      <c r="Q7" s="170"/>
      <c r="R7" s="182"/>
    </row>
    <row r="8" spans="1:18" ht="25.5" customHeight="1">
      <c r="A8" s="188"/>
      <c r="B8" s="189"/>
      <c r="C8" s="189"/>
      <c r="D8" s="190"/>
      <c r="E8" s="190"/>
      <c r="F8" s="182"/>
      <c r="G8" s="181"/>
      <c r="H8" s="190" t="s">
        <v>85</v>
      </c>
      <c r="I8" s="183"/>
      <c r="J8" s="244"/>
      <c r="K8" s="244"/>
      <c r="L8" s="184"/>
      <c r="M8" s="191"/>
      <c r="N8" s="191"/>
      <c r="O8" s="190"/>
      <c r="P8" s="182"/>
      <c r="Q8" s="182"/>
      <c r="R8" s="182"/>
    </row>
    <row r="9" spans="1:18" ht="29.25" customHeight="1">
      <c r="A9" s="188"/>
      <c r="B9" s="378" t="s">
        <v>130</v>
      </c>
      <c r="C9" s="378"/>
      <c r="D9" s="378"/>
      <c r="E9" s="378"/>
      <c r="F9" s="378"/>
      <c r="G9" s="378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</row>
    <row r="10" spans="1:18">
      <c r="A10" s="192" t="s">
        <v>6</v>
      </c>
      <c r="B10" s="182"/>
      <c r="C10" s="182"/>
      <c r="D10" s="179"/>
      <c r="E10" s="179"/>
      <c r="F10" s="179"/>
      <c r="G10" s="193"/>
      <c r="H10" s="179"/>
      <c r="I10" s="193"/>
      <c r="J10" s="245"/>
      <c r="K10" s="245"/>
      <c r="L10" s="193"/>
      <c r="M10" s="179"/>
      <c r="N10" s="179"/>
      <c r="O10" s="179"/>
      <c r="P10" s="182"/>
      <c r="Q10" s="182"/>
      <c r="R10" s="182"/>
    </row>
    <row r="11" spans="1:18">
      <c r="A11" s="381" t="s">
        <v>48</v>
      </c>
      <c r="B11" s="383" t="s">
        <v>7</v>
      </c>
      <c r="C11" s="385" t="s">
        <v>8</v>
      </c>
      <c r="D11" s="386" t="s">
        <v>9</v>
      </c>
      <c r="E11" s="387"/>
      <c r="F11" s="173"/>
      <c r="G11" s="388">
        <v>2018</v>
      </c>
      <c r="H11" s="380"/>
      <c r="I11" s="175"/>
      <c r="J11" s="471">
        <v>2019</v>
      </c>
      <c r="K11" s="471"/>
      <c r="L11" s="175"/>
      <c r="M11" s="393">
        <v>2020</v>
      </c>
      <c r="N11" s="393"/>
      <c r="O11" s="393"/>
      <c r="P11" s="393">
        <v>2021</v>
      </c>
      <c r="Q11" s="393"/>
      <c r="R11" s="393"/>
    </row>
    <row r="12" spans="1:18" ht="126.75">
      <c r="A12" s="382"/>
      <c r="B12" s="384"/>
      <c r="C12" s="384"/>
      <c r="D12" s="39" t="s">
        <v>113</v>
      </c>
      <c r="E12" s="40" t="s">
        <v>116</v>
      </c>
      <c r="F12" s="39" t="s">
        <v>117</v>
      </c>
      <c r="G12" s="90" t="s">
        <v>113</v>
      </c>
      <c r="H12" s="40" t="s">
        <v>116</v>
      </c>
      <c r="I12" s="90" t="s">
        <v>114</v>
      </c>
      <c r="J12" s="246" t="s">
        <v>113</v>
      </c>
      <c r="K12" s="246" t="s">
        <v>116</v>
      </c>
      <c r="L12" s="90" t="s">
        <v>117</v>
      </c>
      <c r="M12" s="41" t="s">
        <v>115</v>
      </c>
      <c r="N12" s="41" t="s">
        <v>116</v>
      </c>
      <c r="O12" s="41" t="s">
        <v>117</v>
      </c>
      <c r="P12" s="41" t="s">
        <v>115</v>
      </c>
      <c r="Q12" s="41" t="s">
        <v>116</v>
      </c>
      <c r="R12" s="41" t="s">
        <v>117</v>
      </c>
    </row>
    <row r="13" spans="1:18">
      <c r="A13" s="194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91">
        <v>11</v>
      </c>
      <c r="H13" s="43">
        <v>12</v>
      </c>
      <c r="I13" s="91">
        <v>13</v>
      </c>
      <c r="J13" s="247">
        <v>14</v>
      </c>
      <c r="K13" s="247">
        <v>15</v>
      </c>
      <c r="L13" s="91">
        <v>16</v>
      </c>
      <c r="M13" s="174">
        <v>17</v>
      </c>
      <c r="N13" s="174">
        <v>18</v>
      </c>
      <c r="O13" s="174">
        <v>19</v>
      </c>
      <c r="P13" s="174">
        <v>17</v>
      </c>
      <c r="Q13" s="174">
        <v>18</v>
      </c>
      <c r="R13" s="174">
        <v>19</v>
      </c>
    </row>
    <row r="14" spans="1:18">
      <c r="A14" s="363" t="s">
        <v>10</v>
      </c>
      <c r="B14" s="364"/>
      <c r="C14" s="365"/>
      <c r="D14" s="472">
        <f>G14+J14+M14+P14</f>
        <v>21320.98</v>
      </c>
      <c r="E14" s="473"/>
      <c r="F14" s="195"/>
      <c r="G14" s="469">
        <f t="shared" ref="G14" si="0">G15+H15+I15</f>
        <v>4203.51</v>
      </c>
      <c r="H14" s="470"/>
      <c r="I14" s="470"/>
      <c r="J14" s="469">
        <f t="shared" ref="J14" si="1">J15+K15+L15</f>
        <v>9873.36</v>
      </c>
      <c r="K14" s="470"/>
      <c r="L14" s="470"/>
      <c r="M14" s="469">
        <f t="shared" ref="M14" si="2">M15+N15+O15</f>
        <v>3652.01</v>
      </c>
      <c r="N14" s="470"/>
      <c r="O14" s="470"/>
      <c r="P14" s="469">
        <f>P15+Q15+R15</f>
        <v>3592.1</v>
      </c>
      <c r="Q14" s="470"/>
      <c r="R14" s="470"/>
    </row>
    <row r="15" spans="1:18">
      <c r="A15" s="363" t="s">
        <v>11</v>
      </c>
      <c r="B15" s="364"/>
      <c r="C15" s="365"/>
      <c r="D15" s="167">
        <f>D16+D17</f>
        <v>15379.630000000001</v>
      </c>
      <c r="E15" s="167">
        <f t="shared" ref="E15:R15" si="3">E16+E17</f>
        <v>4170.05</v>
      </c>
      <c r="F15" s="167">
        <f t="shared" si="3"/>
        <v>1771.3</v>
      </c>
      <c r="G15" s="172">
        <f t="shared" si="3"/>
        <v>3613.5099999999998</v>
      </c>
      <c r="H15" s="167">
        <f t="shared" si="3"/>
        <v>0</v>
      </c>
      <c r="I15" s="167">
        <f t="shared" si="3"/>
        <v>590</v>
      </c>
      <c r="J15" s="248">
        <f t="shared" si="3"/>
        <v>4522.01</v>
      </c>
      <c r="K15" s="248">
        <f t="shared" si="3"/>
        <v>4170.05</v>
      </c>
      <c r="L15" s="167">
        <f t="shared" si="3"/>
        <v>1181.3</v>
      </c>
      <c r="M15" s="167">
        <f t="shared" si="3"/>
        <v>3652.01</v>
      </c>
      <c r="N15" s="167">
        <f t="shared" si="3"/>
        <v>0</v>
      </c>
      <c r="O15" s="167">
        <f t="shared" si="3"/>
        <v>0</v>
      </c>
      <c r="P15" s="167">
        <f t="shared" si="3"/>
        <v>3592.1</v>
      </c>
      <c r="Q15" s="167">
        <f t="shared" si="3"/>
        <v>0</v>
      </c>
      <c r="R15" s="167">
        <f t="shared" si="3"/>
        <v>0</v>
      </c>
    </row>
    <row r="16" spans="1:18" ht="90">
      <c r="A16" s="196" t="s">
        <v>112</v>
      </c>
      <c r="B16" s="372" t="s">
        <v>12</v>
      </c>
      <c r="C16" s="197" t="s">
        <v>121</v>
      </c>
      <c r="D16" s="198">
        <f>G16+J16+M16+P16</f>
        <v>1945.31</v>
      </c>
      <c r="E16" s="198">
        <f>H16+K16+N16+Q16</f>
        <v>4170.05</v>
      </c>
      <c r="F16" s="198">
        <f t="shared" ref="F16:R16" si="4">F22+F24+F30+F31+F32+F36+F37+F38</f>
        <v>0</v>
      </c>
      <c r="G16" s="199">
        <f t="shared" si="4"/>
        <v>295.31</v>
      </c>
      <c r="H16" s="198">
        <f t="shared" si="4"/>
        <v>0</v>
      </c>
      <c r="I16" s="198">
        <f t="shared" si="4"/>
        <v>0</v>
      </c>
      <c r="J16" s="249">
        <f>J22+J24+J25+J27+J30+J31+J32+J33+J36+J37+J38</f>
        <v>1150</v>
      </c>
      <c r="K16" s="249">
        <f t="shared" si="4"/>
        <v>4170.05</v>
      </c>
      <c r="L16" s="198">
        <f t="shared" si="4"/>
        <v>0</v>
      </c>
      <c r="M16" s="198">
        <f t="shared" si="4"/>
        <v>500</v>
      </c>
      <c r="N16" s="198">
        <f t="shared" si="4"/>
        <v>0</v>
      </c>
      <c r="O16" s="198">
        <f t="shared" si="4"/>
        <v>0</v>
      </c>
      <c r="P16" s="198">
        <f t="shared" si="4"/>
        <v>0</v>
      </c>
      <c r="Q16" s="198">
        <f t="shared" si="4"/>
        <v>0</v>
      </c>
      <c r="R16" s="198">
        <f t="shared" si="4"/>
        <v>0</v>
      </c>
    </row>
    <row r="17" spans="1:18" ht="30">
      <c r="A17" s="200"/>
      <c r="B17" s="373"/>
      <c r="C17" s="197" t="s">
        <v>14</v>
      </c>
      <c r="D17" s="198">
        <f>G17+J17+M17+P17</f>
        <v>13434.320000000002</v>
      </c>
      <c r="E17" s="198">
        <f t="shared" ref="E17:R17" si="5">E20+E25+E27+E33+E35</f>
        <v>0</v>
      </c>
      <c r="F17" s="198">
        <f t="shared" si="5"/>
        <v>1771.3</v>
      </c>
      <c r="G17" s="199">
        <f t="shared" si="5"/>
        <v>3318.2</v>
      </c>
      <c r="H17" s="198">
        <f t="shared" si="5"/>
        <v>0</v>
      </c>
      <c r="I17" s="198">
        <f t="shared" si="5"/>
        <v>590</v>
      </c>
      <c r="J17" s="249">
        <f t="shared" si="5"/>
        <v>3372.01</v>
      </c>
      <c r="K17" s="249">
        <f t="shared" si="5"/>
        <v>0</v>
      </c>
      <c r="L17" s="198">
        <f t="shared" si="5"/>
        <v>1181.3</v>
      </c>
      <c r="M17" s="198">
        <f t="shared" si="5"/>
        <v>3152.01</v>
      </c>
      <c r="N17" s="198">
        <f t="shared" si="5"/>
        <v>0</v>
      </c>
      <c r="O17" s="198">
        <f t="shared" si="5"/>
        <v>0</v>
      </c>
      <c r="P17" s="198">
        <f t="shared" si="5"/>
        <v>3592.1</v>
      </c>
      <c r="Q17" s="198">
        <f t="shared" si="5"/>
        <v>0</v>
      </c>
      <c r="R17" s="198">
        <f t="shared" si="5"/>
        <v>0</v>
      </c>
    </row>
    <row r="18" spans="1:18">
      <c r="A18" s="386" t="s">
        <v>15</v>
      </c>
      <c r="B18" s="387"/>
      <c r="C18" s="387"/>
      <c r="D18" s="387"/>
      <c r="E18" s="387"/>
      <c r="F18" s="387"/>
      <c r="G18" s="387"/>
      <c r="H18" s="387"/>
      <c r="I18" s="387"/>
      <c r="J18" s="387"/>
      <c r="K18" s="387"/>
      <c r="L18" s="387"/>
      <c r="M18" s="387"/>
      <c r="N18" s="387"/>
      <c r="O18" s="387"/>
      <c r="P18" s="387"/>
      <c r="Q18" s="387"/>
      <c r="R18" s="388"/>
    </row>
    <row r="19" spans="1:18">
      <c r="A19" s="369" t="s">
        <v>16</v>
      </c>
      <c r="B19" s="370"/>
      <c r="C19" s="370"/>
      <c r="D19" s="370"/>
      <c r="E19" s="370"/>
      <c r="F19" s="370"/>
      <c r="G19" s="370"/>
      <c r="H19" s="370"/>
      <c r="I19" s="370"/>
      <c r="J19" s="370"/>
      <c r="K19" s="370"/>
      <c r="L19" s="370"/>
      <c r="M19" s="370"/>
      <c r="N19" s="370"/>
      <c r="O19" s="370"/>
      <c r="P19" s="370"/>
      <c r="Q19" s="370"/>
      <c r="R19" s="371"/>
    </row>
    <row r="20" spans="1:18" ht="77.25" customHeight="1">
      <c r="A20" s="201" t="s">
        <v>17</v>
      </c>
      <c r="B20" s="202" t="s">
        <v>18</v>
      </c>
      <c r="C20" s="203" t="s">
        <v>110</v>
      </c>
      <c r="D20" s="204">
        <f>G20+J20+M20</f>
        <v>0</v>
      </c>
      <c r="E20" s="204">
        <v>0</v>
      </c>
      <c r="F20" s="204">
        <f>I20+L20+O20</f>
        <v>0</v>
      </c>
      <c r="G20" s="205">
        <v>0</v>
      </c>
      <c r="H20" s="204">
        <v>0</v>
      </c>
      <c r="I20" s="205">
        <v>0</v>
      </c>
      <c r="J20" s="250">
        <v>0</v>
      </c>
      <c r="K20" s="250">
        <v>0</v>
      </c>
      <c r="L20" s="205">
        <v>0</v>
      </c>
      <c r="M20" s="206">
        <v>0</v>
      </c>
      <c r="N20" s="206">
        <v>0</v>
      </c>
      <c r="O20" s="206">
        <v>0</v>
      </c>
      <c r="P20" s="206">
        <v>0</v>
      </c>
      <c r="Q20" s="206">
        <v>0</v>
      </c>
      <c r="R20" s="206">
        <v>0</v>
      </c>
    </row>
    <row r="21" spans="1:18">
      <c r="A21" s="369" t="s">
        <v>19</v>
      </c>
      <c r="B21" s="370"/>
      <c r="C21" s="370"/>
      <c r="D21" s="370"/>
      <c r="E21" s="370"/>
      <c r="F21" s="370"/>
      <c r="G21" s="370"/>
      <c r="H21" s="370"/>
      <c r="I21" s="370"/>
      <c r="J21" s="370"/>
      <c r="K21" s="370"/>
      <c r="L21" s="370"/>
      <c r="M21" s="370"/>
      <c r="N21" s="370"/>
      <c r="O21" s="370"/>
      <c r="P21" s="370"/>
      <c r="Q21" s="370"/>
      <c r="R21" s="371"/>
    </row>
    <row r="22" spans="1:18" ht="165">
      <c r="A22" s="207" t="s">
        <v>20</v>
      </c>
      <c r="B22" s="208" t="s">
        <v>21</v>
      </c>
      <c r="C22" s="209" t="s">
        <v>22</v>
      </c>
      <c r="D22" s="210">
        <f>G22+J22+M22</f>
        <v>1240.51</v>
      </c>
      <c r="E22" s="210">
        <f>H22+K22+N22</f>
        <v>0</v>
      </c>
      <c r="F22" s="210">
        <f>I22+L22+O22</f>
        <v>0</v>
      </c>
      <c r="G22" s="211">
        <v>286.11</v>
      </c>
      <c r="H22" s="210">
        <v>0</v>
      </c>
      <c r="I22" s="211">
        <v>0</v>
      </c>
      <c r="J22" s="251">
        <v>454.4</v>
      </c>
      <c r="K22" s="251">
        <v>0</v>
      </c>
      <c r="L22" s="211">
        <v>0</v>
      </c>
      <c r="M22" s="212">
        <v>500</v>
      </c>
      <c r="N22" s="210">
        <v>0</v>
      </c>
      <c r="O22" s="210">
        <v>0</v>
      </c>
      <c r="P22" s="212">
        <v>0</v>
      </c>
      <c r="Q22" s="210">
        <v>0</v>
      </c>
      <c r="R22" s="210">
        <v>0</v>
      </c>
    </row>
    <row r="23" spans="1:18">
      <c r="A23" s="369" t="s">
        <v>23</v>
      </c>
      <c r="B23" s="370"/>
      <c r="C23" s="370"/>
      <c r="D23" s="370"/>
      <c r="E23" s="370"/>
      <c r="F23" s="370"/>
      <c r="G23" s="370"/>
      <c r="H23" s="370"/>
      <c r="I23" s="370"/>
      <c r="J23" s="370"/>
      <c r="K23" s="370"/>
      <c r="L23" s="370"/>
      <c r="M23" s="370"/>
      <c r="N23" s="370"/>
      <c r="O23" s="370"/>
      <c r="P23" s="370"/>
      <c r="Q23" s="370"/>
      <c r="R23" s="371"/>
    </row>
    <row r="24" spans="1:18" ht="90">
      <c r="A24" s="207" t="s">
        <v>24</v>
      </c>
      <c r="B24" s="208" t="s">
        <v>120</v>
      </c>
      <c r="C24" s="213" t="s">
        <v>121</v>
      </c>
      <c r="D24" s="210">
        <f t="shared" ref="D24:F25" si="6">G24+J24+M24</f>
        <v>9.1999999999999993</v>
      </c>
      <c r="E24" s="210">
        <f t="shared" si="6"/>
        <v>0</v>
      </c>
      <c r="F24" s="210">
        <f t="shared" si="6"/>
        <v>0</v>
      </c>
      <c r="G24" s="211">
        <v>9.1999999999999993</v>
      </c>
      <c r="H24" s="210">
        <v>0</v>
      </c>
      <c r="I24" s="211">
        <v>0</v>
      </c>
      <c r="J24" s="251">
        <v>0</v>
      </c>
      <c r="K24" s="251">
        <v>0</v>
      </c>
      <c r="L24" s="211">
        <v>0</v>
      </c>
      <c r="M24" s="210">
        <v>0</v>
      </c>
      <c r="N24" s="210">
        <v>0</v>
      </c>
      <c r="O24" s="210">
        <v>0</v>
      </c>
      <c r="P24" s="210">
        <v>0</v>
      </c>
      <c r="Q24" s="210">
        <v>0</v>
      </c>
      <c r="R24" s="210">
        <v>0</v>
      </c>
    </row>
    <row r="25" spans="1:18" ht="198" customHeight="1">
      <c r="A25" s="214" t="s">
        <v>26</v>
      </c>
      <c r="B25" s="215" t="s">
        <v>27</v>
      </c>
      <c r="C25" s="10" t="s">
        <v>28</v>
      </c>
      <c r="D25" s="198">
        <f t="shared" si="6"/>
        <v>0</v>
      </c>
      <c r="E25" s="198">
        <f>H25+K25+N25</f>
        <v>0</v>
      </c>
      <c r="F25" s="198">
        <f t="shared" si="6"/>
        <v>0</v>
      </c>
      <c r="G25" s="199">
        <v>0</v>
      </c>
      <c r="H25" s="198">
        <v>0</v>
      </c>
      <c r="I25" s="199">
        <v>0</v>
      </c>
      <c r="J25" s="249">
        <v>0</v>
      </c>
      <c r="K25" s="249">
        <v>0</v>
      </c>
      <c r="L25" s="199">
        <v>0</v>
      </c>
      <c r="M25" s="216">
        <v>0</v>
      </c>
      <c r="N25" s="198">
        <v>0</v>
      </c>
      <c r="O25" s="198">
        <v>0</v>
      </c>
      <c r="P25" s="216">
        <v>0</v>
      </c>
      <c r="Q25" s="198">
        <v>0</v>
      </c>
      <c r="R25" s="198">
        <v>0</v>
      </c>
    </row>
    <row r="26" spans="1:18">
      <c r="A26" s="374" t="s">
        <v>29</v>
      </c>
      <c r="B26" s="374"/>
      <c r="C26" s="374"/>
      <c r="D26" s="374"/>
      <c r="E26" s="374"/>
      <c r="F26" s="374"/>
      <c r="G26" s="374"/>
      <c r="H26" s="374"/>
      <c r="I26" s="374"/>
      <c r="J26" s="374"/>
      <c r="K26" s="252"/>
      <c r="L26" s="217"/>
      <c r="M26" s="218"/>
      <c r="N26" s="218"/>
      <c r="O26" s="218"/>
      <c r="P26" s="218"/>
      <c r="Q26" s="218"/>
      <c r="R26" s="218"/>
    </row>
    <row r="27" spans="1:18" ht="90">
      <c r="A27" s="214" t="s">
        <v>30</v>
      </c>
      <c r="B27" s="215" t="s">
        <v>31</v>
      </c>
      <c r="C27" s="10" t="s">
        <v>32</v>
      </c>
      <c r="D27" s="198">
        <v>0</v>
      </c>
      <c r="E27" s="198">
        <v>0</v>
      </c>
      <c r="F27" s="198">
        <v>0</v>
      </c>
      <c r="G27" s="199">
        <v>0</v>
      </c>
      <c r="H27" s="198">
        <v>0</v>
      </c>
      <c r="I27" s="199">
        <v>0</v>
      </c>
      <c r="J27" s="249">
        <v>0</v>
      </c>
      <c r="K27" s="249">
        <v>0</v>
      </c>
      <c r="L27" s="199">
        <v>0</v>
      </c>
      <c r="M27" s="198">
        <v>0</v>
      </c>
      <c r="N27" s="198">
        <v>0</v>
      </c>
      <c r="O27" s="198">
        <v>0</v>
      </c>
      <c r="P27" s="198">
        <v>0</v>
      </c>
      <c r="Q27" s="198">
        <v>0</v>
      </c>
      <c r="R27" s="198">
        <v>0</v>
      </c>
    </row>
    <row r="28" spans="1:18">
      <c r="A28" s="363" t="s">
        <v>33</v>
      </c>
      <c r="B28" s="364"/>
      <c r="C28" s="364"/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5"/>
    </row>
    <row r="29" spans="1:18">
      <c r="A29" s="369" t="s">
        <v>34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1"/>
    </row>
    <row r="30" spans="1:18" ht="224.25" customHeight="1">
      <c r="A30" s="219" t="s">
        <v>35</v>
      </c>
      <c r="B30" s="208" t="s">
        <v>111</v>
      </c>
      <c r="C30" s="209" t="s">
        <v>43</v>
      </c>
      <c r="D30" s="210">
        <f>G30+J30+M30</f>
        <v>0</v>
      </c>
      <c r="E30" s="210">
        <f>H30+K30+N30</f>
        <v>0</v>
      </c>
      <c r="F30" s="210">
        <f>I30+L30+O30</f>
        <v>0</v>
      </c>
      <c r="G30" s="211">
        <v>0</v>
      </c>
      <c r="H30" s="210">
        <v>0</v>
      </c>
      <c r="I30" s="211">
        <v>0</v>
      </c>
      <c r="J30" s="251">
        <v>0</v>
      </c>
      <c r="K30" s="251">
        <v>0</v>
      </c>
      <c r="L30" s="211">
        <v>0</v>
      </c>
      <c r="M30" s="210">
        <v>0</v>
      </c>
      <c r="N30" s="210">
        <v>0</v>
      </c>
      <c r="O30" s="210">
        <v>0</v>
      </c>
      <c r="P30" s="210">
        <v>0</v>
      </c>
      <c r="Q30" s="210">
        <v>0</v>
      </c>
      <c r="R30" s="210">
        <v>0</v>
      </c>
    </row>
    <row r="31" spans="1:18" ht="120.75" customHeight="1">
      <c r="A31" s="201" t="s">
        <v>36</v>
      </c>
      <c r="B31" s="220" t="s">
        <v>139</v>
      </c>
      <c r="C31" s="63" t="s">
        <v>43</v>
      </c>
      <c r="D31" s="221">
        <v>0</v>
      </c>
      <c r="E31" s="221">
        <f>H31+K31+N31</f>
        <v>1744.55</v>
      </c>
      <c r="F31" s="221">
        <v>0</v>
      </c>
      <c r="G31" s="222">
        <v>0</v>
      </c>
      <c r="H31" s="221">
        <v>0</v>
      </c>
      <c r="I31" s="222">
        <v>0</v>
      </c>
      <c r="J31" s="253">
        <v>17.45</v>
      </c>
      <c r="K31" s="253">
        <v>1744.55</v>
      </c>
      <c r="L31" s="222">
        <v>0</v>
      </c>
      <c r="M31" s="221">
        <v>0</v>
      </c>
      <c r="N31" s="221">
        <v>0</v>
      </c>
      <c r="O31" s="221">
        <v>0</v>
      </c>
      <c r="P31" s="221">
        <v>0</v>
      </c>
      <c r="Q31" s="221">
        <v>0</v>
      </c>
      <c r="R31" s="221">
        <v>0</v>
      </c>
    </row>
    <row r="32" spans="1:18" ht="60">
      <c r="A32" s="214" t="s">
        <v>118</v>
      </c>
      <c r="B32" s="155" t="s">
        <v>135</v>
      </c>
      <c r="C32" s="63" t="s">
        <v>43</v>
      </c>
      <c r="D32" s="222">
        <v>0</v>
      </c>
      <c r="E32" s="222">
        <v>0</v>
      </c>
      <c r="F32" s="222">
        <v>0</v>
      </c>
      <c r="G32" s="222">
        <v>0</v>
      </c>
      <c r="H32" s="222">
        <v>0</v>
      </c>
      <c r="I32" s="222">
        <v>0</v>
      </c>
      <c r="J32" s="253">
        <v>24.25</v>
      </c>
      <c r="K32" s="253">
        <v>2425.5</v>
      </c>
      <c r="L32" s="222">
        <v>0</v>
      </c>
      <c r="M32" s="223">
        <v>0</v>
      </c>
      <c r="N32" s="222">
        <v>0</v>
      </c>
      <c r="O32" s="223">
        <v>0</v>
      </c>
      <c r="P32" s="223">
        <v>0</v>
      </c>
      <c r="Q32" s="222">
        <v>0</v>
      </c>
      <c r="R32" s="223">
        <v>0</v>
      </c>
    </row>
    <row r="33" spans="1:18" ht="121.5" customHeight="1">
      <c r="A33" s="224" t="s">
        <v>122</v>
      </c>
      <c r="B33" s="208" t="s">
        <v>37</v>
      </c>
      <c r="C33" s="225" t="s">
        <v>28</v>
      </c>
      <c r="D33" s="198">
        <v>0</v>
      </c>
      <c r="E33" s="198">
        <v>0</v>
      </c>
      <c r="F33" s="198">
        <v>0</v>
      </c>
      <c r="G33" s="199">
        <v>0</v>
      </c>
      <c r="H33" s="198">
        <v>0</v>
      </c>
      <c r="I33" s="199">
        <v>0</v>
      </c>
      <c r="J33" s="249">
        <v>20</v>
      </c>
      <c r="K33" s="249">
        <v>0</v>
      </c>
      <c r="L33" s="199">
        <v>0</v>
      </c>
      <c r="M33" s="198">
        <v>0</v>
      </c>
      <c r="N33" s="198">
        <v>0</v>
      </c>
      <c r="O33" s="198">
        <v>0</v>
      </c>
      <c r="P33" s="198">
        <v>0</v>
      </c>
      <c r="Q33" s="198">
        <v>0</v>
      </c>
      <c r="R33" s="198">
        <v>0</v>
      </c>
    </row>
    <row r="34" spans="1:18">
      <c r="A34" s="369" t="s">
        <v>38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1"/>
    </row>
    <row r="35" spans="1:18" ht="135" customHeight="1">
      <c r="A35" s="207" t="s">
        <v>39</v>
      </c>
      <c r="B35" s="208" t="s">
        <v>40</v>
      </c>
      <c r="C35" s="209" t="s">
        <v>109</v>
      </c>
      <c r="D35" s="210">
        <f t="shared" ref="D35:F38" si="7">G35+J35+M35</f>
        <v>9822.2200000000012</v>
      </c>
      <c r="E35" s="210">
        <f>H35+K35+N35</f>
        <v>0</v>
      </c>
      <c r="F35" s="210">
        <f>I35+L35+O35</f>
        <v>1771.3</v>
      </c>
      <c r="G35" s="211">
        <v>3318.2</v>
      </c>
      <c r="H35" s="210">
        <v>0</v>
      </c>
      <c r="I35" s="211">
        <v>590</v>
      </c>
      <c r="J35" s="251">
        <v>3352.01</v>
      </c>
      <c r="K35" s="251">
        <v>0</v>
      </c>
      <c r="L35" s="211">
        <v>1181.3</v>
      </c>
      <c r="M35" s="226">
        <v>3152.01</v>
      </c>
      <c r="N35" s="210">
        <v>0</v>
      </c>
      <c r="O35" s="212">
        <v>0</v>
      </c>
      <c r="P35" s="226">
        <v>3592.1</v>
      </c>
      <c r="Q35" s="210">
        <v>0</v>
      </c>
      <c r="R35" s="212">
        <v>0</v>
      </c>
    </row>
    <row r="36" spans="1:18" ht="135">
      <c r="A36" s="214" t="s">
        <v>41</v>
      </c>
      <c r="B36" s="215" t="s">
        <v>42</v>
      </c>
      <c r="C36" s="225" t="s">
        <v>43</v>
      </c>
      <c r="D36" s="198">
        <f t="shared" si="7"/>
        <v>333.9</v>
      </c>
      <c r="E36" s="198">
        <f>H36+K36+N36</f>
        <v>0</v>
      </c>
      <c r="F36" s="198">
        <f>I36+L36+O36</f>
        <v>0</v>
      </c>
      <c r="G36" s="199">
        <v>0</v>
      </c>
      <c r="H36" s="198">
        <v>0</v>
      </c>
      <c r="I36" s="199">
        <v>0</v>
      </c>
      <c r="J36" s="249">
        <v>333.9</v>
      </c>
      <c r="K36" s="249">
        <v>0</v>
      </c>
      <c r="L36" s="199">
        <v>0</v>
      </c>
      <c r="M36" s="198">
        <v>0</v>
      </c>
      <c r="N36" s="198">
        <v>0</v>
      </c>
      <c r="O36" s="216">
        <v>0</v>
      </c>
      <c r="P36" s="198">
        <v>0</v>
      </c>
      <c r="Q36" s="198">
        <v>0</v>
      </c>
      <c r="R36" s="216">
        <v>0</v>
      </c>
    </row>
    <row r="37" spans="1:18" ht="60">
      <c r="A37" s="214" t="s">
        <v>44</v>
      </c>
      <c r="B37" s="215" t="s">
        <v>45</v>
      </c>
      <c r="C37" s="225" t="s">
        <v>43</v>
      </c>
      <c r="D37" s="198">
        <f t="shared" si="7"/>
        <v>50</v>
      </c>
      <c r="E37" s="198">
        <f>H37+K37+N37</f>
        <v>0</v>
      </c>
      <c r="F37" s="198">
        <f t="shared" si="7"/>
        <v>0</v>
      </c>
      <c r="G37" s="199">
        <v>0</v>
      </c>
      <c r="H37" s="198">
        <v>0</v>
      </c>
      <c r="I37" s="199">
        <v>0</v>
      </c>
      <c r="J37" s="249">
        <v>50</v>
      </c>
      <c r="K37" s="249">
        <v>0</v>
      </c>
      <c r="L37" s="199">
        <v>0</v>
      </c>
      <c r="M37" s="198">
        <v>0</v>
      </c>
      <c r="N37" s="198">
        <v>0</v>
      </c>
      <c r="O37" s="198">
        <v>0</v>
      </c>
      <c r="P37" s="198">
        <v>0</v>
      </c>
      <c r="Q37" s="198">
        <v>0</v>
      </c>
      <c r="R37" s="198">
        <v>0</v>
      </c>
    </row>
    <row r="38" spans="1:18" ht="226.5" customHeight="1">
      <c r="A38" s="214" t="s">
        <v>46</v>
      </c>
      <c r="B38" s="215" t="s">
        <v>47</v>
      </c>
      <c r="C38" s="225" t="s">
        <v>43</v>
      </c>
      <c r="D38" s="198">
        <f t="shared" si="7"/>
        <v>250</v>
      </c>
      <c r="E38" s="198">
        <f t="shared" si="7"/>
        <v>0</v>
      </c>
      <c r="F38" s="198">
        <f t="shared" si="7"/>
        <v>0</v>
      </c>
      <c r="G38" s="199">
        <v>0</v>
      </c>
      <c r="H38" s="198">
        <v>0</v>
      </c>
      <c r="I38" s="199">
        <v>0</v>
      </c>
      <c r="J38" s="249">
        <v>250</v>
      </c>
      <c r="K38" s="249">
        <v>0</v>
      </c>
      <c r="L38" s="199">
        <v>0</v>
      </c>
      <c r="M38" s="216">
        <v>0</v>
      </c>
      <c r="N38" s="198">
        <v>0</v>
      </c>
      <c r="O38" s="198">
        <v>0</v>
      </c>
      <c r="P38" s="216">
        <v>0</v>
      </c>
      <c r="Q38" s="198">
        <v>0</v>
      </c>
      <c r="R38" s="198">
        <v>0</v>
      </c>
    </row>
  </sheetData>
  <mergeCells count="26">
    <mergeCell ref="A26:J26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  <mergeCell ref="P14:R14"/>
    <mergeCell ref="M1:Q1"/>
    <mergeCell ref="B9:R9"/>
    <mergeCell ref="A11:A12"/>
    <mergeCell ref="B11:B12"/>
    <mergeCell ref="C11:C12"/>
    <mergeCell ref="D11:E11"/>
    <mergeCell ref="G11:H11"/>
    <mergeCell ref="J11:K11"/>
    <mergeCell ref="M11:O11"/>
    <mergeCell ref="P11:R11"/>
    <mergeCell ref="A14:C14"/>
    <mergeCell ref="D14:E14"/>
    <mergeCell ref="G14:I14"/>
    <mergeCell ref="J14:L14"/>
    <mergeCell ref="M14:O14"/>
  </mergeCells>
  <pageMargins left="0.7" right="0.7" top="0.75" bottom="0.75" header="0.3" footer="0.3"/>
  <pageSetup paperSize="9" scale="7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8"/>
  <sheetViews>
    <sheetView topLeftCell="A4" workbookViewId="0">
      <selection activeCell="B20" sqref="B20"/>
    </sheetView>
  </sheetViews>
  <sheetFormatPr defaultRowHeight="15"/>
  <cols>
    <col min="1" max="1" width="6" customWidth="1"/>
    <col min="2" max="2" width="25.85546875" customWidth="1"/>
    <col min="3" max="3" width="13.7109375" customWidth="1"/>
    <col min="4" max="4" width="9.85546875" customWidth="1"/>
    <col min="5" max="5" width="9.5703125" bestFit="1" customWidth="1"/>
    <col min="6" max="6" width="9.28515625" bestFit="1" customWidth="1"/>
    <col min="7" max="7" width="9.28515625" style="20" bestFit="1" customWidth="1"/>
    <col min="8" max="8" width="9.28515625" bestFit="1" customWidth="1"/>
    <col min="9" max="10" width="9.28515625" style="20" bestFit="1" customWidth="1"/>
    <col min="11" max="11" width="9.5703125" style="20" bestFit="1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>
      <c r="A1" s="176"/>
      <c r="B1" s="177"/>
      <c r="C1" s="177"/>
      <c r="D1" s="178"/>
      <c r="E1" s="179"/>
      <c r="F1" s="180"/>
      <c r="G1" s="181"/>
      <c r="H1" s="182"/>
      <c r="I1" s="183"/>
      <c r="J1" s="184"/>
      <c r="K1" s="184"/>
      <c r="L1" s="227"/>
      <c r="M1" s="376" t="s">
        <v>0</v>
      </c>
      <c r="N1" s="376"/>
      <c r="O1" s="376"/>
      <c r="P1" s="376"/>
      <c r="Q1" s="376"/>
      <c r="R1" s="182"/>
    </row>
    <row r="2" spans="1:18" ht="15.75">
      <c r="A2" s="176"/>
      <c r="B2" s="177"/>
      <c r="C2" s="177"/>
      <c r="D2" s="178"/>
      <c r="E2" s="179"/>
      <c r="F2" s="180"/>
      <c r="G2" s="181"/>
      <c r="H2" s="185"/>
      <c r="I2" s="183"/>
      <c r="J2" s="184"/>
      <c r="K2" s="184"/>
      <c r="L2" s="227"/>
      <c r="M2" s="241"/>
      <c r="N2" s="241"/>
      <c r="O2" s="241"/>
      <c r="P2" s="62"/>
      <c r="Q2" s="62"/>
      <c r="R2" s="182"/>
    </row>
    <row r="3" spans="1:18" ht="15.75">
      <c r="A3" s="186"/>
      <c r="B3" s="182"/>
      <c r="C3" s="182"/>
      <c r="D3" s="179"/>
      <c r="E3" s="179"/>
      <c r="F3" s="179"/>
      <c r="G3" s="181"/>
      <c r="H3" s="182"/>
      <c r="I3" s="183"/>
      <c r="J3" s="184"/>
      <c r="K3" s="184"/>
      <c r="L3" s="229" t="s">
        <v>127</v>
      </c>
      <c r="M3" s="230"/>
      <c r="N3" s="230"/>
      <c r="O3" s="230"/>
      <c r="P3" s="230"/>
      <c r="Q3" s="230"/>
      <c r="R3" s="187"/>
    </row>
    <row r="4" spans="1:18" ht="15.75">
      <c r="A4" s="186"/>
      <c r="B4" s="182"/>
      <c r="C4" s="182"/>
      <c r="D4" s="179"/>
      <c r="E4" s="179"/>
      <c r="F4" s="179"/>
      <c r="G4" s="181"/>
      <c r="H4" s="182"/>
      <c r="I4" s="183"/>
      <c r="J4" s="184"/>
      <c r="K4" s="184"/>
      <c r="L4" s="229" t="s">
        <v>2</v>
      </c>
      <c r="M4" s="230"/>
      <c r="N4" s="230"/>
      <c r="O4" s="230"/>
      <c r="P4" s="230"/>
      <c r="Q4" s="230"/>
      <c r="R4" s="187"/>
    </row>
    <row r="5" spans="1:18" ht="15.75">
      <c r="A5" s="186"/>
      <c r="B5" s="182"/>
      <c r="C5" s="182"/>
      <c r="D5" s="179"/>
      <c r="E5" s="179"/>
      <c r="F5" s="179"/>
      <c r="G5" s="181"/>
      <c r="H5" s="182"/>
      <c r="I5" s="183"/>
      <c r="J5" s="184"/>
      <c r="K5" s="184"/>
      <c r="L5" s="229" t="s">
        <v>128</v>
      </c>
      <c r="M5" s="230"/>
      <c r="N5" s="230"/>
      <c r="O5" s="230"/>
      <c r="P5" s="230"/>
      <c r="Q5" s="230"/>
      <c r="R5" s="187"/>
    </row>
    <row r="6" spans="1:18" ht="15.75">
      <c r="A6" s="186"/>
      <c r="B6" s="182"/>
      <c r="C6" s="182"/>
      <c r="D6" s="179"/>
      <c r="E6" s="179"/>
      <c r="F6" s="179"/>
      <c r="G6" s="181"/>
      <c r="H6" s="182"/>
      <c r="I6" s="183"/>
      <c r="J6" s="184"/>
      <c r="K6" s="184"/>
      <c r="L6" s="229" t="s">
        <v>129</v>
      </c>
      <c r="M6" s="230"/>
      <c r="N6" s="230"/>
      <c r="O6" s="230"/>
      <c r="P6" s="230"/>
      <c r="Q6" s="230"/>
      <c r="R6" s="187"/>
    </row>
    <row r="7" spans="1:18" ht="15.75">
      <c r="A7" s="186"/>
      <c r="B7" s="182"/>
      <c r="C7" s="182"/>
      <c r="D7" s="179"/>
      <c r="E7" s="179"/>
      <c r="F7" s="179"/>
      <c r="G7" s="181"/>
      <c r="H7" s="182"/>
      <c r="I7" s="183"/>
      <c r="J7" s="184"/>
      <c r="K7" s="184"/>
      <c r="L7" s="227"/>
      <c r="M7" s="170" t="s">
        <v>147</v>
      </c>
      <c r="N7" s="170"/>
      <c r="O7" s="170"/>
      <c r="P7" s="170"/>
      <c r="Q7" s="170"/>
      <c r="R7" s="182"/>
    </row>
    <row r="8" spans="1:18">
      <c r="A8" s="188"/>
      <c r="B8" s="189"/>
      <c r="C8" s="189"/>
      <c r="D8" s="190"/>
      <c r="E8" s="190"/>
      <c r="F8" s="182"/>
      <c r="G8" s="181"/>
      <c r="H8" s="190" t="s">
        <v>85</v>
      </c>
      <c r="I8" s="183"/>
      <c r="J8" s="184"/>
      <c r="K8" s="184"/>
      <c r="L8" s="184"/>
      <c r="M8" s="191"/>
      <c r="N8" s="191"/>
      <c r="O8" s="190"/>
      <c r="P8" s="182"/>
      <c r="Q8" s="182"/>
      <c r="R8" s="182"/>
    </row>
    <row r="9" spans="1:18">
      <c r="A9" s="188"/>
      <c r="B9" s="378" t="s">
        <v>130</v>
      </c>
      <c r="C9" s="378"/>
      <c r="D9" s="378"/>
      <c r="E9" s="378"/>
      <c r="F9" s="378"/>
      <c r="G9" s="378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</row>
    <row r="10" spans="1:18">
      <c r="A10" s="192" t="s">
        <v>6</v>
      </c>
      <c r="B10" s="182"/>
      <c r="C10" s="182"/>
      <c r="D10" s="179"/>
      <c r="E10" s="179"/>
      <c r="F10" s="179"/>
      <c r="G10" s="193"/>
      <c r="H10" s="179"/>
      <c r="I10" s="193"/>
      <c r="J10" s="193"/>
      <c r="K10" s="193"/>
      <c r="L10" s="193"/>
      <c r="M10" s="179"/>
      <c r="N10" s="179"/>
      <c r="O10" s="179"/>
      <c r="P10" s="182"/>
      <c r="Q10" s="182"/>
      <c r="R10" s="182"/>
    </row>
    <row r="11" spans="1:18">
      <c r="A11" s="381" t="s">
        <v>48</v>
      </c>
      <c r="B11" s="383" t="s">
        <v>7</v>
      </c>
      <c r="C11" s="385" t="s">
        <v>8</v>
      </c>
      <c r="D11" s="386" t="s">
        <v>9</v>
      </c>
      <c r="E11" s="387"/>
      <c r="F11" s="231"/>
      <c r="G11" s="388">
        <v>2018</v>
      </c>
      <c r="H11" s="380"/>
      <c r="I11" s="236"/>
      <c r="J11" s="466">
        <v>2019</v>
      </c>
      <c r="K11" s="466"/>
      <c r="L11" s="236"/>
      <c r="M11" s="393">
        <v>2020</v>
      </c>
      <c r="N11" s="393"/>
      <c r="O11" s="393"/>
      <c r="P11" s="393">
        <v>2021</v>
      </c>
      <c r="Q11" s="393"/>
      <c r="R11" s="393"/>
    </row>
    <row r="12" spans="1:18" ht="126.75">
      <c r="A12" s="382"/>
      <c r="B12" s="384"/>
      <c r="C12" s="384"/>
      <c r="D12" s="39" t="s">
        <v>113</v>
      </c>
      <c r="E12" s="40" t="s">
        <v>116</v>
      </c>
      <c r="F12" s="39" t="s">
        <v>117</v>
      </c>
      <c r="G12" s="90" t="s">
        <v>113</v>
      </c>
      <c r="H12" s="40" t="s">
        <v>116</v>
      </c>
      <c r="I12" s="90" t="s">
        <v>114</v>
      </c>
      <c r="J12" s="90" t="s">
        <v>113</v>
      </c>
      <c r="K12" s="90" t="s">
        <v>116</v>
      </c>
      <c r="L12" s="90" t="s">
        <v>117</v>
      </c>
      <c r="M12" s="41" t="s">
        <v>115</v>
      </c>
      <c r="N12" s="41" t="s">
        <v>116</v>
      </c>
      <c r="O12" s="41" t="s">
        <v>117</v>
      </c>
      <c r="P12" s="41" t="s">
        <v>115</v>
      </c>
      <c r="Q12" s="41" t="s">
        <v>116</v>
      </c>
      <c r="R12" s="41" t="s">
        <v>117</v>
      </c>
    </row>
    <row r="13" spans="1:18">
      <c r="A13" s="194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91">
        <v>11</v>
      </c>
      <c r="H13" s="43">
        <v>12</v>
      </c>
      <c r="I13" s="91">
        <v>13</v>
      </c>
      <c r="J13" s="91">
        <v>14</v>
      </c>
      <c r="K13" s="91">
        <v>15</v>
      </c>
      <c r="L13" s="91">
        <v>16</v>
      </c>
      <c r="M13" s="232">
        <v>17</v>
      </c>
      <c r="N13" s="232">
        <v>18</v>
      </c>
      <c r="O13" s="232">
        <v>19</v>
      </c>
      <c r="P13" s="232">
        <v>17</v>
      </c>
      <c r="Q13" s="232">
        <v>18</v>
      </c>
      <c r="R13" s="232">
        <v>19</v>
      </c>
    </row>
    <row r="14" spans="1:18">
      <c r="A14" s="363" t="s">
        <v>10</v>
      </c>
      <c r="B14" s="364"/>
      <c r="C14" s="365"/>
      <c r="D14" s="472">
        <f>G14+J14+M14+P14</f>
        <v>26119.9</v>
      </c>
      <c r="E14" s="473"/>
      <c r="F14" s="240"/>
      <c r="G14" s="469">
        <f t="shared" ref="G14" si="0">G15+H15+I15</f>
        <v>4203.51</v>
      </c>
      <c r="H14" s="470"/>
      <c r="I14" s="470"/>
      <c r="J14" s="469">
        <f t="shared" ref="J14" si="1">J15+K15+L15</f>
        <v>14672.279999999999</v>
      </c>
      <c r="K14" s="470"/>
      <c r="L14" s="470"/>
      <c r="M14" s="469">
        <f t="shared" ref="M14" si="2">M15+N15+O15</f>
        <v>3652.01</v>
      </c>
      <c r="N14" s="470"/>
      <c r="O14" s="470"/>
      <c r="P14" s="469">
        <f>P15+Q15+R15</f>
        <v>3592.1</v>
      </c>
      <c r="Q14" s="470"/>
      <c r="R14" s="470"/>
    </row>
    <row r="15" spans="1:18">
      <c r="A15" s="363" t="s">
        <v>11</v>
      </c>
      <c r="B15" s="364"/>
      <c r="C15" s="365"/>
      <c r="D15" s="167">
        <f>D16+D17</f>
        <v>15050.29</v>
      </c>
      <c r="E15" s="167">
        <f t="shared" ref="E15:R15" si="3">E16+E17</f>
        <v>7553.76</v>
      </c>
      <c r="F15" s="167">
        <f t="shared" si="3"/>
        <v>1771.3</v>
      </c>
      <c r="G15" s="172">
        <f t="shared" si="3"/>
        <v>3613.5099999999998</v>
      </c>
      <c r="H15" s="167">
        <f t="shared" si="3"/>
        <v>0</v>
      </c>
      <c r="I15" s="167">
        <f t="shared" si="3"/>
        <v>590</v>
      </c>
      <c r="J15" s="172">
        <f t="shared" si="3"/>
        <v>4192.67</v>
      </c>
      <c r="K15" s="172">
        <f t="shared" si="3"/>
        <v>9298.31</v>
      </c>
      <c r="L15" s="167">
        <f t="shared" si="3"/>
        <v>1181.3</v>
      </c>
      <c r="M15" s="167">
        <f t="shared" si="3"/>
        <v>3652.01</v>
      </c>
      <c r="N15" s="167">
        <f t="shared" si="3"/>
        <v>0</v>
      </c>
      <c r="O15" s="167">
        <f t="shared" si="3"/>
        <v>0</v>
      </c>
      <c r="P15" s="167">
        <f t="shared" si="3"/>
        <v>3592.1</v>
      </c>
      <c r="Q15" s="167">
        <f t="shared" si="3"/>
        <v>0</v>
      </c>
      <c r="R15" s="167">
        <f t="shared" si="3"/>
        <v>0</v>
      </c>
    </row>
    <row r="16" spans="1:18" ht="90">
      <c r="A16" s="196" t="s">
        <v>112</v>
      </c>
      <c r="B16" s="372" t="s">
        <v>12</v>
      </c>
      <c r="C16" s="197" t="s">
        <v>121</v>
      </c>
      <c r="D16" s="198">
        <f>G16+J16+M16+P16</f>
        <v>1927.69</v>
      </c>
      <c r="E16" s="198">
        <f>H16+K16+N16+Q16</f>
        <v>7553.76</v>
      </c>
      <c r="F16" s="198">
        <f t="shared" ref="F16:R16" si="4">F22+F24+F30+F31+F32+F36+F37+F38</f>
        <v>0</v>
      </c>
      <c r="G16" s="199">
        <f t="shared" si="4"/>
        <v>295.31</v>
      </c>
      <c r="H16" s="198">
        <f t="shared" si="4"/>
        <v>0</v>
      </c>
      <c r="I16" s="198">
        <f t="shared" si="4"/>
        <v>0</v>
      </c>
      <c r="J16" s="199">
        <f>J20+J22+J24+J32+J33+J36+J37+J38</f>
        <v>1132.3800000000001</v>
      </c>
      <c r="K16" s="199">
        <f>K20+K22+K24+K32+K33+K36+K37+K38</f>
        <v>7553.76</v>
      </c>
      <c r="L16" s="198">
        <f t="shared" si="4"/>
        <v>0</v>
      </c>
      <c r="M16" s="198">
        <f t="shared" si="4"/>
        <v>500</v>
      </c>
      <c r="N16" s="198">
        <f t="shared" si="4"/>
        <v>0</v>
      </c>
      <c r="O16" s="198">
        <f t="shared" si="4"/>
        <v>0</v>
      </c>
      <c r="P16" s="198">
        <f t="shared" si="4"/>
        <v>0</v>
      </c>
      <c r="Q16" s="198">
        <f t="shared" si="4"/>
        <v>0</v>
      </c>
      <c r="R16" s="198">
        <f t="shared" si="4"/>
        <v>0</v>
      </c>
    </row>
    <row r="17" spans="1:18" ht="30">
      <c r="A17" s="200"/>
      <c r="B17" s="373"/>
      <c r="C17" s="197" t="s">
        <v>14</v>
      </c>
      <c r="D17" s="198">
        <f>G17+J17+M17+P17</f>
        <v>13122.6</v>
      </c>
      <c r="E17" s="198">
        <f t="shared" ref="E17:R17" si="5">E20+E25+E27+E33+E35</f>
        <v>0</v>
      </c>
      <c r="F17" s="198">
        <f t="shared" si="5"/>
        <v>1771.3</v>
      </c>
      <c r="G17" s="199">
        <f t="shared" si="5"/>
        <v>3318.2</v>
      </c>
      <c r="H17" s="198">
        <f t="shared" si="5"/>
        <v>0</v>
      </c>
      <c r="I17" s="198">
        <f t="shared" si="5"/>
        <v>590</v>
      </c>
      <c r="J17" s="199">
        <f>J25+J27+J30+J31+J35</f>
        <v>3060.29</v>
      </c>
      <c r="K17" s="199">
        <f>K25+K27+K30+K31</f>
        <v>1744.55</v>
      </c>
      <c r="L17" s="198">
        <f t="shared" si="5"/>
        <v>1181.3</v>
      </c>
      <c r="M17" s="198">
        <f t="shared" si="5"/>
        <v>3152.01</v>
      </c>
      <c r="N17" s="198">
        <f t="shared" si="5"/>
        <v>0</v>
      </c>
      <c r="O17" s="198">
        <f t="shared" si="5"/>
        <v>0</v>
      </c>
      <c r="P17" s="198">
        <f t="shared" si="5"/>
        <v>3592.1</v>
      </c>
      <c r="Q17" s="198">
        <f t="shared" si="5"/>
        <v>0</v>
      </c>
      <c r="R17" s="198">
        <f t="shared" si="5"/>
        <v>0</v>
      </c>
    </row>
    <row r="18" spans="1:18">
      <c r="A18" s="386" t="s">
        <v>15</v>
      </c>
      <c r="B18" s="387"/>
      <c r="C18" s="387"/>
      <c r="D18" s="387"/>
      <c r="E18" s="387"/>
      <c r="F18" s="387"/>
      <c r="G18" s="387"/>
      <c r="H18" s="387"/>
      <c r="I18" s="387"/>
      <c r="J18" s="387"/>
      <c r="K18" s="387"/>
      <c r="L18" s="387"/>
      <c r="M18" s="387"/>
      <c r="N18" s="387"/>
      <c r="O18" s="387"/>
      <c r="P18" s="387"/>
      <c r="Q18" s="387"/>
      <c r="R18" s="388"/>
    </row>
    <row r="19" spans="1:18">
      <c r="A19" s="369" t="s">
        <v>16</v>
      </c>
      <c r="B19" s="370"/>
      <c r="C19" s="370"/>
      <c r="D19" s="370"/>
      <c r="E19" s="370"/>
      <c r="F19" s="370"/>
      <c r="G19" s="370"/>
      <c r="H19" s="370"/>
      <c r="I19" s="370"/>
      <c r="J19" s="370"/>
      <c r="K19" s="370"/>
      <c r="L19" s="370"/>
      <c r="M19" s="370"/>
      <c r="N19" s="370"/>
      <c r="O19" s="370"/>
      <c r="P19" s="370"/>
      <c r="Q19" s="370"/>
      <c r="R19" s="371"/>
    </row>
    <row r="20" spans="1:18" ht="105">
      <c r="A20" s="201" t="s">
        <v>17</v>
      </c>
      <c r="B20" s="202" t="s">
        <v>18</v>
      </c>
      <c r="C20" s="238" t="s">
        <v>43</v>
      </c>
      <c r="D20" s="204">
        <f>G20+J20+M20</f>
        <v>20.2</v>
      </c>
      <c r="E20" s="204">
        <v>0</v>
      </c>
      <c r="F20" s="204">
        <f>I20+L20+O20</f>
        <v>0</v>
      </c>
      <c r="G20" s="205">
        <v>0</v>
      </c>
      <c r="H20" s="204">
        <v>0</v>
      </c>
      <c r="I20" s="205">
        <v>0</v>
      </c>
      <c r="J20" s="205">
        <v>20.2</v>
      </c>
      <c r="K20" s="205">
        <v>2000</v>
      </c>
      <c r="L20" s="205">
        <v>0</v>
      </c>
      <c r="M20" s="206">
        <v>0</v>
      </c>
      <c r="N20" s="206">
        <v>0</v>
      </c>
      <c r="O20" s="206">
        <v>0</v>
      </c>
      <c r="P20" s="206">
        <v>0</v>
      </c>
      <c r="Q20" s="206">
        <v>0</v>
      </c>
      <c r="R20" s="206">
        <v>0</v>
      </c>
    </row>
    <row r="21" spans="1:18">
      <c r="A21" s="369" t="s">
        <v>19</v>
      </c>
      <c r="B21" s="370"/>
      <c r="C21" s="370"/>
      <c r="D21" s="370"/>
      <c r="E21" s="370"/>
      <c r="F21" s="370"/>
      <c r="G21" s="370"/>
      <c r="H21" s="370"/>
      <c r="I21" s="370"/>
      <c r="J21" s="370"/>
      <c r="K21" s="370"/>
      <c r="L21" s="370"/>
      <c r="M21" s="370"/>
      <c r="N21" s="370"/>
      <c r="O21" s="370"/>
      <c r="P21" s="370"/>
      <c r="Q21" s="370"/>
      <c r="R21" s="371"/>
    </row>
    <row r="22" spans="1:18" ht="165">
      <c r="A22" s="207" t="s">
        <v>20</v>
      </c>
      <c r="B22" s="208" t="s">
        <v>21</v>
      </c>
      <c r="C22" s="209" t="s">
        <v>22</v>
      </c>
      <c r="D22" s="210">
        <f>G22+J22+M22</f>
        <v>1188.72</v>
      </c>
      <c r="E22" s="210">
        <f>H22+K22+N22</f>
        <v>0</v>
      </c>
      <c r="F22" s="210">
        <f>I22+L22+O22</f>
        <v>0</v>
      </c>
      <c r="G22" s="211">
        <v>286.11</v>
      </c>
      <c r="H22" s="210">
        <v>0</v>
      </c>
      <c r="I22" s="211">
        <v>0</v>
      </c>
      <c r="J22" s="211">
        <v>402.61</v>
      </c>
      <c r="K22" s="211">
        <v>0</v>
      </c>
      <c r="L22" s="211">
        <v>0</v>
      </c>
      <c r="M22" s="212">
        <v>500</v>
      </c>
      <c r="N22" s="210">
        <v>0</v>
      </c>
      <c r="O22" s="210">
        <v>0</v>
      </c>
      <c r="P22" s="212">
        <v>0</v>
      </c>
      <c r="Q22" s="210">
        <v>0</v>
      </c>
      <c r="R22" s="210">
        <v>0</v>
      </c>
    </row>
    <row r="23" spans="1:18">
      <c r="A23" s="369" t="s">
        <v>23</v>
      </c>
      <c r="B23" s="370"/>
      <c r="C23" s="370"/>
      <c r="D23" s="370"/>
      <c r="E23" s="370"/>
      <c r="F23" s="370"/>
      <c r="G23" s="370"/>
      <c r="H23" s="370"/>
      <c r="I23" s="370"/>
      <c r="J23" s="370"/>
      <c r="K23" s="370"/>
      <c r="L23" s="370"/>
      <c r="M23" s="370"/>
      <c r="N23" s="370"/>
      <c r="O23" s="370"/>
      <c r="P23" s="370"/>
      <c r="Q23" s="370"/>
      <c r="R23" s="371"/>
    </row>
    <row r="24" spans="1:18" ht="90">
      <c r="A24" s="207" t="s">
        <v>24</v>
      </c>
      <c r="B24" s="208" t="s">
        <v>120</v>
      </c>
      <c r="C24" s="239" t="s">
        <v>121</v>
      </c>
      <c r="D24" s="210">
        <f t="shared" ref="D24:F25" si="6">G24+J24+M24</f>
        <v>40.629999999999995</v>
      </c>
      <c r="E24" s="210">
        <f t="shared" si="6"/>
        <v>3111.95</v>
      </c>
      <c r="F24" s="210">
        <f t="shared" si="6"/>
        <v>0</v>
      </c>
      <c r="G24" s="211">
        <v>9.1999999999999993</v>
      </c>
      <c r="H24" s="210">
        <v>0</v>
      </c>
      <c r="I24" s="211">
        <v>0</v>
      </c>
      <c r="J24" s="211">
        <v>31.43</v>
      </c>
      <c r="K24" s="211">
        <v>3111.95</v>
      </c>
      <c r="L24" s="211">
        <v>0</v>
      </c>
      <c r="M24" s="210">
        <v>0</v>
      </c>
      <c r="N24" s="210">
        <v>0</v>
      </c>
      <c r="O24" s="210">
        <v>0</v>
      </c>
      <c r="P24" s="210">
        <v>0</v>
      </c>
      <c r="Q24" s="210">
        <v>0</v>
      </c>
      <c r="R24" s="210">
        <v>0</v>
      </c>
    </row>
    <row r="25" spans="1:18" ht="210">
      <c r="A25" s="214" t="s">
        <v>26</v>
      </c>
      <c r="B25" s="215" t="s">
        <v>27</v>
      </c>
      <c r="C25" s="10" t="s">
        <v>28</v>
      </c>
      <c r="D25" s="198">
        <f t="shared" si="6"/>
        <v>0</v>
      </c>
      <c r="E25" s="198">
        <f>H25+K25+N25</f>
        <v>0</v>
      </c>
      <c r="F25" s="198">
        <f t="shared" si="6"/>
        <v>0</v>
      </c>
      <c r="G25" s="199">
        <v>0</v>
      </c>
      <c r="H25" s="198">
        <v>0</v>
      </c>
      <c r="I25" s="199">
        <v>0</v>
      </c>
      <c r="J25" s="199">
        <v>0</v>
      </c>
      <c r="K25" s="199">
        <v>0</v>
      </c>
      <c r="L25" s="199">
        <v>0</v>
      </c>
      <c r="M25" s="216">
        <v>0</v>
      </c>
      <c r="N25" s="198">
        <v>0</v>
      </c>
      <c r="O25" s="198">
        <v>0</v>
      </c>
      <c r="P25" s="216">
        <v>0</v>
      </c>
      <c r="Q25" s="198">
        <v>0</v>
      </c>
      <c r="R25" s="198">
        <v>0</v>
      </c>
    </row>
    <row r="26" spans="1:18">
      <c r="A26" s="374" t="s">
        <v>29</v>
      </c>
      <c r="B26" s="374"/>
      <c r="C26" s="374"/>
      <c r="D26" s="374"/>
      <c r="E26" s="374"/>
      <c r="F26" s="374"/>
      <c r="G26" s="374"/>
      <c r="H26" s="374"/>
      <c r="I26" s="374"/>
      <c r="J26" s="374"/>
      <c r="K26" s="217"/>
      <c r="L26" s="217"/>
      <c r="M26" s="218"/>
      <c r="N26" s="218"/>
      <c r="O26" s="218"/>
      <c r="P26" s="218"/>
      <c r="Q26" s="218"/>
      <c r="R26" s="218"/>
    </row>
    <row r="27" spans="1:18" ht="90">
      <c r="A27" s="214" t="s">
        <v>30</v>
      </c>
      <c r="B27" s="215" t="s">
        <v>31</v>
      </c>
      <c r="C27" s="10" t="s">
        <v>32</v>
      </c>
      <c r="D27" s="198">
        <v>0</v>
      </c>
      <c r="E27" s="198">
        <v>0</v>
      </c>
      <c r="F27" s="198">
        <v>0</v>
      </c>
      <c r="G27" s="199">
        <v>0</v>
      </c>
      <c r="H27" s="198">
        <v>0</v>
      </c>
      <c r="I27" s="199">
        <v>0</v>
      </c>
      <c r="J27" s="199">
        <v>0</v>
      </c>
      <c r="K27" s="199">
        <v>0</v>
      </c>
      <c r="L27" s="199">
        <v>0</v>
      </c>
      <c r="M27" s="198">
        <v>0</v>
      </c>
      <c r="N27" s="198">
        <v>0</v>
      </c>
      <c r="O27" s="198">
        <v>0</v>
      </c>
      <c r="P27" s="198">
        <v>0</v>
      </c>
      <c r="Q27" s="198">
        <v>0</v>
      </c>
      <c r="R27" s="198">
        <v>0</v>
      </c>
    </row>
    <row r="28" spans="1:18">
      <c r="A28" s="363" t="s">
        <v>33</v>
      </c>
      <c r="B28" s="364"/>
      <c r="C28" s="364"/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5"/>
    </row>
    <row r="29" spans="1:18">
      <c r="A29" s="369" t="s">
        <v>34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1"/>
    </row>
    <row r="30" spans="1:18" ht="255">
      <c r="A30" s="219" t="s">
        <v>35</v>
      </c>
      <c r="B30" s="208" t="s">
        <v>111</v>
      </c>
      <c r="C30" s="209" t="s">
        <v>43</v>
      </c>
      <c r="D30" s="210">
        <f>G30+J30+M30</f>
        <v>0</v>
      </c>
      <c r="E30" s="210">
        <f>H30+K30+N30</f>
        <v>0</v>
      </c>
      <c r="F30" s="210">
        <f>I30+L30+O30</f>
        <v>0</v>
      </c>
      <c r="G30" s="211">
        <v>0</v>
      </c>
      <c r="H30" s="210">
        <v>0</v>
      </c>
      <c r="I30" s="211">
        <v>0</v>
      </c>
      <c r="J30" s="211">
        <v>0</v>
      </c>
      <c r="K30" s="211">
        <v>0</v>
      </c>
      <c r="L30" s="211">
        <v>0</v>
      </c>
      <c r="M30" s="210">
        <v>0</v>
      </c>
      <c r="N30" s="210">
        <v>0</v>
      </c>
      <c r="O30" s="210">
        <v>0</v>
      </c>
      <c r="P30" s="210">
        <v>0</v>
      </c>
      <c r="Q30" s="210">
        <v>0</v>
      </c>
      <c r="R30" s="210">
        <v>0</v>
      </c>
    </row>
    <row r="31" spans="1:18" ht="135">
      <c r="A31" s="201" t="s">
        <v>36</v>
      </c>
      <c r="B31" s="220" t="s">
        <v>139</v>
      </c>
      <c r="C31" s="63" t="s">
        <v>14</v>
      </c>
      <c r="D31" s="221">
        <v>0</v>
      </c>
      <c r="E31" s="221">
        <f>H31+K31+N31</f>
        <v>1744.55</v>
      </c>
      <c r="F31" s="221">
        <v>0</v>
      </c>
      <c r="G31" s="222">
        <v>0</v>
      </c>
      <c r="H31" s="221">
        <v>0</v>
      </c>
      <c r="I31" s="222">
        <v>0</v>
      </c>
      <c r="J31" s="222">
        <v>17.62</v>
      </c>
      <c r="K31" s="222">
        <v>1744.55</v>
      </c>
      <c r="L31" s="222">
        <v>0</v>
      </c>
      <c r="M31" s="221">
        <v>0</v>
      </c>
      <c r="N31" s="221">
        <v>0</v>
      </c>
      <c r="O31" s="221">
        <v>0</v>
      </c>
      <c r="P31" s="221">
        <v>0</v>
      </c>
      <c r="Q31" s="221">
        <v>0</v>
      </c>
      <c r="R31" s="221">
        <v>0</v>
      </c>
    </row>
    <row r="32" spans="1:18" ht="60">
      <c r="A32" s="214" t="s">
        <v>118</v>
      </c>
      <c r="B32" s="155" t="s">
        <v>135</v>
      </c>
      <c r="C32" s="63" t="s">
        <v>43</v>
      </c>
      <c r="D32" s="222">
        <v>0</v>
      </c>
      <c r="E32" s="222">
        <v>0</v>
      </c>
      <c r="F32" s="222">
        <v>0</v>
      </c>
      <c r="G32" s="222">
        <v>0</v>
      </c>
      <c r="H32" s="222">
        <v>0</v>
      </c>
      <c r="I32" s="222">
        <v>0</v>
      </c>
      <c r="J32" s="222">
        <v>24.5</v>
      </c>
      <c r="K32" s="222">
        <v>2425.5</v>
      </c>
      <c r="L32" s="222">
        <v>0</v>
      </c>
      <c r="M32" s="223">
        <v>0</v>
      </c>
      <c r="N32" s="222">
        <v>0</v>
      </c>
      <c r="O32" s="223">
        <v>0</v>
      </c>
      <c r="P32" s="223">
        <v>0</v>
      </c>
      <c r="Q32" s="222">
        <v>0</v>
      </c>
      <c r="R32" s="223">
        <v>0</v>
      </c>
    </row>
    <row r="33" spans="1:18" ht="135">
      <c r="A33" s="224" t="s">
        <v>122</v>
      </c>
      <c r="B33" s="208" t="s">
        <v>37</v>
      </c>
      <c r="C33" s="237" t="s">
        <v>28</v>
      </c>
      <c r="D33" s="198">
        <v>0</v>
      </c>
      <c r="E33" s="198">
        <v>0</v>
      </c>
      <c r="F33" s="198">
        <v>0</v>
      </c>
      <c r="G33" s="199">
        <v>0</v>
      </c>
      <c r="H33" s="198">
        <v>0</v>
      </c>
      <c r="I33" s="199">
        <v>0</v>
      </c>
      <c r="J33" s="199">
        <v>0.16</v>
      </c>
      <c r="K33" s="199">
        <v>16.309999999999999</v>
      </c>
      <c r="L33" s="199">
        <v>0</v>
      </c>
      <c r="M33" s="198">
        <v>0</v>
      </c>
      <c r="N33" s="198">
        <v>0</v>
      </c>
      <c r="O33" s="198">
        <v>0</v>
      </c>
      <c r="P33" s="198">
        <v>0</v>
      </c>
      <c r="Q33" s="198">
        <v>0</v>
      </c>
      <c r="R33" s="198">
        <v>0</v>
      </c>
    </row>
    <row r="34" spans="1:18">
      <c r="A34" s="369" t="s">
        <v>38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1"/>
    </row>
    <row r="35" spans="1:18" ht="150">
      <c r="A35" s="207" t="s">
        <v>39</v>
      </c>
      <c r="B35" s="208" t="s">
        <v>40</v>
      </c>
      <c r="C35" s="209" t="s">
        <v>109</v>
      </c>
      <c r="D35" s="210">
        <f t="shared" ref="D35:F38" si="7">G35+J35+M35</f>
        <v>9512.880000000001</v>
      </c>
      <c r="E35" s="210">
        <f>H35+K35+N35</f>
        <v>0</v>
      </c>
      <c r="F35" s="210">
        <f>I35+L35+O35</f>
        <v>1771.3</v>
      </c>
      <c r="G35" s="211">
        <v>3318.2</v>
      </c>
      <c r="H35" s="210">
        <v>0</v>
      </c>
      <c r="I35" s="211">
        <v>590</v>
      </c>
      <c r="J35" s="211">
        <v>3042.67</v>
      </c>
      <c r="K35" s="211">
        <v>0</v>
      </c>
      <c r="L35" s="211">
        <v>1181.3</v>
      </c>
      <c r="M35" s="226">
        <v>3152.01</v>
      </c>
      <c r="N35" s="210">
        <v>0</v>
      </c>
      <c r="O35" s="212">
        <v>0</v>
      </c>
      <c r="P35" s="226">
        <v>3592.1</v>
      </c>
      <c r="Q35" s="210">
        <v>0</v>
      </c>
      <c r="R35" s="212">
        <v>0</v>
      </c>
    </row>
    <row r="36" spans="1:18" ht="135">
      <c r="A36" s="214" t="s">
        <v>41</v>
      </c>
      <c r="B36" s="215" t="s">
        <v>42</v>
      </c>
      <c r="C36" s="237" t="s">
        <v>43</v>
      </c>
      <c r="D36" s="198">
        <f t="shared" si="7"/>
        <v>353.48</v>
      </c>
      <c r="E36" s="198">
        <f>H36+K36+N36</f>
        <v>0</v>
      </c>
      <c r="F36" s="198">
        <f>I36+L36+O36</f>
        <v>0</v>
      </c>
      <c r="G36" s="199">
        <v>0</v>
      </c>
      <c r="H36" s="198">
        <v>0</v>
      </c>
      <c r="I36" s="199">
        <v>0</v>
      </c>
      <c r="J36" s="199">
        <v>353.48</v>
      </c>
      <c r="K36" s="199">
        <v>0</v>
      </c>
      <c r="L36" s="199">
        <v>0</v>
      </c>
      <c r="M36" s="198">
        <v>0</v>
      </c>
      <c r="N36" s="198">
        <v>0</v>
      </c>
      <c r="O36" s="216">
        <v>0</v>
      </c>
      <c r="P36" s="198">
        <v>0</v>
      </c>
      <c r="Q36" s="198">
        <v>0</v>
      </c>
      <c r="R36" s="216">
        <v>0</v>
      </c>
    </row>
    <row r="37" spans="1:18" ht="60">
      <c r="A37" s="214" t="s">
        <v>44</v>
      </c>
      <c r="B37" s="215" t="s">
        <v>45</v>
      </c>
      <c r="C37" s="237" t="s">
        <v>43</v>
      </c>
      <c r="D37" s="198">
        <f t="shared" si="7"/>
        <v>50</v>
      </c>
      <c r="E37" s="198">
        <f>H37+K37+N37</f>
        <v>0</v>
      </c>
      <c r="F37" s="198">
        <f t="shared" si="7"/>
        <v>0</v>
      </c>
      <c r="G37" s="199">
        <v>0</v>
      </c>
      <c r="H37" s="198">
        <v>0</v>
      </c>
      <c r="I37" s="199">
        <v>0</v>
      </c>
      <c r="J37" s="199">
        <v>50</v>
      </c>
      <c r="K37" s="199">
        <v>0</v>
      </c>
      <c r="L37" s="199">
        <v>0</v>
      </c>
      <c r="M37" s="198">
        <v>0</v>
      </c>
      <c r="N37" s="198">
        <v>0</v>
      </c>
      <c r="O37" s="198">
        <v>0</v>
      </c>
      <c r="P37" s="198">
        <v>0</v>
      </c>
      <c r="Q37" s="198">
        <v>0</v>
      </c>
      <c r="R37" s="198">
        <v>0</v>
      </c>
    </row>
    <row r="38" spans="1:18" ht="225">
      <c r="A38" s="214" t="s">
        <v>46</v>
      </c>
      <c r="B38" s="215" t="s">
        <v>47</v>
      </c>
      <c r="C38" s="237" t="s">
        <v>43</v>
      </c>
      <c r="D38" s="198">
        <f t="shared" si="7"/>
        <v>250</v>
      </c>
      <c r="E38" s="198">
        <f t="shared" si="7"/>
        <v>0</v>
      </c>
      <c r="F38" s="198">
        <f t="shared" si="7"/>
        <v>0</v>
      </c>
      <c r="G38" s="199">
        <v>0</v>
      </c>
      <c r="H38" s="198">
        <v>0</v>
      </c>
      <c r="I38" s="199">
        <v>0</v>
      </c>
      <c r="J38" s="199">
        <v>250</v>
      </c>
      <c r="K38" s="199">
        <v>0</v>
      </c>
      <c r="L38" s="199">
        <v>0</v>
      </c>
      <c r="M38" s="216">
        <v>0</v>
      </c>
      <c r="N38" s="198">
        <v>0</v>
      </c>
      <c r="O38" s="198">
        <v>0</v>
      </c>
      <c r="P38" s="216">
        <v>0</v>
      </c>
      <c r="Q38" s="198">
        <v>0</v>
      </c>
      <c r="R38" s="198">
        <v>0</v>
      </c>
    </row>
  </sheetData>
  <mergeCells count="26">
    <mergeCell ref="A26:J26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  <mergeCell ref="P14:R14"/>
    <mergeCell ref="M1:Q1"/>
    <mergeCell ref="B9:R9"/>
    <mergeCell ref="A11:A12"/>
    <mergeCell ref="B11:B12"/>
    <mergeCell ref="C11:C12"/>
    <mergeCell ref="D11:E11"/>
    <mergeCell ref="G11:H11"/>
    <mergeCell ref="J11:K11"/>
    <mergeCell ref="M11:O11"/>
    <mergeCell ref="P11:R11"/>
    <mergeCell ref="A14:C14"/>
    <mergeCell ref="D14:E14"/>
    <mergeCell ref="G14:I14"/>
    <mergeCell ref="J14:L14"/>
    <mergeCell ref="M14:O14"/>
  </mergeCells>
  <pageMargins left="0.25" right="0.25" top="0.75" bottom="0.75" header="0.3" footer="0.3"/>
  <pageSetup paperSize="9" scale="77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8"/>
  <sheetViews>
    <sheetView workbookViewId="0">
      <selection sqref="A1:R1048576"/>
    </sheetView>
  </sheetViews>
  <sheetFormatPr defaultRowHeight="15"/>
  <cols>
    <col min="1" max="1" width="6" customWidth="1"/>
    <col min="2" max="2" width="25.85546875" customWidth="1"/>
    <col min="3" max="3" width="14.28515625" customWidth="1"/>
    <col min="4" max="4" width="11.85546875" bestFit="1" customWidth="1"/>
    <col min="5" max="5" width="9.5703125" bestFit="1" customWidth="1"/>
    <col min="6" max="6" width="10.42578125" bestFit="1" customWidth="1"/>
    <col min="7" max="7" width="9.28515625" style="20" bestFit="1" customWidth="1"/>
    <col min="8" max="8" width="9.28515625" bestFit="1" customWidth="1"/>
    <col min="9" max="9" width="9.28515625" style="20" bestFit="1" customWidth="1"/>
    <col min="10" max="10" width="13.140625" style="20" bestFit="1" customWidth="1"/>
    <col min="11" max="11" width="11.7109375" style="20" customWidth="1"/>
    <col min="12" max="12" width="9.28515625" style="20" bestFit="1" customWidth="1"/>
    <col min="13" max="13" width="9.5703125" customWidth="1"/>
    <col min="14" max="15" width="9.28515625" bestFit="1" customWidth="1"/>
  </cols>
  <sheetData>
    <row r="1" spans="1:18" ht="15.75">
      <c r="A1" s="176"/>
      <c r="B1" s="177"/>
      <c r="C1" s="177"/>
      <c r="D1" s="178"/>
      <c r="E1" s="179"/>
      <c r="F1" s="180"/>
      <c r="G1" s="181"/>
      <c r="H1" s="182"/>
      <c r="I1" s="183"/>
      <c r="J1" s="184"/>
      <c r="K1" s="184"/>
      <c r="L1" s="227"/>
      <c r="M1" s="376" t="s">
        <v>0</v>
      </c>
      <c r="N1" s="376"/>
      <c r="O1" s="376"/>
      <c r="P1" s="376"/>
      <c r="Q1" s="376"/>
      <c r="R1" s="182"/>
    </row>
    <row r="2" spans="1:18" ht="15.75">
      <c r="A2" s="176"/>
      <c r="B2" s="177"/>
      <c r="C2" s="177"/>
      <c r="D2" s="178"/>
      <c r="E2" s="179"/>
      <c r="F2" s="180"/>
      <c r="G2" s="181"/>
      <c r="H2" s="185"/>
      <c r="I2" s="183"/>
      <c r="J2" s="184"/>
      <c r="K2" s="184"/>
      <c r="L2" s="227"/>
      <c r="M2" s="261"/>
      <c r="N2" s="261"/>
      <c r="O2" s="261"/>
      <c r="P2" s="62"/>
      <c r="Q2" s="62"/>
      <c r="R2" s="182"/>
    </row>
    <row r="3" spans="1:18" ht="15.75">
      <c r="A3" s="186"/>
      <c r="B3" s="182"/>
      <c r="C3" s="182"/>
      <c r="D3" s="179"/>
      <c r="E3" s="179"/>
      <c r="F3" s="179"/>
      <c r="G3" s="181"/>
      <c r="H3" s="182"/>
      <c r="I3" s="183"/>
      <c r="J3" s="184"/>
      <c r="K3" s="184"/>
      <c r="L3" s="229" t="s">
        <v>127</v>
      </c>
      <c r="M3" s="230"/>
      <c r="N3" s="230"/>
      <c r="O3" s="230"/>
      <c r="P3" s="230"/>
      <c r="Q3" s="230"/>
      <c r="R3" s="187"/>
    </row>
    <row r="4" spans="1:18" ht="15.75">
      <c r="A4" s="186"/>
      <c r="B4" s="182"/>
      <c r="C4" s="182"/>
      <c r="D4" s="179"/>
      <c r="E4" s="179"/>
      <c r="F4" s="179"/>
      <c r="G4" s="181"/>
      <c r="H4" s="182"/>
      <c r="I4" s="183"/>
      <c r="J4" s="184"/>
      <c r="K4" s="184"/>
      <c r="L4" s="229" t="s">
        <v>2</v>
      </c>
      <c r="M4" s="230"/>
      <c r="N4" s="230"/>
      <c r="O4" s="230"/>
      <c r="P4" s="230"/>
      <c r="Q4" s="230"/>
      <c r="R4" s="187"/>
    </row>
    <row r="5" spans="1:18" ht="15.75">
      <c r="A5" s="186"/>
      <c r="B5" s="182"/>
      <c r="C5" s="182"/>
      <c r="D5" s="179"/>
      <c r="E5" s="179"/>
      <c r="F5" s="179"/>
      <c r="G5" s="181"/>
      <c r="H5" s="182"/>
      <c r="I5" s="183"/>
      <c r="J5" s="184"/>
      <c r="K5" s="184"/>
      <c r="L5" s="229" t="s">
        <v>128</v>
      </c>
      <c r="M5" s="230"/>
      <c r="N5" s="230"/>
      <c r="O5" s="230"/>
      <c r="P5" s="230"/>
      <c r="Q5" s="230"/>
      <c r="R5" s="187"/>
    </row>
    <row r="6" spans="1:18" ht="15.75">
      <c r="A6" s="186"/>
      <c r="B6" s="182"/>
      <c r="C6" s="182"/>
      <c r="D6" s="179"/>
      <c r="E6" s="179"/>
      <c r="F6" s="179"/>
      <c r="G6" s="181"/>
      <c r="H6" s="182"/>
      <c r="I6" s="183"/>
      <c r="J6" s="184"/>
      <c r="K6" s="184"/>
      <c r="L6" s="229" t="s">
        <v>129</v>
      </c>
      <c r="M6" s="230"/>
      <c r="N6" s="230"/>
      <c r="O6" s="230"/>
      <c r="P6" s="230"/>
      <c r="Q6" s="230"/>
      <c r="R6" s="187"/>
    </row>
    <row r="7" spans="1:18" ht="15.75">
      <c r="A7" s="186"/>
      <c r="B7" s="182"/>
      <c r="C7" s="182"/>
      <c r="D7" s="179"/>
      <c r="E7" s="179"/>
      <c r="F7" s="179"/>
      <c r="G7" s="181"/>
      <c r="H7" s="182"/>
      <c r="I7" s="183"/>
      <c r="J7" s="184"/>
      <c r="K7" s="184"/>
      <c r="L7" s="227"/>
      <c r="M7" s="170" t="s">
        <v>152</v>
      </c>
      <c r="N7" s="170"/>
      <c r="O7" s="170"/>
      <c r="P7" s="170"/>
      <c r="Q7" s="170"/>
      <c r="R7" s="182"/>
    </row>
    <row r="8" spans="1:18">
      <c r="A8" s="188"/>
      <c r="B8" s="282"/>
      <c r="C8" s="189"/>
      <c r="D8" s="283"/>
      <c r="E8" s="190"/>
      <c r="F8" s="281"/>
      <c r="G8" s="181"/>
      <c r="H8" s="190" t="s">
        <v>85</v>
      </c>
      <c r="I8" s="183"/>
      <c r="J8" s="284"/>
      <c r="K8" s="184"/>
      <c r="L8" s="184"/>
      <c r="M8" s="191"/>
      <c r="N8" s="191"/>
      <c r="O8" s="190"/>
      <c r="P8" s="182"/>
      <c r="Q8" s="182"/>
      <c r="R8" s="182"/>
    </row>
    <row r="9" spans="1:18">
      <c r="A9" s="188"/>
      <c r="B9" s="378" t="s">
        <v>130</v>
      </c>
      <c r="C9" s="378"/>
      <c r="D9" s="378"/>
      <c r="E9" s="378"/>
      <c r="F9" s="378"/>
      <c r="G9" s="378"/>
      <c r="H9" s="378"/>
      <c r="I9" s="378"/>
      <c r="J9" s="378"/>
      <c r="K9" s="378"/>
      <c r="L9" s="378"/>
      <c r="M9" s="378"/>
      <c r="N9" s="378"/>
      <c r="O9" s="378"/>
      <c r="P9" s="378"/>
      <c r="Q9" s="378"/>
      <c r="R9" s="378"/>
    </row>
    <row r="10" spans="1:18">
      <c r="A10" s="192" t="s">
        <v>6</v>
      </c>
      <c r="B10" s="182"/>
      <c r="C10" s="182"/>
      <c r="D10" s="179"/>
      <c r="E10" s="179"/>
      <c r="F10" s="179"/>
      <c r="G10" s="193"/>
      <c r="H10" s="179"/>
      <c r="I10" s="193"/>
      <c r="J10" s="193"/>
      <c r="K10" s="193"/>
      <c r="L10" s="193"/>
      <c r="M10" s="179"/>
      <c r="N10" s="179"/>
      <c r="O10" s="179"/>
      <c r="P10" s="182"/>
      <c r="Q10" s="182"/>
      <c r="R10" s="182"/>
    </row>
    <row r="11" spans="1:18">
      <c r="A11" s="381" t="s">
        <v>48</v>
      </c>
      <c r="B11" s="383" t="s">
        <v>7</v>
      </c>
      <c r="C11" s="385" t="s">
        <v>8</v>
      </c>
      <c r="D11" s="386" t="s">
        <v>9</v>
      </c>
      <c r="E11" s="387"/>
      <c r="F11" s="388"/>
      <c r="G11" s="386">
        <v>2018</v>
      </c>
      <c r="H11" s="387"/>
      <c r="I11" s="388"/>
      <c r="J11" s="389">
        <v>2019</v>
      </c>
      <c r="K11" s="390"/>
      <c r="L11" s="391"/>
      <c r="M11" s="392">
        <v>2020</v>
      </c>
      <c r="N11" s="393"/>
      <c r="O11" s="393"/>
      <c r="P11" s="393">
        <v>2021</v>
      </c>
      <c r="Q11" s="393"/>
      <c r="R11" s="393"/>
    </row>
    <row r="12" spans="1:18" ht="126.75">
      <c r="A12" s="382"/>
      <c r="B12" s="384"/>
      <c r="C12" s="384"/>
      <c r="D12" s="39" t="s">
        <v>113</v>
      </c>
      <c r="E12" s="40" t="s">
        <v>116</v>
      </c>
      <c r="F12" s="39" t="s">
        <v>117</v>
      </c>
      <c r="G12" s="269" t="s">
        <v>113</v>
      </c>
      <c r="H12" s="40" t="s">
        <v>116</v>
      </c>
      <c r="I12" s="269" t="s">
        <v>114</v>
      </c>
      <c r="J12" s="269" t="s">
        <v>113</v>
      </c>
      <c r="K12" s="269" t="s">
        <v>116</v>
      </c>
      <c r="L12" s="269" t="s">
        <v>117</v>
      </c>
      <c r="M12" s="41" t="s">
        <v>115</v>
      </c>
      <c r="N12" s="41" t="s">
        <v>116</v>
      </c>
      <c r="O12" s="41" t="s">
        <v>117</v>
      </c>
      <c r="P12" s="41" t="s">
        <v>115</v>
      </c>
      <c r="Q12" s="41" t="s">
        <v>116</v>
      </c>
      <c r="R12" s="41" t="s">
        <v>117</v>
      </c>
    </row>
    <row r="13" spans="1:18">
      <c r="A13" s="194">
        <v>1</v>
      </c>
      <c r="B13" s="6">
        <v>2</v>
      </c>
      <c r="C13" s="6">
        <v>3</v>
      </c>
      <c r="D13" s="42">
        <v>7</v>
      </c>
      <c r="E13" s="43">
        <v>6</v>
      </c>
      <c r="F13" s="43"/>
      <c r="G13" s="91">
        <v>11</v>
      </c>
      <c r="H13" s="43">
        <v>12</v>
      </c>
      <c r="I13" s="91">
        <v>13</v>
      </c>
      <c r="J13" s="91">
        <v>14</v>
      </c>
      <c r="K13" s="91">
        <v>15</v>
      </c>
      <c r="L13" s="91">
        <v>16</v>
      </c>
      <c r="M13" s="260">
        <v>17</v>
      </c>
      <c r="N13" s="260">
        <v>18</v>
      </c>
      <c r="O13" s="260">
        <v>19</v>
      </c>
      <c r="P13" s="260">
        <v>17</v>
      </c>
      <c r="Q13" s="260">
        <v>18</v>
      </c>
      <c r="R13" s="260">
        <v>19</v>
      </c>
    </row>
    <row r="14" spans="1:18">
      <c r="A14" s="363" t="s">
        <v>10</v>
      </c>
      <c r="B14" s="364"/>
      <c r="C14" s="365"/>
      <c r="D14" s="474">
        <f>G14+J14+M14+P14</f>
        <v>26119.897189999996</v>
      </c>
      <c r="E14" s="475"/>
      <c r="F14" s="476"/>
      <c r="G14" s="470">
        <f t="shared" ref="G14" si="0">G15+H15+I15</f>
        <v>4203.51</v>
      </c>
      <c r="H14" s="470"/>
      <c r="I14" s="470"/>
      <c r="J14" s="470">
        <f t="shared" ref="J14" si="1">J15+K15+L15</f>
        <v>14672.277189999999</v>
      </c>
      <c r="K14" s="470"/>
      <c r="L14" s="470"/>
      <c r="M14" s="470">
        <f t="shared" ref="M14" si="2">M15+N15+O15</f>
        <v>3652.01</v>
      </c>
      <c r="N14" s="470"/>
      <c r="O14" s="470"/>
      <c r="P14" s="470">
        <f>P15+Q15+R15</f>
        <v>3592.1</v>
      </c>
      <c r="Q14" s="470"/>
      <c r="R14" s="470"/>
    </row>
    <row r="15" spans="1:18">
      <c r="A15" s="363" t="s">
        <v>11</v>
      </c>
      <c r="B15" s="364"/>
      <c r="C15" s="365"/>
      <c r="D15" s="167">
        <f>D16+D17</f>
        <v>15050.287190000001</v>
      </c>
      <c r="E15" s="167">
        <f t="shared" ref="E15:R15" si="3">E16+E17</f>
        <v>9298.31</v>
      </c>
      <c r="F15" s="167">
        <f t="shared" si="3"/>
        <v>1771.3</v>
      </c>
      <c r="G15" s="172">
        <f t="shared" si="3"/>
        <v>3613.5099999999998</v>
      </c>
      <c r="H15" s="167">
        <f t="shared" si="3"/>
        <v>0</v>
      </c>
      <c r="I15" s="167">
        <f t="shared" si="3"/>
        <v>590</v>
      </c>
      <c r="J15" s="172">
        <f t="shared" si="3"/>
        <v>4192.6671900000001</v>
      </c>
      <c r="K15" s="172">
        <f t="shared" si="3"/>
        <v>9298.31</v>
      </c>
      <c r="L15" s="167">
        <f t="shared" si="3"/>
        <v>1181.3</v>
      </c>
      <c r="M15" s="167">
        <f t="shared" si="3"/>
        <v>3652.01</v>
      </c>
      <c r="N15" s="167">
        <f t="shared" si="3"/>
        <v>0</v>
      </c>
      <c r="O15" s="167">
        <f t="shared" si="3"/>
        <v>0</v>
      </c>
      <c r="P15" s="167">
        <f t="shared" si="3"/>
        <v>3592.1</v>
      </c>
      <c r="Q15" s="167">
        <f t="shared" si="3"/>
        <v>0</v>
      </c>
      <c r="R15" s="167">
        <f t="shared" si="3"/>
        <v>0</v>
      </c>
    </row>
    <row r="16" spans="1:18" ht="90">
      <c r="A16" s="196" t="s">
        <v>112</v>
      </c>
      <c r="B16" s="372" t="s">
        <v>12</v>
      </c>
      <c r="C16" s="197" t="s">
        <v>121</v>
      </c>
      <c r="D16" s="198">
        <f>G16+J16+M16+P16</f>
        <v>1927.6854699999999</v>
      </c>
      <c r="E16" s="198">
        <f>H16+K16+N16+Q16</f>
        <v>7553.76</v>
      </c>
      <c r="F16" s="198">
        <f t="shared" ref="F16:R16" si="4">F22+F24+F30+F31+F32+F36+F37+F38</f>
        <v>0</v>
      </c>
      <c r="G16" s="199">
        <f t="shared" si="4"/>
        <v>295.31</v>
      </c>
      <c r="H16" s="198">
        <f t="shared" si="4"/>
        <v>0</v>
      </c>
      <c r="I16" s="198">
        <f t="shared" si="4"/>
        <v>0</v>
      </c>
      <c r="J16" s="285">
        <f>J20+J22+J24+J25+J27+J32+J33+J36+J37+J38</f>
        <v>1132.37547</v>
      </c>
      <c r="K16" s="199">
        <f>K20+K22+K24+K25+K27+K32+K33+K36+K37+K38</f>
        <v>7553.76</v>
      </c>
      <c r="L16" s="198">
        <f t="shared" si="4"/>
        <v>0</v>
      </c>
      <c r="M16" s="198">
        <f t="shared" si="4"/>
        <v>500</v>
      </c>
      <c r="N16" s="198">
        <f t="shared" si="4"/>
        <v>0</v>
      </c>
      <c r="O16" s="198">
        <f t="shared" si="4"/>
        <v>0</v>
      </c>
      <c r="P16" s="198">
        <f t="shared" si="4"/>
        <v>0</v>
      </c>
      <c r="Q16" s="198">
        <f t="shared" si="4"/>
        <v>0</v>
      </c>
      <c r="R16" s="198">
        <f t="shared" si="4"/>
        <v>0</v>
      </c>
    </row>
    <row r="17" spans="1:18" ht="30">
      <c r="A17" s="200"/>
      <c r="B17" s="373"/>
      <c r="C17" s="197" t="s">
        <v>14</v>
      </c>
      <c r="D17" s="198">
        <f>G17+J17+M17+P17</f>
        <v>13122.601720000001</v>
      </c>
      <c r="E17" s="198">
        <f>H17+K17+N17+Q17</f>
        <v>1744.55</v>
      </c>
      <c r="F17" s="198">
        <f>I17+L17+O17+R17</f>
        <v>1771.3</v>
      </c>
      <c r="G17" s="199">
        <f t="shared" ref="G17:R17" si="5">G20+G25+G27+G33+G35</f>
        <v>3318.2</v>
      </c>
      <c r="H17" s="198">
        <f t="shared" si="5"/>
        <v>0</v>
      </c>
      <c r="I17" s="198">
        <f t="shared" si="5"/>
        <v>590</v>
      </c>
      <c r="J17" s="285">
        <f>J30+J31+J35</f>
        <v>3060.2917200000002</v>
      </c>
      <c r="K17" s="199">
        <f>K30+K31+K35</f>
        <v>1744.55</v>
      </c>
      <c r="L17" s="198">
        <f t="shared" si="5"/>
        <v>1181.3</v>
      </c>
      <c r="M17" s="198">
        <f t="shared" si="5"/>
        <v>3152.01</v>
      </c>
      <c r="N17" s="198">
        <f t="shared" si="5"/>
        <v>0</v>
      </c>
      <c r="O17" s="198">
        <f t="shared" si="5"/>
        <v>0</v>
      </c>
      <c r="P17" s="198">
        <f t="shared" si="5"/>
        <v>3592.1</v>
      </c>
      <c r="Q17" s="198">
        <f t="shared" si="5"/>
        <v>0</v>
      </c>
      <c r="R17" s="198">
        <f t="shared" si="5"/>
        <v>0</v>
      </c>
    </row>
    <row r="18" spans="1:18">
      <c r="A18" s="386" t="s">
        <v>15</v>
      </c>
      <c r="B18" s="387"/>
      <c r="C18" s="387"/>
      <c r="D18" s="387"/>
      <c r="E18" s="387"/>
      <c r="F18" s="387"/>
      <c r="G18" s="387"/>
      <c r="H18" s="387"/>
      <c r="I18" s="387"/>
      <c r="J18" s="387"/>
      <c r="K18" s="387"/>
      <c r="L18" s="387"/>
      <c r="M18" s="387"/>
      <c r="N18" s="387"/>
      <c r="O18" s="387"/>
      <c r="P18" s="387"/>
      <c r="Q18" s="387"/>
      <c r="R18" s="388"/>
    </row>
    <row r="19" spans="1:18">
      <c r="A19" s="369" t="s">
        <v>16</v>
      </c>
      <c r="B19" s="370"/>
      <c r="C19" s="370"/>
      <c r="D19" s="370"/>
      <c r="E19" s="370"/>
      <c r="F19" s="370"/>
      <c r="G19" s="370"/>
      <c r="H19" s="370"/>
      <c r="I19" s="370"/>
      <c r="J19" s="370"/>
      <c r="K19" s="370"/>
      <c r="L19" s="370"/>
      <c r="M19" s="370"/>
      <c r="N19" s="370"/>
      <c r="O19" s="370"/>
      <c r="P19" s="370"/>
      <c r="Q19" s="370"/>
      <c r="R19" s="371"/>
    </row>
    <row r="20" spans="1:18" s="29" customFormat="1" ht="109.5" customHeight="1">
      <c r="A20" s="196" t="s">
        <v>17</v>
      </c>
      <c r="B20" s="272" t="s">
        <v>149</v>
      </c>
      <c r="C20" s="267" t="s">
        <v>43</v>
      </c>
      <c r="D20" s="270">
        <f>G20+J20+M20+P20</f>
        <v>20.202020000000001</v>
      </c>
      <c r="E20" s="198">
        <f>H20+K20+N20+Q20</f>
        <v>2000</v>
      </c>
      <c r="F20" s="198">
        <f>I20+L20+O20+R20</f>
        <v>0</v>
      </c>
      <c r="G20" s="204">
        <v>0</v>
      </c>
      <c r="H20" s="204">
        <v>0</v>
      </c>
      <c r="I20" s="204">
        <v>0</v>
      </c>
      <c r="J20" s="286">
        <v>20.202020000000001</v>
      </c>
      <c r="K20" s="205">
        <v>2000</v>
      </c>
      <c r="L20" s="204">
        <v>0</v>
      </c>
      <c r="M20" s="206">
        <v>0</v>
      </c>
      <c r="N20" s="206">
        <v>0</v>
      </c>
      <c r="O20" s="206">
        <v>0</v>
      </c>
      <c r="P20" s="206">
        <v>0</v>
      </c>
      <c r="Q20" s="206">
        <v>0</v>
      </c>
      <c r="R20" s="206">
        <v>0</v>
      </c>
    </row>
    <row r="21" spans="1:18">
      <c r="A21" s="369" t="s">
        <v>19</v>
      </c>
      <c r="B21" s="370"/>
      <c r="C21" s="370"/>
      <c r="D21" s="370"/>
      <c r="E21" s="370"/>
      <c r="F21" s="370"/>
      <c r="G21" s="370"/>
      <c r="H21" s="370"/>
      <c r="I21" s="370"/>
      <c r="J21" s="370"/>
      <c r="K21" s="370"/>
      <c r="L21" s="370"/>
      <c r="M21" s="370"/>
      <c r="N21" s="370"/>
      <c r="O21" s="370"/>
      <c r="P21" s="370"/>
      <c r="Q21" s="370"/>
      <c r="R21" s="371"/>
    </row>
    <row r="22" spans="1:18" ht="165">
      <c r="A22" s="207" t="s">
        <v>20</v>
      </c>
      <c r="B22" s="208" t="s">
        <v>21</v>
      </c>
      <c r="C22" s="209" t="s">
        <v>22</v>
      </c>
      <c r="D22" s="198">
        <f>G22+J22+M22+P22</f>
        <v>1188.72</v>
      </c>
      <c r="E22" s="210">
        <f>H22+K22+N22</f>
        <v>0</v>
      </c>
      <c r="F22" s="210">
        <f>I22+L22+O22</f>
        <v>0</v>
      </c>
      <c r="G22" s="211">
        <v>286.11</v>
      </c>
      <c r="H22" s="210">
        <v>0</v>
      </c>
      <c r="I22" s="211">
        <v>0</v>
      </c>
      <c r="J22" s="287">
        <v>402.61</v>
      </c>
      <c r="K22" s="211">
        <v>0</v>
      </c>
      <c r="L22" s="211">
        <v>0</v>
      </c>
      <c r="M22" s="212">
        <v>500</v>
      </c>
      <c r="N22" s="210">
        <v>0</v>
      </c>
      <c r="O22" s="210">
        <v>0</v>
      </c>
      <c r="P22" s="212">
        <v>0</v>
      </c>
      <c r="Q22" s="210">
        <v>0</v>
      </c>
      <c r="R22" s="210">
        <v>0</v>
      </c>
    </row>
    <row r="23" spans="1:18">
      <c r="A23" s="369" t="s">
        <v>23</v>
      </c>
      <c r="B23" s="370"/>
      <c r="C23" s="370"/>
      <c r="D23" s="370"/>
      <c r="E23" s="370"/>
      <c r="F23" s="370"/>
      <c r="G23" s="370"/>
      <c r="H23" s="370"/>
      <c r="I23" s="370"/>
      <c r="J23" s="370"/>
      <c r="K23" s="370"/>
      <c r="L23" s="370"/>
      <c r="M23" s="370"/>
      <c r="N23" s="370"/>
      <c r="O23" s="370"/>
      <c r="P23" s="370"/>
      <c r="Q23" s="370"/>
      <c r="R23" s="371"/>
    </row>
    <row r="24" spans="1:18" s="29" customFormat="1" ht="90">
      <c r="A24" s="200" t="s">
        <v>24</v>
      </c>
      <c r="B24" s="273" t="s">
        <v>151</v>
      </c>
      <c r="C24" s="268" t="s">
        <v>121</v>
      </c>
      <c r="D24" s="198">
        <f>G24+J24+M24+P24</f>
        <v>39.989999999999995</v>
      </c>
      <c r="E24" s="210">
        <f t="shared" ref="E24:F25" si="6">H24+K24+N24</f>
        <v>0</v>
      </c>
      <c r="F24" s="210">
        <f t="shared" si="6"/>
        <v>0</v>
      </c>
      <c r="G24" s="210">
        <v>9.1999999999999993</v>
      </c>
      <c r="H24" s="210">
        <v>0</v>
      </c>
      <c r="I24" s="210">
        <v>0</v>
      </c>
      <c r="J24" s="292">
        <v>30.79</v>
      </c>
      <c r="K24" s="211">
        <v>0</v>
      </c>
      <c r="L24" s="210">
        <v>0</v>
      </c>
      <c r="M24" s="210">
        <v>0</v>
      </c>
      <c r="N24" s="210">
        <v>0</v>
      </c>
      <c r="O24" s="210">
        <v>0</v>
      </c>
      <c r="P24" s="210">
        <v>0</v>
      </c>
      <c r="Q24" s="210">
        <v>0</v>
      </c>
      <c r="R24" s="210">
        <v>0</v>
      </c>
    </row>
    <row r="25" spans="1:18" ht="60">
      <c r="A25" s="214" t="s">
        <v>26</v>
      </c>
      <c r="B25" s="273" t="s">
        <v>148</v>
      </c>
      <c r="C25" s="10" t="s">
        <v>43</v>
      </c>
      <c r="D25" s="270">
        <f>G25+J25+M25+P25</f>
        <v>0.62870000000000004</v>
      </c>
      <c r="E25" s="198">
        <f>H25+K25+N25</f>
        <v>3111.95</v>
      </c>
      <c r="F25" s="198">
        <f t="shared" si="6"/>
        <v>0</v>
      </c>
      <c r="G25" s="199">
        <v>0</v>
      </c>
      <c r="H25" s="198">
        <v>0</v>
      </c>
      <c r="I25" s="199">
        <v>0</v>
      </c>
      <c r="J25" s="288">
        <v>0.62870000000000004</v>
      </c>
      <c r="K25" s="199">
        <v>3111.95</v>
      </c>
      <c r="L25" s="199">
        <v>0</v>
      </c>
      <c r="M25" s="216">
        <v>0</v>
      </c>
      <c r="N25" s="198">
        <v>0</v>
      </c>
      <c r="O25" s="198">
        <v>0</v>
      </c>
      <c r="P25" s="216">
        <v>0</v>
      </c>
      <c r="Q25" s="198">
        <v>0</v>
      </c>
      <c r="R25" s="198">
        <v>0</v>
      </c>
    </row>
    <row r="26" spans="1:18">
      <c r="A26" s="374" t="s">
        <v>29</v>
      </c>
      <c r="B26" s="374"/>
      <c r="C26" s="374"/>
      <c r="D26" s="374"/>
      <c r="E26" s="374"/>
      <c r="F26" s="374"/>
      <c r="G26" s="374"/>
      <c r="H26" s="374"/>
      <c r="I26" s="374"/>
      <c r="J26" s="374"/>
      <c r="K26" s="217"/>
      <c r="L26" s="217"/>
      <c r="M26" s="218"/>
      <c r="N26" s="218"/>
      <c r="O26" s="218"/>
      <c r="P26" s="218"/>
      <c r="Q26" s="218"/>
      <c r="R26" s="218"/>
    </row>
    <row r="27" spans="1:18" ht="90">
      <c r="A27" s="214" t="s">
        <v>30</v>
      </c>
      <c r="B27" s="215" t="s">
        <v>31</v>
      </c>
      <c r="C27" s="10" t="s">
        <v>32</v>
      </c>
      <c r="D27" s="198">
        <f>G27+J27+M27+P27</f>
        <v>0</v>
      </c>
      <c r="E27" s="198">
        <v>0</v>
      </c>
      <c r="F27" s="198">
        <v>0</v>
      </c>
      <c r="G27" s="199">
        <v>0</v>
      </c>
      <c r="H27" s="198">
        <v>0</v>
      </c>
      <c r="I27" s="199">
        <v>0</v>
      </c>
      <c r="J27" s="199">
        <v>0</v>
      </c>
      <c r="K27" s="199">
        <v>0</v>
      </c>
      <c r="L27" s="199">
        <v>0</v>
      </c>
      <c r="M27" s="198">
        <v>0</v>
      </c>
      <c r="N27" s="198">
        <v>0</v>
      </c>
      <c r="O27" s="198">
        <v>0</v>
      </c>
      <c r="P27" s="198">
        <v>0</v>
      </c>
      <c r="Q27" s="198">
        <v>0</v>
      </c>
      <c r="R27" s="198">
        <v>0</v>
      </c>
    </row>
    <row r="28" spans="1:18">
      <c r="A28" s="363" t="s">
        <v>33</v>
      </c>
      <c r="B28" s="364"/>
      <c r="C28" s="364"/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5"/>
    </row>
    <row r="29" spans="1:18">
      <c r="A29" s="369" t="s">
        <v>34</v>
      </c>
      <c r="B29" s="370"/>
      <c r="C29" s="370"/>
      <c r="D29" s="370"/>
      <c r="E29" s="370"/>
      <c r="F29" s="370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1"/>
    </row>
    <row r="30" spans="1:18" ht="255">
      <c r="A30" s="219" t="s">
        <v>35</v>
      </c>
      <c r="B30" s="208" t="s">
        <v>111</v>
      </c>
      <c r="C30" s="209" t="s">
        <v>14</v>
      </c>
      <c r="D30" s="198">
        <f>G30+J30+M30+P30</f>
        <v>0</v>
      </c>
      <c r="E30" s="210">
        <f>H30+K30+N30</f>
        <v>0</v>
      </c>
      <c r="F30" s="210">
        <f>I30+L30+O30</f>
        <v>0</v>
      </c>
      <c r="G30" s="211">
        <v>0</v>
      </c>
      <c r="H30" s="210">
        <v>0</v>
      </c>
      <c r="I30" s="211">
        <v>0</v>
      </c>
      <c r="J30" s="211">
        <v>0</v>
      </c>
      <c r="K30" s="211">
        <v>0</v>
      </c>
      <c r="L30" s="211">
        <v>0</v>
      </c>
      <c r="M30" s="210">
        <v>0</v>
      </c>
      <c r="N30" s="210">
        <v>0</v>
      </c>
      <c r="O30" s="210">
        <v>0</v>
      </c>
      <c r="P30" s="210">
        <v>0</v>
      </c>
      <c r="Q30" s="210">
        <v>0</v>
      </c>
      <c r="R30" s="210">
        <v>0</v>
      </c>
    </row>
    <row r="31" spans="1:18" s="29" customFormat="1" ht="120" customHeight="1">
      <c r="A31" s="196" t="s">
        <v>36</v>
      </c>
      <c r="B31" s="274" t="s">
        <v>139</v>
      </c>
      <c r="C31" s="275" t="s">
        <v>14</v>
      </c>
      <c r="D31" s="271">
        <f>G31+J31+M31+P31</f>
        <v>17.62172</v>
      </c>
      <c r="E31" s="276">
        <f>H31+K31+N31</f>
        <v>1744.55</v>
      </c>
      <c r="F31" s="276">
        <v>0</v>
      </c>
      <c r="G31" s="276">
        <v>0</v>
      </c>
      <c r="H31" s="276">
        <v>0</v>
      </c>
      <c r="I31" s="276">
        <v>0</v>
      </c>
      <c r="J31" s="289">
        <v>17.62172</v>
      </c>
      <c r="K31" s="290">
        <v>1744.55</v>
      </c>
      <c r="L31" s="276">
        <v>0</v>
      </c>
      <c r="M31" s="276">
        <v>0</v>
      </c>
      <c r="N31" s="276">
        <v>0</v>
      </c>
      <c r="O31" s="276">
        <v>0</v>
      </c>
      <c r="P31" s="276">
        <v>0</v>
      </c>
      <c r="Q31" s="276">
        <v>0</v>
      </c>
      <c r="R31" s="276">
        <v>0</v>
      </c>
    </row>
    <row r="32" spans="1:18" s="29" customFormat="1" ht="60">
      <c r="A32" s="277" t="s">
        <v>118</v>
      </c>
      <c r="B32" s="278" t="s">
        <v>150</v>
      </c>
      <c r="C32" s="275" t="s">
        <v>43</v>
      </c>
      <c r="D32" s="198">
        <f>G32+J32+M32+P32</f>
        <v>24.5</v>
      </c>
      <c r="E32" s="198">
        <f>H32+K32+N32+Q32</f>
        <v>2425.5</v>
      </c>
      <c r="F32" s="276">
        <v>0</v>
      </c>
      <c r="G32" s="276">
        <v>0</v>
      </c>
      <c r="H32" s="276">
        <v>0</v>
      </c>
      <c r="I32" s="276">
        <v>0</v>
      </c>
      <c r="J32" s="290">
        <v>24.5</v>
      </c>
      <c r="K32" s="222">
        <v>2425.5</v>
      </c>
      <c r="L32" s="276">
        <v>0</v>
      </c>
      <c r="M32" s="279">
        <v>0</v>
      </c>
      <c r="N32" s="276">
        <v>0</v>
      </c>
      <c r="O32" s="279">
        <v>0</v>
      </c>
      <c r="P32" s="279">
        <v>0</v>
      </c>
      <c r="Q32" s="276">
        <v>0</v>
      </c>
      <c r="R32" s="279">
        <v>0</v>
      </c>
    </row>
    <row r="33" spans="1:18" s="29" customFormat="1" ht="125.25" customHeight="1">
      <c r="A33" s="280" t="s">
        <v>122</v>
      </c>
      <c r="B33" s="273" t="s">
        <v>37</v>
      </c>
      <c r="C33" s="197" t="s">
        <v>43</v>
      </c>
      <c r="D33" s="270">
        <f>G33+J33+M33+P33</f>
        <v>0.16475000000000001</v>
      </c>
      <c r="E33" s="293">
        <f>H33+K33+N33+Q33</f>
        <v>16.309999999999999</v>
      </c>
      <c r="F33" s="198">
        <v>0</v>
      </c>
      <c r="G33" s="198">
        <v>0</v>
      </c>
      <c r="H33" s="198">
        <v>0</v>
      </c>
      <c r="I33" s="198">
        <v>0</v>
      </c>
      <c r="J33" s="285">
        <v>0.16475000000000001</v>
      </c>
      <c r="K33" s="291">
        <v>16.309999999999999</v>
      </c>
      <c r="L33" s="198">
        <v>0</v>
      </c>
      <c r="M33" s="198">
        <v>0</v>
      </c>
      <c r="N33" s="198">
        <v>0</v>
      </c>
      <c r="O33" s="198">
        <v>0</v>
      </c>
      <c r="P33" s="198">
        <v>0</v>
      </c>
      <c r="Q33" s="198">
        <v>0</v>
      </c>
      <c r="R33" s="198">
        <v>0</v>
      </c>
    </row>
    <row r="34" spans="1:18">
      <c r="A34" s="369" t="s">
        <v>38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  <c r="L34" s="370"/>
      <c r="M34" s="370"/>
      <c r="N34" s="370"/>
      <c r="O34" s="370"/>
      <c r="P34" s="370"/>
      <c r="Q34" s="370"/>
      <c r="R34" s="371"/>
    </row>
    <row r="35" spans="1:18" ht="150">
      <c r="A35" s="207" t="s">
        <v>39</v>
      </c>
      <c r="B35" s="208" t="s">
        <v>40</v>
      </c>
      <c r="C35" s="209" t="s">
        <v>109</v>
      </c>
      <c r="D35" s="198">
        <f>G35+J35+M35+P35</f>
        <v>13104.980000000001</v>
      </c>
      <c r="E35" s="210">
        <f>H35+K35+N35</f>
        <v>0</v>
      </c>
      <c r="F35" s="210">
        <f>I35+L35+O35</f>
        <v>1771.3</v>
      </c>
      <c r="G35" s="211">
        <v>3318.2</v>
      </c>
      <c r="H35" s="210">
        <v>0</v>
      </c>
      <c r="I35" s="211">
        <v>590</v>
      </c>
      <c r="J35" s="211">
        <v>3042.67</v>
      </c>
      <c r="K35" s="211">
        <v>0</v>
      </c>
      <c r="L35" s="211">
        <v>1181.3</v>
      </c>
      <c r="M35" s="226">
        <v>3152.01</v>
      </c>
      <c r="N35" s="210">
        <v>0</v>
      </c>
      <c r="O35" s="212">
        <v>0</v>
      </c>
      <c r="P35" s="226">
        <v>3592.1</v>
      </c>
      <c r="Q35" s="210">
        <v>0</v>
      </c>
      <c r="R35" s="212">
        <v>0</v>
      </c>
    </row>
    <row r="36" spans="1:18" ht="135">
      <c r="A36" s="214" t="s">
        <v>41</v>
      </c>
      <c r="B36" s="215" t="s">
        <v>42</v>
      </c>
      <c r="C36" s="262" t="s">
        <v>43</v>
      </c>
      <c r="D36" s="198">
        <f t="shared" ref="D36:F38" si="7">G36+J36+M36</f>
        <v>353.48</v>
      </c>
      <c r="E36" s="198">
        <f>H36+K36+N36</f>
        <v>0</v>
      </c>
      <c r="F36" s="198">
        <f>I36+L36+O36</f>
        <v>0</v>
      </c>
      <c r="G36" s="199">
        <v>0</v>
      </c>
      <c r="H36" s="198">
        <v>0</v>
      </c>
      <c r="I36" s="199">
        <v>0</v>
      </c>
      <c r="J36" s="199">
        <v>353.48</v>
      </c>
      <c r="K36" s="199">
        <v>0</v>
      </c>
      <c r="L36" s="199">
        <v>0</v>
      </c>
      <c r="M36" s="198">
        <v>0</v>
      </c>
      <c r="N36" s="198">
        <v>0</v>
      </c>
      <c r="O36" s="216">
        <v>0</v>
      </c>
      <c r="P36" s="198">
        <v>0</v>
      </c>
      <c r="Q36" s="198">
        <v>0</v>
      </c>
      <c r="R36" s="216">
        <v>0</v>
      </c>
    </row>
    <row r="37" spans="1:18" ht="60">
      <c r="A37" s="214" t="s">
        <v>44</v>
      </c>
      <c r="B37" s="215" t="s">
        <v>45</v>
      </c>
      <c r="C37" s="262" t="s">
        <v>43</v>
      </c>
      <c r="D37" s="198">
        <f t="shared" si="7"/>
        <v>50</v>
      </c>
      <c r="E37" s="198">
        <f>H37+K37+N37</f>
        <v>0</v>
      </c>
      <c r="F37" s="198">
        <f t="shared" si="7"/>
        <v>0</v>
      </c>
      <c r="G37" s="199">
        <v>0</v>
      </c>
      <c r="H37" s="198">
        <v>0</v>
      </c>
      <c r="I37" s="199">
        <v>0</v>
      </c>
      <c r="J37" s="199">
        <v>50</v>
      </c>
      <c r="K37" s="199">
        <v>0</v>
      </c>
      <c r="L37" s="199">
        <v>0</v>
      </c>
      <c r="M37" s="198">
        <v>0</v>
      </c>
      <c r="N37" s="198">
        <v>0</v>
      </c>
      <c r="O37" s="198">
        <v>0</v>
      </c>
      <c r="P37" s="198">
        <v>0</v>
      </c>
      <c r="Q37" s="198">
        <v>0</v>
      </c>
      <c r="R37" s="198">
        <v>0</v>
      </c>
    </row>
    <row r="38" spans="1:18" ht="225">
      <c r="A38" s="214" t="s">
        <v>46</v>
      </c>
      <c r="B38" s="215" t="s">
        <v>47</v>
      </c>
      <c r="C38" s="262" t="s">
        <v>43</v>
      </c>
      <c r="D38" s="198">
        <f t="shared" si="7"/>
        <v>250</v>
      </c>
      <c r="E38" s="198">
        <f t="shared" si="7"/>
        <v>0</v>
      </c>
      <c r="F38" s="198">
        <f t="shared" si="7"/>
        <v>0</v>
      </c>
      <c r="G38" s="199">
        <v>0</v>
      </c>
      <c r="H38" s="198">
        <v>0</v>
      </c>
      <c r="I38" s="199">
        <v>0</v>
      </c>
      <c r="J38" s="199">
        <v>250</v>
      </c>
      <c r="K38" s="199">
        <v>0</v>
      </c>
      <c r="L38" s="199">
        <v>0</v>
      </c>
      <c r="M38" s="216">
        <v>0</v>
      </c>
      <c r="N38" s="198">
        <v>0</v>
      </c>
      <c r="O38" s="198">
        <v>0</v>
      </c>
      <c r="P38" s="216">
        <v>0</v>
      </c>
      <c r="Q38" s="198">
        <v>0</v>
      </c>
      <c r="R38" s="198">
        <v>0</v>
      </c>
    </row>
  </sheetData>
  <mergeCells count="26">
    <mergeCell ref="M1:Q1"/>
    <mergeCell ref="B9:R9"/>
    <mergeCell ref="A11:A12"/>
    <mergeCell ref="B11:B12"/>
    <mergeCell ref="C11:C12"/>
    <mergeCell ref="M11:O11"/>
    <mergeCell ref="P11:R11"/>
    <mergeCell ref="G11:I11"/>
    <mergeCell ref="J11:L11"/>
    <mergeCell ref="D11:F11"/>
    <mergeCell ref="A26:J26"/>
    <mergeCell ref="D14:F14"/>
    <mergeCell ref="A28:R28"/>
    <mergeCell ref="A29:R29"/>
    <mergeCell ref="A34:R34"/>
    <mergeCell ref="A15:C15"/>
    <mergeCell ref="B16:B17"/>
    <mergeCell ref="A18:R18"/>
    <mergeCell ref="A19:R19"/>
    <mergeCell ref="A21:R21"/>
    <mergeCell ref="A23:R23"/>
    <mergeCell ref="P14:R14"/>
    <mergeCell ref="A14:C14"/>
    <mergeCell ref="G14:I14"/>
    <mergeCell ref="J14:L14"/>
    <mergeCell ref="M14:O14"/>
  </mergeCells>
  <pageMargins left="0.25" right="0.25" top="0.75" bottom="0.75" header="0.3" footer="0.3"/>
  <pageSetup paperSize="9" scale="7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3:L18"/>
  <sheetViews>
    <sheetView workbookViewId="0">
      <selection activeCell="E15" sqref="E15"/>
    </sheetView>
  </sheetViews>
  <sheetFormatPr defaultRowHeight="15"/>
  <cols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3" spans="1:12" ht="94.5">
      <c r="B3" s="265" t="s">
        <v>80</v>
      </c>
      <c r="C3" s="264" t="s">
        <v>126</v>
      </c>
      <c r="D3" s="265" t="s">
        <v>124</v>
      </c>
      <c r="E3" s="264" t="s">
        <v>123</v>
      </c>
      <c r="F3" s="264" t="s">
        <v>125</v>
      </c>
      <c r="H3" s="265" t="s">
        <v>80</v>
      </c>
      <c r="I3" s="264" t="s">
        <v>126</v>
      </c>
      <c r="J3" s="265" t="s">
        <v>124</v>
      </c>
      <c r="K3" s="264" t="s">
        <v>123</v>
      </c>
      <c r="L3" s="264" t="s">
        <v>125</v>
      </c>
    </row>
    <row r="4" spans="1:12" ht="15.75">
      <c r="B4" s="263" t="s">
        <v>81</v>
      </c>
      <c r="C4" s="164">
        <f>D4+E4+F4</f>
        <v>4203.51</v>
      </c>
      <c r="D4" s="168">
        <v>0</v>
      </c>
      <c r="E4" s="168">
        <v>3613.51</v>
      </c>
      <c r="F4" s="168">
        <v>590</v>
      </c>
      <c r="H4" s="445" t="s">
        <v>81</v>
      </c>
      <c r="I4" s="446">
        <f>J4+K4+L4</f>
        <v>4701.5</v>
      </c>
      <c r="J4" s="446">
        <v>0</v>
      </c>
      <c r="K4" s="446">
        <v>4111.5</v>
      </c>
      <c r="L4" s="444">
        <v>590</v>
      </c>
    </row>
    <row r="5" spans="1:12" ht="15.75">
      <c r="B5" s="263" t="s">
        <v>82</v>
      </c>
      <c r="C5" s="164">
        <f>D5+E5+F5</f>
        <v>9603.36</v>
      </c>
      <c r="D5" s="168">
        <v>4170.05</v>
      </c>
      <c r="E5" s="168">
        <v>4252.01</v>
      </c>
      <c r="F5" s="168">
        <v>1181.3</v>
      </c>
      <c r="H5" s="445"/>
      <c r="I5" s="446"/>
      <c r="J5" s="446"/>
      <c r="K5" s="446"/>
      <c r="L5" s="444"/>
    </row>
    <row r="6" spans="1:12" ht="15.75">
      <c r="B6" s="263" t="s">
        <v>83</v>
      </c>
      <c r="C6" s="164">
        <f>D6+E6+F6</f>
        <v>3652.01</v>
      </c>
      <c r="D6" s="168">
        <v>0</v>
      </c>
      <c r="E6" s="168">
        <v>3652.01</v>
      </c>
      <c r="F6" s="168">
        <v>0</v>
      </c>
      <c r="H6" s="445" t="s">
        <v>82</v>
      </c>
      <c r="I6" s="446">
        <f t="shared" ref="I6" si="0">J6+K6+L6</f>
        <v>6971.8</v>
      </c>
      <c r="J6" s="446">
        <v>1538.5</v>
      </c>
      <c r="K6" s="446">
        <v>4252</v>
      </c>
      <c r="L6" s="444">
        <v>1181.3</v>
      </c>
    </row>
    <row r="7" spans="1:12" ht="15.75">
      <c r="B7" s="263" t="s">
        <v>133</v>
      </c>
      <c r="C7" s="164">
        <f>D7+E7+F7</f>
        <v>3592.1</v>
      </c>
      <c r="D7" s="168">
        <v>0</v>
      </c>
      <c r="E7" s="168">
        <v>3592.1</v>
      </c>
      <c r="F7" s="168">
        <v>0</v>
      </c>
      <c r="H7" s="445"/>
      <c r="I7" s="446"/>
      <c r="J7" s="446"/>
      <c r="K7" s="446"/>
      <c r="L7" s="444"/>
    </row>
    <row r="8" spans="1:12" ht="15.75">
      <c r="B8" s="264" t="s">
        <v>84</v>
      </c>
      <c r="C8" s="164">
        <f>D8+E8+F8</f>
        <v>21050.98</v>
      </c>
      <c r="D8" s="164">
        <f>SUM(D4:D7)</f>
        <v>4170.05</v>
      </c>
      <c r="E8" s="164">
        <f>SUM(E4:E7)</f>
        <v>15109.630000000001</v>
      </c>
      <c r="F8" s="164">
        <f>SUM(F4:F7)</f>
        <v>1771.3</v>
      </c>
      <c r="H8" s="445" t="s">
        <v>83</v>
      </c>
      <c r="I8" s="446">
        <f t="shared" ref="I8" si="1">J8+K8+L8</f>
        <v>5611.8</v>
      </c>
      <c r="J8" s="446">
        <v>0</v>
      </c>
      <c r="K8" s="446">
        <v>4430.5</v>
      </c>
      <c r="L8" s="444">
        <v>1181.3</v>
      </c>
    </row>
    <row r="9" spans="1:12" ht="15.75">
      <c r="B9" s="136"/>
      <c r="C9" s="137"/>
      <c r="D9" s="137"/>
      <c r="F9" s="137"/>
      <c r="H9" s="445"/>
      <c r="I9" s="446"/>
      <c r="J9" s="446"/>
      <c r="K9" s="446"/>
      <c r="L9" s="444"/>
    </row>
    <row r="10" spans="1:12">
      <c r="H10" s="447" t="s">
        <v>84</v>
      </c>
      <c r="I10" s="446">
        <f>I4+I6+I8</f>
        <v>17285.099999999999</v>
      </c>
      <c r="J10" s="446">
        <f t="shared" ref="J10:L10" si="2">J4+J6+J8</f>
        <v>1538.5</v>
      </c>
      <c r="K10" s="446">
        <f t="shared" si="2"/>
        <v>12794</v>
      </c>
      <c r="L10" s="446">
        <f t="shared" si="2"/>
        <v>2952.6</v>
      </c>
    </row>
    <row r="11" spans="1:12" ht="15.75">
      <c r="A11" s="2"/>
      <c r="B11" s="135"/>
      <c r="C11" s="137"/>
      <c r="D11" s="138"/>
      <c r="E11" s="138"/>
      <c r="F11" s="138"/>
      <c r="H11" s="447"/>
      <c r="I11" s="446"/>
      <c r="J11" s="446"/>
      <c r="K11" s="446"/>
      <c r="L11" s="446"/>
    </row>
    <row r="12" spans="1:12">
      <c r="C12" s="266">
        <v>43727</v>
      </c>
    </row>
    <row r="13" spans="1:12" ht="94.5">
      <c r="B13" s="265" t="s">
        <v>80</v>
      </c>
      <c r="C13" s="264" t="s">
        <v>126</v>
      </c>
      <c r="D13" s="265" t="s">
        <v>124</v>
      </c>
      <c r="E13" s="264" t="s">
        <v>123</v>
      </c>
      <c r="F13" s="264" t="s">
        <v>125</v>
      </c>
    </row>
    <row r="14" spans="1:12" ht="15.75">
      <c r="B14" s="263" t="s">
        <v>81</v>
      </c>
      <c r="C14" s="164">
        <f>D14+E14+F14</f>
        <v>4203.51</v>
      </c>
      <c r="D14" s="168">
        <v>0</v>
      </c>
      <c r="E14" s="168">
        <v>3613.51</v>
      </c>
      <c r="F14" s="168">
        <v>590</v>
      </c>
      <c r="I14" s="35"/>
    </row>
    <row r="15" spans="1:12" ht="15.75">
      <c r="B15" s="263" t="s">
        <v>82</v>
      </c>
      <c r="C15" s="164">
        <f>E15+D15+F15</f>
        <v>14641.489999999998</v>
      </c>
      <c r="D15" s="168">
        <v>9298.31</v>
      </c>
      <c r="E15" s="168">
        <v>4161.88</v>
      </c>
      <c r="F15" s="168">
        <v>1181.3</v>
      </c>
    </row>
    <row r="16" spans="1:12" ht="15.75">
      <c r="B16" s="263" t="s">
        <v>83</v>
      </c>
      <c r="C16" s="164">
        <f>D16+E16+F16</f>
        <v>3652.01</v>
      </c>
      <c r="D16" s="168">
        <v>0</v>
      </c>
      <c r="E16" s="168">
        <v>3652.01</v>
      </c>
      <c r="F16" s="168">
        <v>0</v>
      </c>
    </row>
    <row r="17" spans="2:6" ht="15.75">
      <c r="B17" s="263" t="s">
        <v>133</v>
      </c>
      <c r="C17" s="164">
        <f>D17+E17+F17</f>
        <v>3592.1</v>
      </c>
      <c r="D17" s="168">
        <v>0</v>
      </c>
      <c r="E17" s="168">
        <v>3592.1</v>
      </c>
      <c r="F17" s="168">
        <v>0</v>
      </c>
    </row>
    <row r="18" spans="2:6" ht="15.75">
      <c r="B18" s="264" t="s">
        <v>84</v>
      </c>
      <c r="C18" s="164">
        <f>D18+E18+F18</f>
        <v>26089.11</v>
      </c>
      <c r="D18" s="164">
        <f>SUM(D14:D17)</f>
        <v>9298.31</v>
      </c>
      <c r="E18" s="164">
        <f>SUM(E14:E17)</f>
        <v>15019.500000000002</v>
      </c>
      <c r="F18" s="164">
        <f>SUM(F14:F17)</f>
        <v>1771.3</v>
      </c>
    </row>
  </sheetData>
  <mergeCells count="20">
    <mergeCell ref="H6:H7"/>
    <mergeCell ref="I6:I7"/>
    <mergeCell ref="J6:J7"/>
    <mergeCell ref="K6:K7"/>
    <mergeCell ref="L6:L7"/>
    <mergeCell ref="H4:H5"/>
    <mergeCell ref="I4:I5"/>
    <mergeCell ref="J4:J5"/>
    <mergeCell ref="K4:K5"/>
    <mergeCell ref="L4:L5"/>
    <mergeCell ref="H10:H11"/>
    <mergeCell ref="I10:I11"/>
    <mergeCell ref="J10:J11"/>
    <mergeCell ref="K10:K11"/>
    <mergeCell ref="L10:L11"/>
    <mergeCell ref="H8:H9"/>
    <mergeCell ref="I8:I9"/>
    <mergeCell ref="J8:J9"/>
    <mergeCell ref="K8:K9"/>
    <mergeCell ref="L8:L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5</vt:i4>
      </vt:variant>
    </vt:vector>
  </HeadingPairs>
  <TitlesOfParts>
    <vt:vector size="16" baseType="lpstr">
      <vt:lpstr>Приложение 4 2020 год</vt:lpstr>
      <vt:lpstr> </vt:lpstr>
      <vt:lpstr>Приложение 5</vt:lpstr>
      <vt:lpstr>Приложение 3</vt:lpstr>
      <vt:lpstr>в паспорт</vt:lpstr>
      <vt:lpstr>Приложение 1</vt:lpstr>
      <vt:lpstr>Приложение  4-2</vt:lpstr>
      <vt:lpstr>Приложение 4-3</vt:lpstr>
      <vt:lpstr>Приложение 4-4 15.07.2019</vt:lpstr>
      <vt:lpstr>Приложение 4-5 18.09.2019</vt:lpstr>
      <vt:lpstr>Паспорт</vt:lpstr>
      <vt:lpstr>' '!Область_печати</vt:lpstr>
      <vt:lpstr>'в паспорт'!Область_печати</vt:lpstr>
      <vt:lpstr>'Приложение 1'!Область_печати</vt:lpstr>
      <vt:lpstr>'Приложение 4-3'!Область_печати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2019-10-21T05:45:46Z</dcterms:modified>
</cp:coreProperties>
</file>