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Изм.Приложение 4 22.04.2020" sheetId="9" r:id="rId1"/>
    <sheet name=" " sheetId="1" r:id="rId2"/>
    <sheet name="Приложение 5" sheetId="2" r:id="rId3"/>
    <sheet name="Приложение 3" sheetId="3" r:id="rId4"/>
    <sheet name="в паспорт" sheetId="4" r:id="rId5"/>
    <sheet name="Приложение 1" sheetId="5" r:id="rId6"/>
    <sheet name="Приложение  4-2" sheetId="6" r:id="rId7"/>
    <sheet name="Приложение 4-4 15.07.2019" sheetId="8" r:id="rId8"/>
    <sheet name="Изм." sheetId="10" r:id="rId9"/>
  </sheets>
  <definedNames>
    <definedName name="_xlnm.Print_Area" localSheetId="1">' '!$A$1:$O$38</definedName>
    <definedName name="_xlnm.Print_Area" localSheetId="4">'в паспорт'!$B$37:$F$45</definedName>
    <definedName name="_xlnm.Print_Area" localSheetId="0">'Изм.Приложение 4 22.04.2020'!$A$1:$R$45</definedName>
    <definedName name="_xlnm.Print_Area" localSheetId="5">'Приложение 1'!$A$1:$G$22</definedName>
    <definedName name="_xlnm.Print_Area" localSheetId="3">'Приложение 3'!$A$1:$J$17</definedName>
    <definedName name="_xlnm.Print_Area" localSheetId="2">'Приложение 5'!$A$1:$G$89</definedName>
  </definedNames>
  <calcPr calcId="125725"/>
</workbook>
</file>

<file path=xl/calcChain.xml><?xml version="1.0" encoding="utf-8"?>
<calcChain xmlns="http://schemas.openxmlformats.org/spreadsheetml/2006/main">
  <c r="F45" i="10"/>
  <c r="E45"/>
  <c r="D45"/>
  <c r="F44"/>
  <c r="E44"/>
  <c r="D44"/>
  <c r="F43"/>
  <c r="E43"/>
  <c r="D43"/>
  <c r="F42"/>
  <c r="E42"/>
  <c r="D42"/>
  <c r="F40"/>
  <c r="E40"/>
  <c r="D40"/>
  <c r="F39"/>
  <c r="E39"/>
  <c r="D39"/>
  <c r="F38"/>
  <c r="E38"/>
  <c r="D38"/>
  <c r="F37"/>
  <c r="E37"/>
  <c r="D37"/>
  <c r="F36"/>
  <c r="E36"/>
  <c r="D36"/>
  <c r="F35"/>
  <c r="E35"/>
  <c r="D35"/>
  <c r="F34"/>
  <c r="E34"/>
  <c r="D34"/>
  <c r="F33"/>
  <c r="E33"/>
  <c r="D33"/>
  <c r="F32"/>
  <c r="E32"/>
  <c r="D32"/>
  <c r="F31"/>
  <c r="E31"/>
  <c r="D31"/>
  <c r="F30"/>
  <c r="E30"/>
  <c r="D30"/>
  <c r="F29"/>
  <c r="E29"/>
  <c r="D29"/>
  <c r="F28"/>
  <c r="E28"/>
  <c r="D28"/>
  <c r="F27"/>
  <c r="E27"/>
  <c r="D27"/>
  <c r="F24"/>
  <c r="E24"/>
  <c r="D24"/>
  <c r="F22"/>
  <c r="E22"/>
  <c r="D22"/>
  <c r="F21"/>
  <c r="E21"/>
  <c r="D21"/>
  <c r="F20"/>
  <c r="E20"/>
  <c r="D20"/>
  <c r="F18"/>
  <c r="E18"/>
  <c r="D18"/>
  <c r="F16"/>
  <c r="E16"/>
  <c r="D16"/>
  <c r="R13"/>
  <c r="Q13"/>
  <c r="P13"/>
  <c r="O13"/>
  <c r="N13"/>
  <c r="M13"/>
  <c r="L13"/>
  <c r="K13"/>
  <c r="J13"/>
  <c r="I13"/>
  <c r="F13" s="1"/>
  <c r="H13"/>
  <c r="E13" s="1"/>
  <c r="G13"/>
  <c r="D13"/>
  <c r="R12"/>
  <c r="Q12"/>
  <c r="P12"/>
  <c r="P11" s="1"/>
  <c r="P10" s="1"/>
  <c r="O12"/>
  <c r="O11" s="1"/>
  <c r="M10" s="1"/>
  <c r="N12"/>
  <c r="M12"/>
  <c r="L12"/>
  <c r="L11" s="1"/>
  <c r="K12"/>
  <c r="K11" s="1"/>
  <c r="J12"/>
  <c r="I12"/>
  <c r="H12"/>
  <c r="E12" s="1"/>
  <c r="G12"/>
  <c r="D12" s="1"/>
  <c r="D11" s="1"/>
  <c r="R11"/>
  <c r="Q11"/>
  <c r="N11"/>
  <c r="M11"/>
  <c r="J11"/>
  <c r="I11"/>
  <c r="J17" i="6"/>
  <c r="F22" i="9"/>
  <c r="E22"/>
  <c r="D22"/>
  <c r="F44" i="4"/>
  <c r="E44"/>
  <c r="D44"/>
  <c r="C43"/>
  <c r="C42"/>
  <c r="C41"/>
  <c r="C40"/>
  <c r="G14" i="2"/>
  <c r="G13"/>
  <c r="G12"/>
  <c r="F14"/>
  <c r="F13"/>
  <c r="F12"/>
  <c r="E14"/>
  <c r="E13"/>
  <c r="E12"/>
  <c r="D13"/>
  <c r="D12"/>
  <c r="C14"/>
  <c r="C89"/>
  <c r="C88"/>
  <c r="C87"/>
  <c r="G85"/>
  <c r="F85"/>
  <c r="E85"/>
  <c r="D85"/>
  <c r="C84"/>
  <c r="C83"/>
  <c r="C82"/>
  <c r="G80"/>
  <c r="F80"/>
  <c r="C80" s="1"/>
  <c r="E80"/>
  <c r="D80"/>
  <c r="C79"/>
  <c r="C78"/>
  <c r="C77"/>
  <c r="G75"/>
  <c r="F75"/>
  <c r="E75"/>
  <c r="C75" s="1"/>
  <c r="D75"/>
  <c r="C74"/>
  <c r="C73"/>
  <c r="C72"/>
  <c r="G70"/>
  <c r="F70"/>
  <c r="E70"/>
  <c r="D70"/>
  <c r="C69"/>
  <c r="C68"/>
  <c r="C67"/>
  <c r="G65"/>
  <c r="F65"/>
  <c r="C65" s="1"/>
  <c r="E65"/>
  <c r="D65"/>
  <c r="C64"/>
  <c r="C63"/>
  <c r="C62"/>
  <c r="G60"/>
  <c r="F60"/>
  <c r="E60"/>
  <c r="D60"/>
  <c r="C59"/>
  <c r="C58"/>
  <c r="C57"/>
  <c r="G55"/>
  <c r="F55"/>
  <c r="E55"/>
  <c r="D55"/>
  <c r="J10" i="10" l="1"/>
  <c r="E11"/>
  <c r="F12"/>
  <c r="F11" s="1"/>
  <c r="H11"/>
  <c r="G11"/>
  <c r="G10" s="1"/>
  <c r="D10" s="1"/>
  <c r="C44" i="4"/>
  <c r="C13" i="2"/>
  <c r="C12"/>
  <c r="C85"/>
  <c r="C70"/>
  <c r="C60"/>
  <c r="C55"/>
  <c r="C35" i="4" l="1"/>
  <c r="L44"/>
  <c r="K44"/>
  <c r="J44"/>
  <c r="I43"/>
  <c r="I42"/>
  <c r="I41"/>
  <c r="I40"/>
  <c r="F36"/>
  <c r="E36"/>
  <c r="D36"/>
  <c r="C34"/>
  <c r="C33"/>
  <c r="C32"/>
  <c r="H13" i="9"/>
  <c r="R12"/>
  <c r="Q12"/>
  <c r="P12"/>
  <c r="O12"/>
  <c r="M12"/>
  <c r="N12"/>
  <c r="G12"/>
  <c r="L12"/>
  <c r="K12"/>
  <c r="J12"/>
  <c r="I12"/>
  <c r="H12"/>
  <c r="L13"/>
  <c r="K13"/>
  <c r="J13"/>
  <c r="I13"/>
  <c r="G13"/>
  <c r="F40"/>
  <c r="E40"/>
  <c r="D40"/>
  <c r="F45"/>
  <c r="E45"/>
  <c r="D45"/>
  <c r="F44"/>
  <c r="E44"/>
  <c r="D44"/>
  <c r="F43"/>
  <c r="E43"/>
  <c r="D43"/>
  <c r="F42"/>
  <c r="E42"/>
  <c r="D42"/>
  <c r="F24"/>
  <c r="E24"/>
  <c r="D24"/>
  <c r="F21"/>
  <c r="E21"/>
  <c r="D21"/>
  <c r="F20"/>
  <c r="E20"/>
  <c r="D20"/>
  <c r="F16"/>
  <c r="E16"/>
  <c r="D16"/>
  <c r="F18"/>
  <c r="E18"/>
  <c r="D18"/>
  <c r="F38"/>
  <c r="E38"/>
  <c r="D38"/>
  <c r="F27"/>
  <c r="E27"/>
  <c r="D27"/>
  <c r="F39"/>
  <c r="E39"/>
  <c r="D39"/>
  <c r="F37"/>
  <c r="E37"/>
  <c r="D37"/>
  <c r="F36"/>
  <c r="E36"/>
  <c r="D36"/>
  <c r="F35"/>
  <c r="E35"/>
  <c r="D35"/>
  <c r="F34"/>
  <c r="E34"/>
  <c r="D34"/>
  <c r="F33"/>
  <c r="E33"/>
  <c r="D33"/>
  <c r="F32"/>
  <c r="E32"/>
  <c r="D32"/>
  <c r="F31"/>
  <c r="E31"/>
  <c r="D31"/>
  <c r="F30"/>
  <c r="E30"/>
  <c r="D30"/>
  <c r="F28"/>
  <c r="E28"/>
  <c r="D28"/>
  <c r="F29"/>
  <c r="E29"/>
  <c r="D29"/>
  <c r="I44" i="4" l="1"/>
  <c r="C36"/>
  <c r="D12" i="9"/>
  <c r="E12"/>
  <c r="F12"/>
  <c r="R13" l="1"/>
  <c r="Q13"/>
  <c r="P13"/>
  <c r="P11" s="1"/>
  <c r="G15" i="2"/>
  <c r="F15"/>
  <c r="E15"/>
  <c r="D15"/>
  <c r="D14"/>
  <c r="L36" i="4"/>
  <c r="K36"/>
  <c r="J36"/>
  <c r="I35"/>
  <c r="I34"/>
  <c r="I33"/>
  <c r="I32"/>
  <c r="C39" i="2"/>
  <c r="C38"/>
  <c r="C37"/>
  <c r="D35"/>
  <c r="L28" i="4"/>
  <c r="K28"/>
  <c r="J28"/>
  <c r="I27"/>
  <c r="I26"/>
  <c r="I25"/>
  <c r="I24"/>
  <c r="E40" i="2"/>
  <c r="G50"/>
  <c r="F50"/>
  <c r="E50"/>
  <c r="D50"/>
  <c r="C50" s="1"/>
  <c r="E45"/>
  <c r="D45"/>
  <c r="G45"/>
  <c r="F45"/>
  <c r="F40"/>
  <c r="C44"/>
  <c r="C43"/>
  <c r="C42"/>
  <c r="D40"/>
  <c r="C54"/>
  <c r="C53"/>
  <c r="C52"/>
  <c r="C49"/>
  <c r="C48"/>
  <c r="C47"/>
  <c r="C33"/>
  <c r="D30"/>
  <c r="C34"/>
  <c r="R11" i="9" l="1"/>
  <c r="Q11"/>
  <c r="C15" i="2"/>
  <c r="I36" i="4"/>
  <c r="D10" i="2"/>
  <c r="C35"/>
  <c r="I28" i="4"/>
  <c r="C45" i="2"/>
  <c r="C40"/>
  <c r="D25"/>
  <c r="C32"/>
  <c r="C30" s="1"/>
  <c r="C29"/>
  <c r="C28"/>
  <c r="C27"/>
  <c r="P10" i="9" l="1"/>
  <c r="O13" l="1"/>
  <c r="F13" s="1"/>
  <c r="N13"/>
  <c r="E13" s="1"/>
  <c r="M13"/>
  <c r="H11"/>
  <c r="C25" i="4"/>
  <c r="F28"/>
  <c r="E28"/>
  <c r="D28"/>
  <c r="C27"/>
  <c r="C26"/>
  <c r="C24"/>
  <c r="J17" i="8"/>
  <c r="J16"/>
  <c r="D16" s="1"/>
  <c r="K16"/>
  <c r="K17"/>
  <c r="F38"/>
  <c r="F16" s="1"/>
  <c r="F15" s="1"/>
  <c r="E38"/>
  <c r="D38"/>
  <c r="F37"/>
  <c r="E37"/>
  <c r="D37"/>
  <c r="F36"/>
  <c r="E36"/>
  <c r="D36"/>
  <c r="F35"/>
  <c r="E35"/>
  <c r="D35"/>
  <c r="E31"/>
  <c r="F30"/>
  <c r="E30"/>
  <c r="D30"/>
  <c r="F25"/>
  <c r="F17" s="1"/>
  <c r="E25"/>
  <c r="D25"/>
  <c r="F24"/>
  <c r="E24"/>
  <c r="D24"/>
  <c r="F22"/>
  <c r="E22"/>
  <c r="D22"/>
  <c r="F20"/>
  <c r="D20"/>
  <c r="R17"/>
  <c r="Q17"/>
  <c r="Q15" s="1"/>
  <c r="P17"/>
  <c r="O17"/>
  <c r="N17"/>
  <c r="M17"/>
  <c r="M15" s="1"/>
  <c r="M14" s="1"/>
  <c r="L17"/>
  <c r="I17"/>
  <c r="I15" s="1"/>
  <c r="H17"/>
  <c r="G17"/>
  <c r="E17"/>
  <c r="R16"/>
  <c r="Q16"/>
  <c r="P16"/>
  <c r="P15" s="1"/>
  <c r="O16"/>
  <c r="N16"/>
  <c r="M16"/>
  <c r="L16"/>
  <c r="L15" s="1"/>
  <c r="I16"/>
  <c r="H16"/>
  <c r="E16" s="1"/>
  <c r="E15" s="1"/>
  <c r="G16"/>
  <c r="R15"/>
  <c r="O15"/>
  <c r="N15"/>
  <c r="G15"/>
  <c r="E20" i="4"/>
  <c r="D20"/>
  <c r="F20" s="1"/>
  <c r="F19"/>
  <c r="F18"/>
  <c r="F17"/>
  <c r="F16"/>
  <c r="F15"/>
  <c r="S30" i="6"/>
  <c r="S36"/>
  <c r="F8" i="4"/>
  <c r="E8"/>
  <c r="M14" i="6"/>
  <c r="E16"/>
  <c r="P14"/>
  <c r="R15"/>
  <c r="Q15"/>
  <c r="P15"/>
  <c r="O15"/>
  <c r="N15"/>
  <c r="M15"/>
  <c r="L15"/>
  <c r="K15"/>
  <c r="I15"/>
  <c r="H15"/>
  <c r="F15"/>
  <c r="E15"/>
  <c r="R16"/>
  <c r="Q16"/>
  <c r="P16"/>
  <c r="O16"/>
  <c r="N16"/>
  <c r="M16"/>
  <c r="L16"/>
  <c r="K16"/>
  <c r="J16"/>
  <c r="I16"/>
  <c r="H16"/>
  <c r="G16"/>
  <c r="F16"/>
  <c r="R17"/>
  <c r="Q17"/>
  <c r="P17"/>
  <c r="O17"/>
  <c r="N17"/>
  <c r="M17"/>
  <c r="L17"/>
  <c r="K17"/>
  <c r="I17"/>
  <c r="H17"/>
  <c r="G17"/>
  <c r="F17"/>
  <c r="E17"/>
  <c r="D8" i="4"/>
  <c r="C7"/>
  <c r="C6"/>
  <c r="C25" i="2"/>
  <c r="C17"/>
  <c r="C18"/>
  <c r="C24"/>
  <c r="C5" i="4"/>
  <c r="C4"/>
  <c r="G10" i="2"/>
  <c r="F10"/>
  <c r="I8" i="4"/>
  <c r="I6"/>
  <c r="I4"/>
  <c r="L10"/>
  <c r="K10"/>
  <c r="J10"/>
  <c r="F36" i="6"/>
  <c r="C8" i="4" l="1"/>
  <c r="D13" i="9"/>
  <c r="M11"/>
  <c r="O11"/>
  <c r="L11"/>
  <c r="K11"/>
  <c r="J11"/>
  <c r="N11"/>
  <c r="I11"/>
  <c r="G11"/>
  <c r="C28" i="4"/>
  <c r="K15" i="8"/>
  <c r="J15"/>
  <c r="P14"/>
  <c r="D17"/>
  <c r="D15" s="1"/>
  <c r="H15"/>
  <c r="G14" s="1"/>
  <c r="G15" i="6"/>
  <c r="G14" s="1"/>
  <c r="D16"/>
  <c r="D17"/>
  <c r="J15"/>
  <c r="J14" s="1"/>
  <c r="I10" i="4"/>
  <c r="M10" i="9" l="1"/>
  <c r="F11"/>
  <c r="E11"/>
  <c r="J10"/>
  <c r="E10" i="2"/>
  <c r="C10" s="1"/>
  <c r="G10" i="9"/>
  <c r="D11"/>
  <c r="J14" i="8"/>
  <c r="D14" s="1"/>
  <c r="D15" i="6"/>
  <c r="D14"/>
  <c r="E31"/>
  <c r="F38"/>
  <c r="E38"/>
  <c r="D38"/>
  <c r="F37"/>
  <c r="E37"/>
  <c r="D37"/>
  <c r="E36"/>
  <c r="D36"/>
  <c r="F35"/>
  <c r="E35"/>
  <c r="D35"/>
  <c r="F30"/>
  <c r="E30"/>
  <c r="D30"/>
  <c r="F25"/>
  <c r="E25"/>
  <c r="D25"/>
  <c r="F24"/>
  <c r="E24"/>
  <c r="D24"/>
  <c r="F22"/>
  <c r="E22"/>
  <c r="D22"/>
  <c r="F20"/>
  <c r="D20"/>
  <c r="D19" i="1"/>
  <c r="F35"/>
  <c r="T17"/>
  <c r="E36"/>
  <c r="E37"/>
  <c r="E35"/>
  <c r="E32"/>
  <c r="E27"/>
  <c r="E24"/>
  <c r="O19"/>
  <c r="O18"/>
  <c r="E18"/>
  <c r="D18"/>
  <c r="K18"/>
  <c r="J18"/>
  <c r="J17" s="1"/>
  <c r="N17"/>
  <c r="M17"/>
  <c r="L17"/>
  <c r="K17"/>
  <c r="I17"/>
  <c r="H17"/>
  <c r="G17"/>
  <c r="F17"/>
  <c r="D17"/>
  <c r="O17"/>
  <c r="M18"/>
  <c r="F22"/>
  <c r="L19"/>
  <c r="H18"/>
  <c r="N18"/>
  <c r="G18"/>
  <c r="F36"/>
  <c r="D22"/>
  <c r="N19"/>
  <c r="M19"/>
  <c r="I19"/>
  <c r="H19"/>
  <c r="G19"/>
  <c r="K19"/>
  <c r="J19"/>
  <c r="F38"/>
  <c r="E38"/>
  <c r="D38"/>
  <c r="F37"/>
  <c r="D37"/>
  <c r="D35"/>
  <c r="D36"/>
  <c r="F32"/>
  <c r="D32"/>
  <c r="F27"/>
  <c r="D27"/>
  <c r="F26"/>
  <c r="E26"/>
  <c r="D26"/>
  <c r="F24"/>
  <c r="D24"/>
  <c r="E22"/>
  <c r="D10" i="9" l="1"/>
  <c r="F19" i="1"/>
  <c r="E19"/>
  <c r="E17" s="1"/>
  <c r="M16" l="1"/>
  <c r="J16"/>
  <c r="G16"/>
  <c r="D16" l="1"/>
</calcChain>
</file>

<file path=xl/sharedStrings.xml><?xml version="1.0" encoding="utf-8"?>
<sst xmlns="http://schemas.openxmlformats.org/spreadsheetml/2006/main" count="723" uniqueCount="215">
  <si>
    <t>Приложение 4</t>
  </si>
  <si>
    <t>к муниципальной программе «Развитие физической</t>
  </si>
  <si>
    <t>культуры   и спорта в Пожарском муниципальном районе</t>
  </si>
  <si>
    <t xml:space="preserve">администрации Пожарского муниципального района </t>
  </si>
  <si>
    <t xml:space="preserve">Приморского края </t>
  </si>
  <si>
    <t>от «___» _______ 2018 года № ______</t>
  </si>
  <si>
    <t xml:space="preserve">                 </t>
  </si>
  <si>
    <t>Наименование подпрограммы, программы, принятой в соответствии с требованиями федерального законодательства в сфере реализации государственной программы</t>
  </si>
  <si>
    <t>Ответственный исполнитель, соисполнители</t>
  </si>
  <si>
    <t>Всего</t>
  </si>
  <si>
    <t>всего по годам</t>
  </si>
  <si>
    <t>всего по источникам</t>
  </si>
  <si>
    <t>Муниципальная программа «Развитие физической культуры и спорта в Пожарском муниципальном районе на 2017-2019 годы»</t>
  </si>
  <si>
    <t xml:space="preserve">Отдел физической культуры и спорта Пожарского муниципального района    </t>
  </si>
  <si>
    <t>Управление образования</t>
  </si>
  <si>
    <t>Раздел 1 «Развитие массовой физической культуры и спорта в Пожарском муниципальном районе»</t>
  </si>
  <si>
    <t>1.1. Создание и модернизация материально-технической спортивной базы для развития массовой физической культуры и спорта</t>
  </si>
  <si>
    <t>1.1.1.</t>
  </si>
  <si>
    <t>Управление и распоряжение имуществом, находящимся в собственности Пожарского муниципального района</t>
  </si>
  <si>
    <t>1.2. Создание условий для привлечения населения к занятиям спортом</t>
  </si>
  <si>
    <t>1.2.1.</t>
  </si>
  <si>
    <t xml:space="preserve">Организация и проведение официальных районных, открытых физкультурных и спортивных мероприятий на территории Пожарского муниципального района, участие в межмуниципальных, краевых, региональных физкультурных и спортивных мероприятиях </t>
  </si>
  <si>
    <t xml:space="preserve">Отдел физической культуры и спорта      </t>
  </si>
  <si>
    <t>1.3. Поэтапное внедрение Всероссийского физкультурно-спортивного комплекса ГТО на территории Пожарского муниципального района</t>
  </si>
  <si>
    <t>1.3.1.</t>
  </si>
  <si>
    <t>Приобретение спортивного инвентаря и спортивного оборудования для обеспечения сдачи норм ГТО</t>
  </si>
  <si>
    <t>1.3.2.</t>
  </si>
  <si>
    <t>Предоставление муниципальными бюджетными учреждениями спортивной направленности муниципальных услуг (работ) по организации и проведению физкультурных и спортивных мероприятий в рамках Всероссийского физкультурно-спортивного комплекса "Готов к труду и обороне" (ГТО)</t>
  </si>
  <si>
    <t xml:space="preserve">Управление образования,                      отдел физической культуры и спорта </t>
  </si>
  <si>
    <t>1.4. Кадровое обеспечение физической культуры и спорта</t>
  </si>
  <si>
    <t>1.4.1.</t>
  </si>
  <si>
    <t>Организация мероприятий по подготовке и повышению квалификации специалистов в области физической культуры и спорта</t>
  </si>
  <si>
    <t>Отдел физической культуры и спорта Управление образования</t>
  </si>
  <si>
    <t>Раздел 2 «Подготовка спортивного резерва в Пожарском муниципальном районе»</t>
  </si>
  <si>
    <t>2.1. Создание и модернизация материально-технической спортивной базы для подготовки спортивного резерва</t>
  </si>
  <si>
    <t>2.1.1.</t>
  </si>
  <si>
    <t>2.1.2.</t>
  </si>
  <si>
    <t xml:space="preserve">Материально-техническое обеспечение муниципальных бюджетных  учреждений спортивной направленности, в том числе приобретение спортивного инвентаря, оборудования </t>
  </si>
  <si>
    <t>2.2. Обеспечение подготовки спортивного резерва в учреждениях спортивной направленности</t>
  </si>
  <si>
    <t>2.2.1.</t>
  </si>
  <si>
    <t>Предоставление муниципальными бюджетными  учреждениями муниципальных услуг (работ) по предоставлению дополнительного образования спортивной направленности</t>
  </si>
  <si>
    <t>2.2.2.</t>
  </si>
  <si>
    <t>Выполнение работ по подготовке спортсменов Пожарского муниципального района и их участию в официальных всероссийских, региональных, краевых физкультурных и спортивных мероприятиях</t>
  </si>
  <si>
    <t xml:space="preserve">Отдел физической культуры и спорта </t>
  </si>
  <si>
    <t>2.2.3.</t>
  </si>
  <si>
    <t>Награждение тренеров, спортсменов, за достижение  высоких спортивных результатов</t>
  </si>
  <si>
    <t>2.2.4.</t>
  </si>
  <si>
    <t>Оказание адресной финансовой поддержки спортивным организациям, осуществляющим подготовку спортивного резерва для спортивных сборных команд Приморского края, Российской Федерации, в том числе – по их участию в официальных всероссийских, региональных, краевых физкультурных и спортивных мероприятиях</t>
  </si>
  <si>
    <t xml:space="preserve"> № п/п</t>
  </si>
  <si>
    <t>на 2018-2020 годы», утвержденной  постановлением</t>
  </si>
  <si>
    <t>Приложение 5</t>
  </si>
  <si>
    <t>№ п/п</t>
  </si>
  <si>
    <t>Наименование объектов</t>
  </si>
  <si>
    <t>Объем расходов, тыс. рублей в текущих ценах каждого года</t>
  </si>
  <si>
    <t>всего</t>
  </si>
  <si>
    <t>в том числе по годам реализации муниципальной программы</t>
  </si>
  <si>
    <t>в том числе:</t>
  </si>
  <si>
    <t>краевой бюджет</t>
  </si>
  <si>
    <t>бюджет муниципального образования</t>
  </si>
  <si>
    <t>внебюджетные источники</t>
  </si>
  <si>
    <t>1.1.</t>
  </si>
  <si>
    <t>Достроить объект незавершённого строительства Физкультуно-оздоровительный комплекс</t>
  </si>
  <si>
    <t>1.2.</t>
  </si>
  <si>
    <t>Приложение 3</t>
  </si>
  <si>
    <t xml:space="preserve"> </t>
  </si>
  <si>
    <t>Расходы районного бюджета на оказание муниципальной услуги (работы), тыс. руб.</t>
  </si>
  <si>
    <t>2019 год</t>
  </si>
  <si>
    <t>2020 год</t>
  </si>
  <si>
    <t>Наименование государственной услуги (работы) и ее содержание:</t>
  </si>
  <si>
    <t>реализация образовательных программ дополнительного образования детей</t>
  </si>
  <si>
    <t>показатель объема государственной услуги (работы):</t>
  </si>
  <si>
    <t>Предоставление муниципальным бюджетным учреждением дополнительного образования Детско-юношеская спортивная школа Пожарского муниципального района услуги по  реализации образовательных программ дополнительного образования детей</t>
  </si>
  <si>
    <t xml:space="preserve">Организация и проведение официальных межмуниципальных, районных  и открытых физкультурных и спортивных мероприятий на территории Пожарского муниципального района </t>
  </si>
  <si>
    <t>Предоставление муниципальным бюджетным учреждением дополнительного образования Детско-юношеская спортивная школа Пожарского муниципального района муниципальных услуг (работ) по организации и проведению физкультурных и спортивных мероприятий в рамках Всероссийского физкультурно-спортивного комплекса "Готов к труду и обороне" (ГТО)</t>
  </si>
  <si>
    <t>Значенияе показателя объёма услуги (работы)</t>
  </si>
  <si>
    <t>численность занимающихся</t>
  </si>
  <si>
    <t>Работа по организации и проведению физкультурных и спортивных мероприятий       в рамках Всероссийского физкультурно-спортивного комплекса "Готов к труду и обороне" (ГТО)</t>
  </si>
  <si>
    <t xml:space="preserve">работы по организации и проведению официальных межмуниципальных, районных и открытых спортивных мероприятий на территории Пожарского муниципального района    </t>
  </si>
  <si>
    <t>количество мероприятий</t>
  </si>
  <si>
    <t>Период</t>
  </si>
  <si>
    <t>2018 г.</t>
  </si>
  <si>
    <t>2019 г.</t>
  </si>
  <si>
    <t>2020 г.</t>
  </si>
  <si>
    <t>Итого:</t>
  </si>
  <si>
    <t>Информация</t>
  </si>
  <si>
    <t>Приложение 1</t>
  </si>
  <si>
    <t>Перечень показателей</t>
  </si>
  <si>
    <t>№</t>
  </si>
  <si>
    <t>Наименование показателя</t>
  </si>
  <si>
    <t>Единица измерения</t>
  </si>
  <si>
    <t>Значения показателей</t>
  </si>
  <si>
    <t>Доля населения Пожарского муниципального района, систематически занимающегося физической культурой и спортом, в общей численности населения Пожарского муниципального района</t>
  </si>
  <si>
    <t>процентов</t>
  </si>
  <si>
    <t>Уровень обеспеченности населения Пожарского муниципального района спортивными сооружениями</t>
  </si>
  <si>
    <t>Доля обучающихся Пожарского муниципального района, систематически занимающихся физической культурой и спортом, в общей численности обучающихся Пожарского муниципального района</t>
  </si>
  <si>
    <t>Количество квалифицированных тренеров и специалистов Пожарского муниципального района в области физической культуры и спорта, работающих по специальности</t>
  </si>
  <si>
    <t>человек</t>
  </si>
  <si>
    <t>Количество проведенных на территории Пожарского муниципального района краевых, межмуниципальных, районных, открытых физкультурных и спортивных мероприятий</t>
  </si>
  <si>
    <t>единиц</t>
  </si>
  <si>
    <t>Доля граждан, выполнивших нормативы комплекса ГТО, в общей численности населения Пожарского муниципального района, принявшего участие в выполнении нормативов комплекса ГТО</t>
  </si>
  <si>
    <t>Раздел  2 «Подготовка спортивного резерва в Пожарском муниципальном районе»</t>
  </si>
  <si>
    <t>Количество занятых призовых мест спортсменами Пожарского муниципального района на всероссийских, региональных, краевых спортивных соревнованиях</t>
  </si>
  <si>
    <t>Доля спортсменов-разрядников в общем количестве лиц, занимающихся в спортивных учреждениях</t>
  </si>
  <si>
    <t>Численность спортсменов Пожарского муниципального района, включенных в список кандидатов в спортивные сборные команды Приморского края</t>
  </si>
  <si>
    <t>2.</t>
  </si>
  <si>
    <t>3.</t>
  </si>
  <si>
    <t>о ресурсном обеспечении реализации муниципальной программы "Развитие физической культуры и спорта в Пожарском муниципальном районе на 2018 - 2020 годы" за счёт средств Приморского края, Пожарского муниципального района и внебюджетных источников</t>
  </si>
  <si>
    <t xml:space="preserve">Управление образования                   </t>
  </si>
  <si>
    <t xml:space="preserve">Управление образования    </t>
  </si>
  <si>
    <t xml:space="preserve">Капитальный ремонт спортивного комплекса муниципального общеобразовательного бюджетного учреждения «Средняя общеобразовательная школа № 1» пгт Лучегорск Пожарского района Приморского края для муниципальных нужд, в том числе для нужд муниципальных бюджетных учреждений, осуществляющих подготовку спортивного резерва </t>
  </si>
  <si>
    <t>1.</t>
  </si>
  <si>
    <t>Средства бюджета ПМР (тыс. руб.)</t>
  </si>
  <si>
    <t>Средства из внебюджетных источников(тыс. руб.)</t>
  </si>
  <si>
    <t>Средства бюджета ПМР(тыс. руб.)</t>
  </si>
  <si>
    <t>Средства краевого бюджета (тыс. руб.)</t>
  </si>
  <si>
    <t>Средства из внебюджетных источников (тыс. руб.)</t>
  </si>
  <si>
    <t>2.1.3.</t>
  </si>
  <si>
    <t>Ремонт  и строительство спортивных объектов муниципальной собственности</t>
  </si>
  <si>
    <t>Приобретение спортивного инвентаря и спортивного оборудования</t>
  </si>
  <si>
    <t xml:space="preserve">Отдел физической культуры и спорта Пожарского МР   </t>
  </si>
  <si>
    <t>2.1.4.</t>
  </si>
  <si>
    <t>средства местного бюджете (тыс. руб.)</t>
  </si>
  <si>
    <t>средства бюджета субъекта Российской Федерации, тыс. руб.</t>
  </si>
  <si>
    <t xml:space="preserve"> средства внебюджетные, (тыс. руб.)</t>
  </si>
  <si>
    <t>Всего (тыс. руб.)</t>
  </si>
  <si>
    <t xml:space="preserve">     к муниципальной программе «Развитие физической</t>
  </si>
  <si>
    <t xml:space="preserve">     на 2018-2021 годы», утвержденной  постановлением</t>
  </si>
  <si>
    <t xml:space="preserve">     администрации Пожарского муниципального района </t>
  </si>
  <si>
    <t>о ресурсном обеспечении реализации муниципальной программы "Развитие физической культуры и спорта в Пожарском муниципальном районе на 2018 - 2021 годы" за счёт средств Приморского края, Пожарского муниципального района и внебюджетных источников</t>
  </si>
  <si>
    <t>2021 год</t>
  </si>
  <si>
    <t>2021 г.</t>
  </si>
  <si>
    <t>Перечень объектов спорта, находящихся в муниципальной собственности Пожарского муниципального района, планируемых к строительству, прогнозная оценка привлекаемых на их софинансирование средств краевого бюджета и внебюджетных средств</t>
  </si>
  <si>
    <t>Строительство хоккейной коробки в Пожарском сельском поселении</t>
  </si>
  <si>
    <r>
      <rPr>
        <sz val="11"/>
        <color theme="1"/>
        <rFont val="Times New Roman"/>
        <family val="1"/>
        <charset val="204"/>
      </rPr>
      <t>Строительство плоскостного спортивного сооружения крытая спортивная площадка (атлетический павильон) для гимнастических упражнений в Соболинском сельском поселении.</t>
    </r>
    <r>
      <rPr>
        <sz val="11"/>
        <color theme="1"/>
        <rFont val="Calibri"/>
        <family val="2"/>
        <charset val="204"/>
        <scheme val="minor"/>
      </rPr>
      <t xml:space="preserve"> </t>
    </r>
  </si>
  <si>
    <t>от "____" ___________ 20___ года № ________</t>
  </si>
  <si>
    <t xml:space="preserve">Строительство плоскостного спортивного сооружения крытая спортивная площадка (атлетический павильон) для гимнастических упражнений в Соболинском сельском поселении. </t>
  </si>
  <si>
    <t>Соболинка</t>
  </si>
  <si>
    <t>Ледозаливочкая техника</t>
  </si>
  <si>
    <t>Площадка ГТО</t>
  </si>
  <si>
    <t>Инвентарь</t>
  </si>
  <si>
    <t>Хоккейная коробка</t>
  </si>
  <si>
    <t>Итого</t>
  </si>
  <si>
    <r>
      <t>от "</t>
    </r>
    <r>
      <rPr>
        <u/>
        <sz val="12"/>
        <color theme="1"/>
        <rFont val="Times New Roman"/>
        <family val="1"/>
        <charset val="204"/>
      </rPr>
      <t>29</t>
    </r>
    <r>
      <rPr>
        <sz val="12"/>
        <color theme="1"/>
        <rFont val="Times New Roman"/>
        <family val="1"/>
        <charset val="204"/>
      </rPr>
      <t xml:space="preserve">" </t>
    </r>
    <r>
      <rPr>
        <u/>
        <sz val="12"/>
        <color theme="1"/>
        <rFont val="Times New Roman"/>
        <family val="1"/>
        <charset val="204"/>
      </rPr>
      <t xml:space="preserve">июля </t>
    </r>
    <r>
      <rPr>
        <sz val="12"/>
        <color theme="1"/>
        <rFont val="Times New Roman"/>
        <family val="1"/>
        <charset val="204"/>
      </rPr>
      <t>2019 года №</t>
    </r>
    <r>
      <rPr>
        <u/>
        <sz val="12"/>
        <color theme="1"/>
        <rFont val="Times New Roman"/>
        <family val="1"/>
        <charset val="204"/>
      </rPr>
      <t xml:space="preserve"> 320-па </t>
    </r>
  </si>
  <si>
    <t>Развитие спортивной инфраструктуры, находящейся в муниципальной собственности (приобретение ледозаливочной техники)</t>
  </si>
  <si>
    <t xml:space="preserve">Строительство хоккейной коробки в пгт Лучегорск </t>
  </si>
  <si>
    <t xml:space="preserve">Приобретение спортивного инвентаря и спортивного оборудования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</si>
  <si>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Нагорненском сельском поселении. </t>
  </si>
  <si>
    <t xml:space="preserve">Установка плоскостного  спортивного сооружения для игровых видов спорта в Игнатьевском сельском поселении.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</si>
  <si>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Пожарском сельском поселении. </t>
  </si>
  <si>
    <t>2.1.5.</t>
  </si>
  <si>
    <t>2022 год</t>
  </si>
  <si>
    <t>Прогноз сводных показателей муниципальных заданий на оказание муниципальных услуг (выполнение работ) муниципальными бюджетными учреждениями Пожарского муниципального района, подведомственными  управлению образования, в рамках муниципальной программы «Развитие физической культуры и спорта в Пожарском муниципальном районе на 2019-2022 годы» и план их реализации</t>
  </si>
  <si>
    <t xml:space="preserve">к муниципальной программе «Развитие физической культуры и спорта в Пожарском муниципальном районе на 2019-2022 годы», утвержденной  постановлением администрации Пожарского муниципального района Приморского края </t>
  </si>
  <si>
    <t xml:space="preserve">к муниципальной программе «Развитие физической культуры и спорта в Пожарском муниципальном районе на 2019-2022 годы», утвержденной постановлением администрации Пожарского муниципального района Приморского края </t>
  </si>
  <si>
    <t xml:space="preserve">Строительство хоккейной коробки в Лучегорском городском поселении </t>
  </si>
  <si>
    <t>1.3.</t>
  </si>
  <si>
    <t>1.4.</t>
  </si>
  <si>
    <t>1.5.</t>
  </si>
  <si>
    <t>1.6.</t>
  </si>
  <si>
    <t>муниципальной программы «Развитие физической культуры и спорта  в Пожарском муниципальном районе на 2019-2022 годы»</t>
  </si>
  <si>
    <t>2022 г.</t>
  </si>
  <si>
    <t>Сохранить численность детей и подростков, систематически занимающихся физической культурой и спортом в спортивных учреждениях (ДЮСШ)</t>
  </si>
  <si>
    <t>Приобретение спортивного инвентаря и спортивного оборудования (Площадка для сдачи норм ГТО) в с. Губерово</t>
  </si>
  <si>
    <t>о ресурсном обеспечении реализации муниципальной программы "Развитие физической культуры и спорта в Пожарском муниципальном районе на 2019 - 2022 годы" за счёт средств Приморского края, Пожарского муниципального района и внебюджетных источников</t>
  </si>
  <si>
    <t>Муниципальная программа «Развитие физической культуры и спорта в Пожарском муниципальном районе на 2019-2022 годы»</t>
  </si>
  <si>
    <t>Строительство физкультурно-оздоровительного комплекса в Пожарском муниципальном районе</t>
  </si>
  <si>
    <t>Строительство универсальной спортивной площадки в с. Нагорное</t>
  </si>
  <si>
    <t>Плоскостное спортивное сооружение. Комбинированный спортивный комплекс (для игровых видов спорта и тренажерный сектор). Нагорненское сельское поселение</t>
  </si>
  <si>
    <t>Плоскостное спортивное сооружение. Комбинированный спортивный комплекс (для игровых видов спорта и тренажерный сектор). Пожарское сельское поселение</t>
  </si>
  <si>
    <t>Строительство универсальной спортивной площадки в с. Пожарское</t>
  </si>
  <si>
    <t>Строительство футбольного поля, пгт Лучегорск</t>
  </si>
  <si>
    <t>Плоскостное спортивное сооружение. Комбинированный спортивный комплекс (для игровых видов спорта и тренажерный сектор). Федосьевское сельское поселение</t>
  </si>
  <si>
    <t>Плоскостное спортивное сооружение. Комбинированный спортивный комплекс (для игровых видов спорта и тренажерный сектор) с. Верхний Перевал</t>
  </si>
  <si>
    <t>Плоскостное спортивное сооружение. Универсальная площадка для игровых видов спорта. Игнатьевское сельское поселение</t>
  </si>
  <si>
    <t xml:space="preserve">Строительство универсальной спортивной площадки в с. Новостройка </t>
  </si>
  <si>
    <t>Строительство универсальной  спортивной площадки в с. Верхний Перевал</t>
  </si>
  <si>
    <t>2.1.6.</t>
  </si>
  <si>
    <t>2.1.7.</t>
  </si>
  <si>
    <t>2.1.8.</t>
  </si>
  <si>
    <t>2.1.9.</t>
  </si>
  <si>
    <t>2.1.10.</t>
  </si>
  <si>
    <t>2.1.11.</t>
  </si>
  <si>
    <t>2.1.12.</t>
  </si>
  <si>
    <t>2.1.13.</t>
  </si>
  <si>
    <t>2.1.14.</t>
  </si>
  <si>
    <t>Приобретение спортивного инвентаря и спортивного оборудования (Площадка для сдачи норм ГТО в пгт Лучегорск )</t>
  </si>
  <si>
    <t>Приобретение спортивного инвентаря и спортивного оборудования (Площадка для сдачи норм ГТО в Губеровском сп.)</t>
  </si>
  <si>
    <t>21..20</t>
  </si>
  <si>
    <t>1.7.</t>
  </si>
  <si>
    <t>1.8.</t>
  </si>
  <si>
    <t xml:space="preserve">Строительство универсальной спортивной площадки в Нагорненском сельском поселении. </t>
  </si>
  <si>
    <t>1.9.</t>
  </si>
  <si>
    <t xml:space="preserve">Строительство футбольного поля в пгт Лучегорск </t>
  </si>
  <si>
    <t xml:space="preserve">Строительство универсальной спортивной площадки в Пожарском сельском поселении. </t>
  </si>
  <si>
    <t>1.10.</t>
  </si>
  <si>
    <t xml:space="preserve">Плоскостное спортивное сооружение Комбинированный спортивнй комплекс (для игровых видов спорта и тренажёрный сектор) в Федосьевском сельском поселении. </t>
  </si>
  <si>
    <t xml:space="preserve">Строительство универсальной спортивной площадки в Верхнепервальском сельском поселении. </t>
  </si>
  <si>
    <t xml:space="preserve">Плоскостное спортивное сооружение Комбинированный спортивнй комплекс (для игровых видов спорта и тренажёрный сектор)  в Верхнепервальском сельском поселении. </t>
  </si>
  <si>
    <t>1.11.</t>
  </si>
  <si>
    <t xml:space="preserve">Строительство крытой спортивной площадки (Атлетический павильон) для гимнастических упражнений в Соболинском сельском поселении Пожарского  муниципального района </t>
  </si>
  <si>
    <t>1.12.</t>
  </si>
  <si>
    <t>1.13.</t>
  </si>
  <si>
    <t>1.14.</t>
  </si>
  <si>
    <t>Приобретение спортивного инвентаря и спортивного оборудования (Площадка для сдачи норм ГТО в                                                                     пгт Лучегорск)</t>
  </si>
  <si>
    <t>к муниципальной программе "Развитие  физической культуры и спорта в Пожарском муниципальном районе                                                                                             на 2019 - 2022 годы", утверждённой постановлением администрации Пожарского муниципального района Приморского края</t>
  </si>
  <si>
    <t xml:space="preserve">     к муниципальной программе «Развитие физической культуры и спорта в Пожарском муниципальном районе  на 2019-2022 годы», утвержденной  постановлением администрации Пожарского муниципального района на 2019-2022 годы», утвержденной  постановлением                                                   </t>
  </si>
  <si>
    <t>от "____" __________ 2020 года № ________</t>
  </si>
  <si>
    <t>1.3.3.</t>
  </si>
  <si>
    <t>25.02.2020 с футбольным полем</t>
  </si>
  <si>
    <r>
      <t>от «</t>
    </r>
    <r>
      <rPr>
        <u/>
        <sz val="14"/>
        <color theme="1"/>
        <rFont val="Times New Roman"/>
        <family val="1"/>
        <charset val="204"/>
      </rPr>
      <t xml:space="preserve"> 18 </t>
    </r>
    <r>
      <rPr>
        <sz val="14"/>
        <color theme="1"/>
        <rFont val="Times New Roman"/>
        <family val="1"/>
        <charset val="204"/>
      </rPr>
      <t>»</t>
    </r>
    <r>
      <rPr>
        <u/>
        <sz val="14"/>
        <color theme="1"/>
        <rFont val="Times New Roman"/>
        <family val="1"/>
        <charset val="204"/>
      </rPr>
      <t xml:space="preserve"> марта </t>
    </r>
    <r>
      <rPr>
        <sz val="14"/>
        <color theme="1"/>
        <rFont val="Times New Roman"/>
        <family val="1"/>
        <charset val="204"/>
      </rPr>
      <t xml:space="preserve">2020 года </t>
    </r>
    <r>
      <rPr>
        <u/>
        <sz val="14"/>
        <color theme="1"/>
        <rFont val="Times New Roman"/>
        <family val="1"/>
        <charset val="204"/>
      </rPr>
      <t>№ 144-па</t>
    </r>
  </si>
  <si>
    <r>
      <t xml:space="preserve">    от «</t>
    </r>
    <r>
      <rPr>
        <u/>
        <sz val="14"/>
        <color theme="1"/>
        <rFont val="Times New Roman"/>
        <family val="1"/>
        <charset val="204"/>
      </rPr>
      <t xml:space="preserve"> 18 </t>
    </r>
    <r>
      <rPr>
        <sz val="14"/>
        <color theme="1"/>
        <rFont val="Times New Roman"/>
        <family val="1"/>
        <charset val="204"/>
      </rPr>
      <t xml:space="preserve">» </t>
    </r>
    <r>
      <rPr>
        <u/>
        <sz val="14"/>
        <color theme="1"/>
        <rFont val="Times New Roman"/>
        <family val="1"/>
        <charset val="204"/>
      </rPr>
      <t xml:space="preserve">марта </t>
    </r>
    <r>
      <rPr>
        <sz val="14"/>
        <color theme="1"/>
        <rFont val="Times New Roman"/>
        <family val="1"/>
        <charset val="204"/>
      </rPr>
      <t xml:space="preserve">2020 года № </t>
    </r>
    <r>
      <rPr>
        <u/>
        <sz val="14"/>
        <color theme="1"/>
        <rFont val="Times New Roman"/>
        <family val="1"/>
        <charset val="204"/>
      </rPr>
      <t>144- па</t>
    </r>
  </si>
  <si>
    <t>26.02.2020 Постановление от 18 марта 2020 года № 144-па</t>
  </si>
  <si>
    <r>
      <t xml:space="preserve">          от "</t>
    </r>
    <r>
      <rPr>
        <u/>
        <sz val="14"/>
        <color theme="1"/>
        <rFont val="Times New Roman"/>
        <family val="1"/>
        <charset val="204"/>
      </rPr>
      <t>18</t>
    </r>
    <r>
      <rPr>
        <sz val="14"/>
        <color theme="1"/>
        <rFont val="Times New Roman"/>
        <family val="1"/>
        <charset val="204"/>
      </rPr>
      <t>"</t>
    </r>
    <r>
      <rPr>
        <u/>
        <sz val="14"/>
        <color theme="1"/>
        <rFont val="Times New Roman"/>
        <family val="1"/>
        <charset val="204"/>
      </rPr>
      <t xml:space="preserve"> марта</t>
    </r>
    <r>
      <rPr>
        <sz val="14"/>
        <color theme="1"/>
        <rFont val="Times New Roman"/>
        <family val="1"/>
        <charset val="204"/>
      </rPr>
      <t xml:space="preserve"> 2020 года  №144-па</t>
    </r>
  </si>
  <si>
    <t>22.04.2020 Изменения на 500 тыс. руб. УО</t>
  </si>
  <si>
    <t>Изм. 26. 02. 2020год 165073,44</t>
  </si>
</sst>
</file>

<file path=xl/styles.xml><?xml version="1.0" encoding="utf-8"?>
<styleSheet xmlns="http://schemas.openxmlformats.org/spreadsheetml/2006/main">
  <numFmts count="4">
    <numFmt numFmtId="164" formatCode="0.0"/>
    <numFmt numFmtId="165" formatCode="0.000"/>
    <numFmt numFmtId="166" formatCode="0.00000"/>
    <numFmt numFmtId="167" formatCode="0.0000"/>
  </numFmts>
  <fonts count="2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3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3.5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i/>
      <sz val="1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u/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13">
    <xf numFmtId="0" fontId="0" fillId="0" borderId="0" xfId="0"/>
    <xf numFmtId="0" fontId="0" fillId="0" borderId="0" xfId="0" applyNumberFormat="1" applyBorder="1"/>
    <xf numFmtId="0" fontId="0" fillId="0" borderId="0" xfId="0" applyBorder="1"/>
    <xf numFmtId="0" fontId="0" fillId="0" borderId="0" xfId="0" applyNumberFormat="1"/>
    <xf numFmtId="0" fontId="1" fillId="0" borderId="0" xfId="0" applyNumberFormat="1" applyFont="1" applyAlignment="1">
      <alignment horizontal="center"/>
    </xf>
    <xf numFmtId="0" fontId="3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NumberFormat="1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justify" vertical="top" wrapText="1"/>
    </xf>
    <xf numFmtId="0" fontId="7" fillId="0" borderId="3" xfId="0" applyFont="1" applyBorder="1" applyAlignment="1">
      <alignment vertical="top" wrapText="1"/>
    </xf>
    <xf numFmtId="0" fontId="7" fillId="0" borderId="1" xfId="0" applyFont="1" applyBorder="1" applyAlignment="1">
      <alignment horizontal="left" vertical="top" wrapText="1"/>
    </xf>
    <xf numFmtId="0" fontId="6" fillId="0" borderId="0" xfId="0" applyFont="1" applyAlignment="1">
      <alignment wrapText="1"/>
    </xf>
    <xf numFmtId="0" fontId="4" fillId="0" borderId="1" xfId="0" applyFont="1" applyBorder="1" applyAlignment="1">
      <alignment horizontal="center" vertical="top" wrapText="1"/>
    </xf>
    <xf numFmtId="0" fontId="0" fillId="2" borderId="0" xfId="0" applyFill="1"/>
    <xf numFmtId="0" fontId="0" fillId="2" borderId="0" xfId="0" applyFill="1" applyBorder="1"/>
    <xf numFmtId="0" fontId="0" fillId="0" borderId="1" xfId="0" applyBorder="1" applyAlignment="1">
      <alignment wrapText="1"/>
    </xf>
    <xf numFmtId="0" fontId="6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7" fillId="0" borderId="6" xfId="0" applyFont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0" fontId="6" fillId="0" borderId="0" xfId="0" applyFont="1" applyBorder="1" applyAlignment="1">
      <alignment wrapText="1"/>
    </xf>
    <xf numFmtId="0" fontId="0" fillId="0" borderId="0" xfId="0" applyFill="1" applyBorder="1"/>
    <xf numFmtId="0" fontId="0" fillId="0" borderId="0" xfId="0" applyFill="1"/>
    <xf numFmtId="0" fontId="7" fillId="2" borderId="6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wrapText="1"/>
    </xf>
    <xf numFmtId="0" fontId="4" fillId="0" borderId="1" xfId="0" applyFont="1" applyFill="1" applyBorder="1" applyAlignment="1">
      <alignment horizontal="center" vertical="top" wrapText="1"/>
    </xf>
    <xf numFmtId="2" fontId="4" fillId="0" borderId="1" xfId="0" applyNumberFormat="1" applyFont="1" applyFill="1" applyBorder="1" applyAlignment="1">
      <alignment horizontal="center" vertical="top" wrapText="1"/>
    </xf>
    <xf numFmtId="2" fontId="0" fillId="0" borderId="0" xfId="0" applyNumberFormat="1"/>
    <xf numFmtId="0" fontId="1" fillId="0" borderId="0" xfId="0" applyFont="1" applyFill="1" applyBorder="1" applyAlignment="1">
      <alignment horizontal="left" indent="15"/>
    </xf>
    <xf numFmtId="0" fontId="2" fillId="0" borderId="2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textRotation="90" wrapText="1"/>
    </xf>
    <xf numFmtId="0" fontId="2" fillId="0" borderId="3" xfId="0" applyFont="1" applyFill="1" applyBorder="1" applyAlignment="1">
      <alignment horizontal="center" textRotation="90" wrapText="1"/>
    </xf>
    <xf numFmtId="0" fontId="2" fillId="0" borderId="1" xfId="0" applyFont="1" applyFill="1" applyBorder="1" applyAlignment="1">
      <alignment horizontal="center" textRotation="90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4" fillId="0" borderId="1" xfId="0" applyFont="1" applyFill="1" applyBorder="1" applyAlignment="1">
      <alignment horizontal="center" vertical="top"/>
    </xf>
    <xf numFmtId="164" fontId="4" fillId="0" borderId="1" xfId="0" applyNumberFormat="1" applyFont="1" applyFill="1" applyBorder="1" applyAlignment="1">
      <alignment horizontal="center" vertical="top"/>
    </xf>
    <xf numFmtId="0" fontId="4" fillId="0" borderId="1" xfId="0" applyFont="1" applyFill="1" applyBorder="1" applyAlignment="1">
      <alignment vertical="top" wrapText="1"/>
    </xf>
    <xf numFmtId="0" fontId="10" fillId="0" borderId="0" xfId="0" applyFont="1" applyFill="1" applyAlignment="1">
      <alignment horizontal="left"/>
    </xf>
    <xf numFmtId="0" fontId="11" fillId="0" borderId="0" xfId="0" applyFont="1" applyFill="1"/>
    <xf numFmtId="0" fontId="11" fillId="0" borderId="0" xfId="0" applyFont="1" applyFill="1" applyBorder="1"/>
    <xf numFmtId="164" fontId="2" fillId="0" borderId="3" xfId="0" applyNumberFormat="1" applyFont="1" applyFill="1" applyBorder="1" applyAlignment="1">
      <alignment horizontal="center" vertical="top" wrapText="1"/>
    </xf>
    <xf numFmtId="164" fontId="3" fillId="0" borderId="8" xfId="0" applyNumberFormat="1" applyFont="1" applyFill="1" applyBorder="1" applyAlignment="1">
      <alignment vertical="top" wrapText="1"/>
    </xf>
    <xf numFmtId="164" fontId="3" fillId="0" borderId="2" xfId="0" applyNumberFormat="1" applyFont="1" applyFill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0" fontId="14" fillId="0" borderId="0" xfId="0" applyNumberFormat="1" applyFont="1"/>
    <xf numFmtId="0" fontId="14" fillId="0" borderId="0" xfId="0" applyFont="1"/>
    <xf numFmtId="0" fontId="14" fillId="0" borderId="0" xfId="0" applyFont="1" applyFill="1"/>
    <xf numFmtId="0" fontId="15" fillId="0" borderId="0" xfId="0" applyFont="1" applyFill="1" applyAlignment="1">
      <alignment horizontal="left"/>
    </xf>
    <xf numFmtId="0" fontId="14" fillId="0" borderId="0" xfId="0" applyFont="1" applyFill="1" applyBorder="1"/>
    <xf numFmtId="0" fontId="8" fillId="0" borderId="1" xfId="0" applyFont="1" applyBorder="1" applyAlignment="1">
      <alignment horizontal="center" vertical="top" wrapText="1"/>
    </xf>
    <xf numFmtId="0" fontId="7" fillId="0" borderId="0" xfId="0" applyFont="1"/>
    <xf numFmtId="0" fontId="16" fillId="0" borderId="1" xfId="0" applyFont="1" applyBorder="1" applyAlignment="1">
      <alignment horizontal="center" vertical="top" wrapText="1"/>
    </xf>
    <xf numFmtId="0" fontId="7" fillId="0" borderId="0" xfId="0" applyFont="1" applyAlignment="1"/>
    <xf numFmtId="0" fontId="8" fillId="0" borderId="0" xfId="0" applyFont="1" applyAlignment="1">
      <alignment wrapText="1"/>
    </xf>
    <xf numFmtId="0" fontId="4" fillId="0" borderId="1" xfId="0" applyFont="1" applyFill="1" applyBorder="1" applyAlignment="1">
      <alignment horizontal="center" vertical="top" wrapText="1"/>
    </xf>
    <xf numFmtId="0" fontId="17" fillId="0" borderId="0" xfId="0" applyFont="1"/>
    <xf numFmtId="0" fontId="0" fillId="0" borderId="3" xfId="0" applyBorder="1" applyAlignment="1">
      <alignment wrapText="1"/>
    </xf>
    <xf numFmtId="2" fontId="4" fillId="0" borderId="1" xfId="0" applyNumberFormat="1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4" xfId="0" applyNumberFormat="1" applyFont="1" applyFill="1" applyBorder="1" applyAlignment="1">
      <alignment vertical="top" wrapText="1"/>
    </xf>
    <xf numFmtId="0" fontId="4" fillId="0" borderId="3" xfId="0" applyNumberFormat="1" applyFont="1" applyFill="1" applyBorder="1" applyAlignment="1">
      <alignment vertical="top" wrapText="1"/>
    </xf>
    <xf numFmtId="2" fontId="4" fillId="0" borderId="11" xfId="0" applyNumberFormat="1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164" fontId="3" fillId="3" borderId="8" xfId="0" applyNumberFormat="1" applyFont="1" applyFill="1" applyBorder="1" applyAlignment="1">
      <alignment vertical="top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textRotation="90" wrapText="1"/>
    </xf>
    <xf numFmtId="0" fontId="2" fillId="2" borderId="4" xfId="0" applyFont="1" applyFill="1" applyBorder="1" applyAlignment="1">
      <alignment horizontal="center" vertical="top" wrapText="1"/>
    </xf>
    <xf numFmtId="2" fontId="4" fillId="2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/>
    </xf>
    <xf numFmtId="0" fontId="4" fillId="0" borderId="4" xfId="0" applyNumberFormat="1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/>
    </xf>
    <xf numFmtId="2" fontId="7" fillId="0" borderId="1" xfId="0" applyNumberFormat="1" applyFont="1" applyBorder="1" applyAlignment="1">
      <alignment horizontal="center" vertical="top"/>
    </xf>
    <xf numFmtId="2" fontId="7" fillId="2" borderId="1" xfId="0" applyNumberFormat="1" applyFont="1" applyFill="1" applyBorder="1" applyAlignment="1">
      <alignment horizontal="center" vertical="top"/>
    </xf>
    <xf numFmtId="0" fontId="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/>
    </xf>
    <xf numFmtId="0" fontId="7" fillId="0" borderId="4" xfId="0" applyFont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4" fillId="0" borderId="4" xfId="0" applyFont="1" applyBorder="1" applyAlignment="1">
      <alignment vertical="top" wrapText="1"/>
    </xf>
    <xf numFmtId="2" fontId="4" fillId="0" borderId="4" xfId="0" applyNumberFormat="1" applyFont="1" applyFill="1" applyBorder="1" applyAlignment="1">
      <alignment horizontal="center" vertical="top" wrapText="1"/>
    </xf>
    <xf numFmtId="2" fontId="4" fillId="2" borderId="4" xfId="0" applyNumberFormat="1" applyFont="1" applyFill="1" applyBorder="1" applyAlignment="1">
      <alignment horizontal="center" vertical="top" wrapText="1"/>
    </xf>
    <xf numFmtId="2" fontId="4" fillId="0" borderId="4" xfId="0" applyNumberFormat="1" applyFont="1" applyFill="1" applyBorder="1" applyAlignment="1">
      <alignment horizontal="center" vertical="top"/>
    </xf>
    <xf numFmtId="0" fontId="4" fillId="0" borderId="3" xfId="0" applyNumberFormat="1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2" fontId="4" fillId="0" borderId="3" xfId="0" applyNumberFormat="1" applyFont="1" applyFill="1" applyBorder="1" applyAlignment="1">
      <alignment horizontal="center" vertical="top" wrapText="1"/>
    </xf>
    <xf numFmtId="2" fontId="4" fillId="2" borderId="3" xfId="0" applyNumberFormat="1" applyFont="1" applyFill="1" applyBorder="1" applyAlignment="1">
      <alignment horizontal="center" vertical="top" wrapText="1"/>
    </xf>
    <xf numFmtId="2" fontId="4" fillId="0" borderId="3" xfId="0" applyNumberFormat="1" applyFont="1" applyFill="1" applyBorder="1" applyAlignment="1">
      <alignment horizontal="center" vertical="top"/>
    </xf>
    <xf numFmtId="0" fontId="4" fillId="2" borderId="3" xfId="0" applyNumberFormat="1" applyFont="1" applyFill="1" applyBorder="1" applyAlignment="1">
      <alignment vertical="top" wrapText="1"/>
    </xf>
    <xf numFmtId="164" fontId="4" fillId="0" borderId="3" xfId="0" applyNumberFormat="1" applyFont="1" applyFill="1" applyBorder="1" applyAlignment="1">
      <alignment horizontal="center" vertical="top"/>
    </xf>
    <xf numFmtId="0" fontId="10" fillId="0" borderId="0" xfId="0" applyFont="1" applyFill="1" applyBorder="1" applyAlignment="1"/>
    <xf numFmtId="0" fontId="18" fillId="0" borderId="0" xfId="0" applyFont="1" applyFill="1" applyAlignment="1"/>
    <xf numFmtId="0" fontId="6" fillId="0" borderId="0" xfId="0" applyFont="1" applyBorder="1" applyAlignment="1"/>
    <xf numFmtId="0" fontId="7" fillId="0" borderId="1" xfId="0" applyFont="1" applyBorder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12" fillId="0" borderId="0" xfId="0" applyFont="1" applyBorder="1" applyAlignment="1">
      <alignment wrapText="1"/>
    </xf>
    <xf numFmtId="0" fontId="13" fillId="0" borderId="0" xfId="0" applyFont="1" applyBorder="1" applyAlignment="1">
      <alignment wrapText="1"/>
    </xf>
    <xf numFmtId="2" fontId="7" fillId="0" borderId="1" xfId="0" applyNumberFormat="1" applyFont="1" applyBorder="1" applyAlignment="1">
      <alignment horizontal="center" vertical="top" wrapText="1"/>
    </xf>
    <xf numFmtId="2" fontId="0" fillId="2" borderId="1" xfId="0" applyNumberFormat="1" applyFill="1" applyBorder="1"/>
    <xf numFmtId="2" fontId="9" fillId="0" borderId="1" xfId="0" applyNumberFormat="1" applyFont="1" applyBorder="1" applyAlignment="1">
      <alignment horizontal="center" vertical="top" wrapText="1"/>
    </xf>
    <xf numFmtId="2" fontId="0" fillId="2" borderId="1" xfId="0" applyNumberFormat="1" applyFill="1" applyBorder="1" applyAlignment="1"/>
    <xf numFmtId="2" fontId="16" fillId="2" borderId="1" xfId="0" applyNumberFormat="1" applyFont="1" applyFill="1" applyBorder="1" applyAlignment="1">
      <alignment horizontal="center"/>
    </xf>
    <xf numFmtId="2" fontId="9" fillId="0" borderId="3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right" vertical="top" wrapText="1"/>
    </xf>
    <xf numFmtId="2" fontId="16" fillId="2" borderId="0" xfId="0" applyNumberFormat="1" applyFont="1" applyFill="1" applyBorder="1" applyAlignment="1">
      <alignment horizontal="center"/>
    </xf>
    <xf numFmtId="2" fontId="7" fillId="0" borderId="1" xfId="0" applyNumberFormat="1" applyFont="1" applyBorder="1" applyAlignment="1">
      <alignment horizontal="right" vertical="top" wrapText="1"/>
    </xf>
    <xf numFmtId="2" fontId="9" fillId="0" borderId="4" xfId="0" applyNumberFormat="1" applyFont="1" applyBorder="1" applyAlignment="1">
      <alignment horizontal="center" vertical="top" wrapText="1"/>
    </xf>
    <xf numFmtId="2" fontId="7" fillId="0" borderId="4" xfId="0" applyNumberFormat="1" applyFont="1" applyBorder="1" applyAlignment="1">
      <alignment horizontal="right" vertical="top" wrapText="1"/>
    </xf>
    <xf numFmtId="2" fontId="20" fillId="0" borderId="1" xfId="0" applyNumberFormat="1" applyFont="1" applyBorder="1" applyAlignment="1">
      <alignment horizontal="center"/>
    </xf>
    <xf numFmtId="2" fontId="16" fillId="0" borderId="1" xfId="0" applyNumberFormat="1" applyFont="1" applyBorder="1" applyAlignment="1">
      <alignment horizontal="center"/>
    </xf>
    <xf numFmtId="0" fontId="16" fillId="0" borderId="1" xfId="0" applyFont="1" applyBorder="1" applyAlignment="1">
      <alignment vertical="center" wrapText="1"/>
    </xf>
    <xf numFmtId="0" fontId="10" fillId="2" borderId="0" xfId="0" applyFont="1" applyFill="1" applyBorder="1" applyAlignment="1"/>
    <xf numFmtId="0" fontId="18" fillId="2" borderId="0" xfId="0" applyFont="1" applyFill="1" applyAlignment="1"/>
    <xf numFmtId="0" fontId="7" fillId="0" borderId="1" xfId="0" applyFont="1" applyBorder="1" applyAlignment="1">
      <alignment horizontal="center" vertical="top" wrapText="1"/>
    </xf>
    <xf numFmtId="2" fontId="13" fillId="0" borderId="1" xfId="0" applyNumberFormat="1" applyFont="1" applyBorder="1" applyAlignment="1">
      <alignment horizontal="center" wrapText="1"/>
    </xf>
    <xf numFmtId="164" fontId="0" fillId="0" borderId="0" xfId="0" applyNumberFormat="1"/>
    <xf numFmtId="2" fontId="3" fillId="2" borderId="8" xfId="0" applyNumberFormat="1" applyFont="1" applyFill="1" applyBorder="1" applyAlignment="1">
      <alignment vertical="top" wrapText="1"/>
    </xf>
    <xf numFmtId="2" fontId="2" fillId="0" borderId="3" xfId="0" applyNumberFormat="1" applyFont="1" applyFill="1" applyBorder="1" applyAlignment="1">
      <alignment horizontal="center" vertical="top" wrapText="1"/>
    </xf>
    <xf numFmtId="2" fontId="12" fillId="0" borderId="1" xfId="0" applyNumberFormat="1" applyFont="1" applyBorder="1" applyAlignment="1">
      <alignment horizont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0" borderId="0" xfId="0" applyFont="1" applyFill="1" applyAlignment="1"/>
    <xf numFmtId="0" fontId="0" fillId="2" borderId="0" xfId="0" applyFill="1" applyAlignment="1"/>
    <xf numFmtId="2" fontId="2" fillId="2" borderId="3" xfId="0" applyNumberFormat="1" applyFont="1" applyFill="1" applyBorder="1" applyAlignment="1">
      <alignment horizontal="center" vertical="top" wrapText="1"/>
    </xf>
    <xf numFmtId="0" fontId="16" fillId="0" borderId="0" xfId="0" applyNumberFormat="1" applyFont="1" applyBorder="1"/>
    <xf numFmtId="0" fontId="16" fillId="0" borderId="0" xfId="0" applyFont="1" applyBorder="1"/>
    <xf numFmtId="0" fontId="16" fillId="0" borderId="0" xfId="0" applyFont="1" applyFill="1" applyBorder="1"/>
    <xf numFmtId="0" fontId="16" fillId="0" borderId="0" xfId="0" applyFont="1" applyFill="1"/>
    <xf numFmtId="0" fontId="5" fillId="0" borderId="0" xfId="0" applyFont="1" applyFill="1" applyBorder="1" applyAlignment="1">
      <alignment horizontal="left" indent="15"/>
    </xf>
    <xf numFmtId="0" fontId="16" fillId="2" borderId="0" xfId="0" applyFont="1" applyFill="1" applyAlignment="1"/>
    <xf numFmtId="0" fontId="16" fillId="0" borderId="0" xfId="0" applyFont="1"/>
    <xf numFmtId="0" fontId="5" fillId="0" borderId="0" xfId="0" applyFont="1" applyFill="1" applyBorder="1" applyAlignment="1"/>
    <xf numFmtId="0" fontId="5" fillId="2" borderId="0" xfId="0" applyFont="1" applyFill="1" applyBorder="1" applyAlignment="1"/>
    <xf numFmtId="0" fontId="5" fillId="0" borderId="0" xfId="0" applyFont="1" applyFill="1" applyBorder="1" applyAlignment="1">
      <alignment horizontal="center"/>
    </xf>
    <xf numFmtId="0" fontId="16" fillId="0" borderId="0" xfId="0" applyNumberFormat="1" applyFont="1"/>
    <xf numFmtId="0" fontId="5" fillId="0" borderId="0" xfId="0" applyFont="1" applyFill="1" applyAlignment="1"/>
    <xf numFmtId="0" fontId="20" fillId="0" borderId="0" xfId="0" applyNumberFormat="1" applyFont="1"/>
    <xf numFmtId="0" fontId="20" fillId="0" borderId="0" xfId="0" applyFont="1"/>
    <xf numFmtId="0" fontId="20" fillId="0" borderId="0" xfId="0" applyFont="1" applyFill="1"/>
    <xf numFmtId="0" fontId="20" fillId="0" borderId="0" xfId="0" applyFont="1" applyFill="1" applyBorder="1"/>
    <xf numFmtId="0" fontId="5" fillId="0" borderId="0" xfId="0" applyNumberFormat="1" applyFont="1" applyAlignment="1">
      <alignment horizontal="center"/>
    </xf>
    <xf numFmtId="0" fontId="16" fillId="2" borderId="0" xfId="0" applyFont="1" applyFill="1"/>
    <xf numFmtId="0" fontId="2" fillId="0" borderId="1" xfId="0" applyNumberFormat="1" applyFont="1" applyBorder="1" applyAlignment="1">
      <alignment horizontal="center" vertical="top" wrapText="1"/>
    </xf>
    <xf numFmtId="0" fontId="5" fillId="0" borderId="4" xfId="0" applyNumberFormat="1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center" vertical="top" wrapText="1"/>
    </xf>
    <xf numFmtId="2" fontId="5" fillId="0" borderId="1" xfId="0" applyNumberFormat="1" applyFont="1" applyFill="1" applyBorder="1" applyAlignment="1">
      <alignment horizontal="center" vertical="top" wrapText="1"/>
    </xf>
    <xf numFmtId="2" fontId="5" fillId="2" borderId="1" xfId="0" applyNumberFormat="1" applyFont="1" applyFill="1" applyBorder="1" applyAlignment="1">
      <alignment horizontal="center" vertical="top" wrapText="1"/>
    </xf>
    <xf numFmtId="0" fontId="5" fillId="0" borderId="3" xfId="0" applyNumberFormat="1" applyFont="1" applyFill="1" applyBorder="1" applyAlignment="1">
      <alignment vertical="top" wrapText="1"/>
    </xf>
    <xf numFmtId="0" fontId="5" fillId="0" borderId="4" xfId="0" applyNumberFormat="1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2" fontId="5" fillId="0" borderId="4" xfId="0" applyNumberFormat="1" applyFont="1" applyFill="1" applyBorder="1" applyAlignment="1">
      <alignment horizontal="center" vertical="top" wrapText="1"/>
    </xf>
    <xf numFmtId="2" fontId="5" fillId="2" borderId="4" xfId="0" applyNumberFormat="1" applyFont="1" applyFill="1" applyBorder="1" applyAlignment="1">
      <alignment horizontal="center" vertical="top" wrapText="1"/>
    </xf>
    <xf numFmtId="2" fontId="5" fillId="0" borderId="4" xfId="0" applyNumberFormat="1" applyFont="1" applyFill="1" applyBorder="1" applyAlignment="1">
      <alignment horizontal="center" vertical="top"/>
    </xf>
    <xf numFmtId="0" fontId="5" fillId="0" borderId="3" xfId="0" applyNumberFormat="1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2" fontId="5" fillId="0" borderId="3" xfId="0" applyNumberFormat="1" applyFont="1" applyFill="1" applyBorder="1" applyAlignment="1">
      <alignment horizontal="center" vertical="top" wrapText="1"/>
    </xf>
    <xf numFmtId="2" fontId="5" fillId="2" borderId="3" xfId="0" applyNumberFormat="1" applyFont="1" applyFill="1" applyBorder="1" applyAlignment="1">
      <alignment horizontal="center" vertical="top" wrapText="1"/>
    </xf>
    <xf numFmtId="2" fontId="5" fillId="0" borderId="3" xfId="0" applyNumberFormat="1" applyFont="1" applyFill="1" applyBorder="1" applyAlignment="1">
      <alignment horizontal="center" vertical="top"/>
    </xf>
    <xf numFmtId="0" fontId="5" fillId="0" borderId="1" xfId="0" applyNumberFormat="1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2" fontId="5" fillId="0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0" fontId="5" fillId="2" borderId="3" xfId="0" applyNumberFormat="1" applyFont="1" applyFill="1" applyBorder="1" applyAlignment="1">
      <alignment vertical="top" wrapText="1"/>
    </xf>
    <xf numFmtId="0" fontId="16" fillId="0" borderId="0" xfId="0" applyFont="1" applyAlignment="1">
      <alignment wrapText="1"/>
    </xf>
    <xf numFmtId="2" fontId="16" fillId="0" borderId="1" xfId="0" applyNumberFormat="1" applyFont="1" applyBorder="1" applyAlignment="1">
      <alignment horizontal="center" vertical="top"/>
    </xf>
    <xf numFmtId="2" fontId="16" fillId="2" borderId="1" xfId="0" applyNumberFormat="1" applyFont="1" applyFill="1" applyBorder="1" applyAlignment="1">
      <alignment horizontal="center" vertical="top"/>
    </xf>
    <xf numFmtId="0" fontId="16" fillId="0" borderId="1" xfId="0" applyFont="1" applyBorder="1" applyAlignment="1">
      <alignment horizontal="center" vertical="top"/>
    </xf>
    <xf numFmtId="0" fontId="16" fillId="0" borderId="1" xfId="0" applyFont="1" applyBorder="1" applyAlignment="1">
      <alignment vertical="center"/>
    </xf>
    <xf numFmtId="164" fontId="5" fillId="0" borderId="3" xfId="0" applyNumberFormat="1" applyFont="1" applyFill="1" applyBorder="1" applyAlignment="1">
      <alignment horizontal="center" vertical="top"/>
    </xf>
    <xf numFmtId="0" fontId="4" fillId="2" borderId="0" xfId="0" applyFont="1" applyFill="1" applyBorder="1" applyAlignment="1"/>
    <xf numFmtId="0" fontId="4" fillId="2" borderId="0" xfId="0" applyFont="1" applyFill="1" applyAlignment="1"/>
    <xf numFmtId="0" fontId="4" fillId="0" borderId="0" xfId="0" applyFont="1" applyFill="1" applyAlignment="1"/>
    <xf numFmtId="0" fontId="2" fillId="0" borderId="2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2" fontId="2" fillId="2" borderId="8" xfId="0" applyNumberFormat="1" applyFont="1" applyFill="1" applyBorder="1" applyAlignment="1">
      <alignment vertical="top" wrapText="1"/>
    </xf>
    <xf numFmtId="0" fontId="4" fillId="0" borderId="0" xfId="0" applyFont="1" applyFill="1" applyBorder="1" applyAlignment="1">
      <alignment horizontal="center"/>
    </xf>
    <xf numFmtId="0" fontId="0" fillId="0" borderId="1" xfId="0" applyBorder="1"/>
    <xf numFmtId="0" fontId="22" fillId="0" borderId="1" xfId="0" applyFont="1" applyBorder="1"/>
    <xf numFmtId="0" fontId="22" fillId="0" borderId="0" xfId="0" applyFont="1" applyBorder="1"/>
    <xf numFmtId="0" fontId="0" fillId="0" borderId="6" xfId="0" applyBorder="1"/>
    <xf numFmtId="14" fontId="0" fillId="0" borderId="8" xfId="0" applyNumberFormat="1" applyBorder="1"/>
    <xf numFmtId="0" fontId="0" fillId="0" borderId="8" xfId="0" applyBorder="1"/>
    <xf numFmtId="0" fontId="0" fillId="0" borderId="2" xfId="0" applyBorder="1"/>
    <xf numFmtId="2" fontId="16" fillId="0" borderId="1" xfId="0" applyNumberFormat="1" applyFont="1" applyFill="1" applyBorder="1" applyAlignment="1">
      <alignment horizontal="center" vertical="top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top"/>
    </xf>
    <xf numFmtId="0" fontId="16" fillId="0" borderId="1" xfId="0" applyFont="1" applyFill="1" applyBorder="1" applyAlignment="1">
      <alignment vertical="center"/>
    </xf>
    <xf numFmtId="165" fontId="5" fillId="2" borderId="3" xfId="0" applyNumberFormat="1" applyFont="1" applyFill="1" applyBorder="1" applyAlignment="1">
      <alignment horizontal="center" vertical="top" wrapText="1"/>
    </xf>
    <xf numFmtId="0" fontId="0" fillId="0" borderId="3" xfId="0" applyBorder="1"/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7" fillId="0" borderId="0" xfId="0" applyFont="1" applyAlignment="1">
      <alignment horizontal="center"/>
    </xf>
    <xf numFmtId="165" fontId="7" fillId="0" borderId="1" xfId="0" applyNumberFormat="1" applyFont="1" applyBorder="1" applyAlignment="1">
      <alignment horizontal="center" vertical="top" wrapText="1"/>
    </xf>
    <xf numFmtId="165" fontId="9" fillId="0" borderId="1" xfId="0" applyNumberFormat="1" applyFont="1" applyBorder="1" applyAlignment="1">
      <alignment horizontal="center" vertical="top" wrapText="1"/>
    </xf>
    <xf numFmtId="165" fontId="9" fillId="0" borderId="1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3" fillId="0" borderId="3" xfId="0" applyFont="1" applyFill="1" applyBorder="1" applyAlignment="1">
      <alignment vertical="top" wrapText="1"/>
    </xf>
    <xf numFmtId="0" fontId="24" fillId="0" borderId="1" xfId="0" applyFont="1" applyBorder="1" applyAlignment="1">
      <alignment horizontal="justify" vertical="top" wrapText="1"/>
    </xf>
    <xf numFmtId="0" fontId="0" fillId="0" borderId="1" xfId="0" applyBorder="1" applyAlignment="1">
      <alignment horizontal="center"/>
    </xf>
    <xf numFmtId="167" fontId="9" fillId="0" borderId="1" xfId="0" applyNumberFormat="1" applyFont="1" applyBorder="1" applyAlignment="1">
      <alignment horizontal="center" vertical="top" wrapText="1"/>
    </xf>
    <xf numFmtId="0" fontId="23" fillId="0" borderId="12" xfId="0" applyFont="1" applyFill="1" applyBorder="1" applyAlignment="1">
      <alignment vertical="top" wrapText="1"/>
    </xf>
    <xf numFmtId="0" fontId="7" fillId="0" borderId="2" xfId="0" applyFont="1" applyBorder="1" applyAlignment="1">
      <alignment horizontal="left" vertical="top" wrapText="1"/>
    </xf>
    <xf numFmtId="0" fontId="0" fillId="0" borderId="5" xfId="0" applyBorder="1"/>
    <xf numFmtId="0" fontId="7" fillId="0" borderId="4" xfId="0" applyFont="1" applyBorder="1" applyAlignment="1">
      <alignment horizontal="center"/>
    </xf>
    <xf numFmtId="2" fontId="7" fillId="0" borderId="1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2" fontId="16" fillId="0" borderId="0" xfId="0" applyNumberFormat="1" applyFont="1" applyAlignment="1">
      <alignment horizontal="center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0" fillId="0" borderId="1" xfId="0" applyFill="1" applyBorder="1"/>
    <xf numFmtId="0" fontId="7" fillId="0" borderId="2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16" fillId="0" borderId="0" xfId="0" applyFont="1" applyAlignment="1">
      <alignment vertical="center"/>
    </xf>
    <xf numFmtId="0" fontId="16" fillId="2" borderId="0" xfId="0" applyFont="1" applyFill="1" applyAlignment="1">
      <alignment vertical="center"/>
    </xf>
    <xf numFmtId="0" fontId="2" fillId="0" borderId="5" xfId="0" applyFont="1" applyFill="1" applyBorder="1" applyAlignment="1">
      <alignment vertical="center" textRotation="90" wrapText="1"/>
    </xf>
    <xf numFmtId="0" fontId="2" fillId="0" borderId="3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2" fillId="0" borderId="1" xfId="0" applyFont="1" applyFill="1" applyBorder="1" applyAlignment="1">
      <alignment horizontal="center" vertical="center" textRotation="90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2" fontId="2" fillId="0" borderId="3" xfId="0" applyNumberFormat="1" applyFont="1" applyFill="1" applyBorder="1" applyAlignment="1">
      <alignment horizontal="center" vertical="center" wrapText="1"/>
    </xf>
    <xf numFmtId="2" fontId="2" fillId="2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vertical="center" wrapText="1"/>
    </xf>
    <xf numFmtId="2" fontId="16" fillId="0" borderId="1" xfId="0" applyNumberFormat="1" applyFont="1" applyFill="1" applyBorder="1" applyAlignment="1">
      <alignment horizontal="center" vertical="center"/>
    </xf>
    <xf numFmtId="2" fontId="5" fillId="2" borderId="4" xfId="0" applyNumberFormat="1" applyFont="1" applyFill="1" applyBorder="1" applyAlignment="1">
      <alignment horizontal="center" vertical="center" wrapText="1"/>
    </xf>
    <xf numFmtId="2" fontId="5" fillId="0" borderId="4" xfId="0" applyNumberFormat="1" applyFont="1" applyFill="1" applyBorder="1" applyAlignment="1">
      <alignment horizontal="center" vertical="center" wrapText="1"/>
    </xf>
    <xf numFmtId="2" fontId="5" fillId="0" borderId="4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2" fontId="5" fillId="2" borderId="3" xfId="0" applyNumberFormat="1" applyFont="1" applyFill="1" applyBorder="1" applyAlignment="1">
      <alignment horizontal="center" vertical="center" wrapText="1"/>
    </xf>
    <xf numFmtId="2" fontId="5" fillId="0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4" xfId="0" applyNumberFormat="1" applyFont="1" applyBorder="1" applyAlignment="1">
      <alignment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4" xfId="0" applyFont="1" applyBorder="1" applyAlignment="1">
      <alignment horizontal="left" vertical="center" wrapText="1"/>
    </xf>
    <xf numFmtId="2" fontId="16" fillId="0" borderId="4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2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2" borderId="3" xfId="0" applyNumberFormat="1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165" fontId="16" fillId="2" borderId="1" xfId="0" applyNumberFormat="1" applyFont="1" applyFill="1" applyBorder="1" applyAlignment="1">
      <alignment horizontal="center" vertical="center"/>
    </xf>
    <xf numFmtId="2" fontId="16" fillId="2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166" fontId="16" fillId="0" borderId="1" xfId="0" applyNumberFormat="1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165" fontId="5" fillId="2" borderId="1" xfId="0" applyNumberFormat="1" applyFont="1" applyFill="1" applyBorder="1" applyAlignment="1">
      <alignment horizontal="center" vertical="center" wrapText="1"/>
    </xf>
    <xf numFmtId="2" fontId="16" fillId="0" borderId="3" xfId="0" applyNumberFormat="1" applyFont="1" applyFill="1" applyBorder="1" applyAlignment="1">
      <alignment horizontal="center" vertical="center"/>
    </xf>
    <xf numFmtId="164" fontId="5" fillId="0" borderId="3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2" fontId="12" fillId="0" borderId="0" xfId="0" applyNumberFormat="1" applyFont="1" applyFill="1" applyBorder="1" applyAlignment="1">
      <alignment horizontal="center" wrapText="1"/>
    </xf>
    <xf numFmtId="2" fontId="7" fillId="2" borderId="5" xfId="0" applyNumberFormat="1" applyFont="1" applyFill="1" applyBorder="1" applyAlignment="1">
      <alignment horizontal="center" vertical="center" wrapText="1"/>
    </xf>
    <xf numFmtId="165" fontId="7" fillId="2" borderId="9" xfId="0" applyNumberFormat="1" applyFont="1" applyFill="1" applyBorder="1" applyAlignment="1">
      <alignment horizontal="center" vertical="center" wrapText="1"/>
    </xf>
    <xf numFmtId="2" fontId="7" fillId="2" borderId="3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166" fontId="7" fillId="0" borderId="1" xfId="0" applyNumberFormat="1" applyFont="1" applyBorder="1" applyAlignment="1">
      <alignment horizontal="center" vertical="top" wrapText="1"/>
    </xf>
    <xf numFmtId="0" fontId="0" fillId="0" borderId="4" xfId="0" applyBorder="1"/>
    <xf numFmtId="0" fontId="0" fillId="0" borderId="4" xfId="0" applyBorder="1" applyAlignment="1">
      <alignment horizontal="center"/>
    </xf>
    <xf numFmtId="166" fontId="16" fillId="2" borderId="1" xfId="0" applyNumberFormat="1" applyFont="1" applyFill="1" applyBorder="1" applyAlignment="1">
      <alignment horizontal="center"/>
    </xf>
    <xf numFmtId="166" fontId="9" fillId="0" borderId="1" xfId="0" applyNumberFormat="1" applyFont="1" applyBorder="1" applyAlignment="1">
      <alignment horizontal="center" vertical="top" wrapText="1"/>
    </xf>
    <xf numFmtId="0" fontId="25" fillId="0" borderId="3" xfId="0" applyFont="1" applyFill="1" applyBorder="1" applyAlignment="1">
      <alignment vertical="top" wrapText="1"/>
    </xf>
    <xf numFmtId="0" fontId="25" fillId="0" borderId="12" xfId="0" applyFont="1" applyFill="1" applyBorder="1" applyAlignment="1">
      <alignment vertical="top" wrapText="1"/>
    </xf>
    <xf numFmtId="165" fontId="26" fillId="0" borderId="1" xfId="0" applyNumberFormat="1" applyFont="1" applyBorder="1" applyAlignment="1">
      <alignment horizontal="center" vertical="center" wrapText="1"/>
    </xf>
    <xf numFmtId="2" fontId="26" fillId="0" borderId="1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166" fontId="26" fillId="0" borderId="1" xfId="0" applyNumberFormat="1" applyFont="1" applyBorder="1" applyAlignment="1">
      <alignment horizontal="center" vertical="center" wrapText="1"/>
    </xf>
    <xf numFmtId="2" fontId="27" fillId="2" borderId="1" xfId="0" applyNumberFormat="1" applyFont="1" applyFill="1" applyBorder="1" applyAlignment="1">
      <alignment horizontal="center" vertical="center"/>
    </xf>
    <xf numFmtId="2" fontId="26" fillId="2" borderId="1" xfId="0" applyNumberFormat="1" applyFont="1" applyFill="1" applyBorder="1" applyAlignment="1">
      <alignment horizontal="center" vertical="center" wrapText="1"/>
    </xf>
    <xf numFmtId="0" fontId="26" fillId="0" borderId="1" xfId="0" applyFont="1" applyBorder="1" applyAlignment="1">
      <alignment vertical="top" wrapText="1"/>
    </xf>
    <xf numFmtId="0" fontId="25" fillId="0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2" fontId="7" fillId="2" borderId="6" xfId="0" applyNumberFormat="1" applyFont="1" applyFill="1" applyBorder="1" applyAlignment="1">
      <alignment horizontal="center" vertical="center" wrapText="1"/>
    </xf>
    <xf numFmtId="164" fontId="7" fillId="2" borderId="6" xfId="0" applyNumberFormat="1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166" fontId="5" fillId="2" borderId="3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166" fontId="5" fillId="2" borderId="5" xfId="0" applyNumberFormat="1" applyFont="1" applyFill="1" applyBorder="1" applyAlignment="1">
      <alignment horizontal="center" vertical="center" wrapText="1"/>
    </xf>
    <xf numFmtId="166" fontId="16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/>
    </xf>
    <xf numFmtId="2" fontId="5" fillId="2" borderId="4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/>
    </xf>
    <xf numFmtId="164" fontId="5" fillId="2" borderId="3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vertical="center" wrapText="1"/>
    </xf>
    <xf numFmtId="0" fontId="5" fillId="0" borderId="1" xfId="0" applyNumberFormat="1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164" fontId="16" fillId="0" borderId="1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2" fontId="4" fillId="4" borderId="3" xfId="0" applyNumberFormat="1" applyFont="1" applyFill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0" fontId="7" fillId="0" borderId="15" xfId="0" applyFont="1" applyBorder="1" applyAlignment="1">
      <alignment horizontal="center" vertical="top" wrapText="1"/>
    </xf>
    <xf numFmtId="0" fontId="7" fillId="0" borderId="16" xfId="0" applyFont="1" applyBorder="1" applyAlignment="1">
      <alignment horizontal="center" vertical="top" wrapText="1"/>
    </xf>
    <xf numFmtId="0" fontId="7" fillId="0" borderId="17" xfId="0" applyFont="1" applyBorder="1" applyAlignment="1">
      <alignment horizontal="center" vertical="top" wrapText="1"/>
    </xf>
    <xf numFmtId="0" fontId="9" fillId="0" borderId="16" xfId="0" applyFont="1" applyBorder="1" applyAlignment="1">
      <alignment horizontal="center" vertical="top" wrapText="1"/>
    </xf>
    <xf numFmtId="0" fontId="9" fillId="0" borderId="17" xfId="0" applyFont="1" applyBorder="1" applyAlignment="1">
      <alignment horizontal="center" vertical="top" wrapText="1"/>
    </xf>
    <xf numFmtId="0" fontId="6" fillId="0" borderId="0" xfId="0" applyFont="1" applyAlignment="1">
      <alignment horizontal="justify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2" fontId="2" fillId="2" borderId="6" xfId="0" applyNumberFormat="1" applyFont="1" applyFill="1" applyBorder="1" applyAlignment="1">
      <alignment horizontal="center" vertical="center" wrapText="1"/>
    </xf>
    <xf numFmtId="2" fontId="2" fillId="2" borderId="8" xfId="0" applyNumberFormat="1" applyFont="1" applyFill="1" applyBorder="1" applyAlignment="1">
      <alignment horizontal="center" vertical="center" wrapText="1"/>
    </xf>
    <xf numFmtId="2" fontId="2" fillId="2" borderId="2" xfId="0" applyNumberFormat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4" fillId="0" borderId="0" xfId="0" applyFont="1" applyAlignment="1">
      <alignment horizontal="center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19" fillId="0" borderId="7" xfId="0" applyFont="1" applyBorder="1" applyAlignment="1">
      <alignment horizontal="center" vertical="top" wrapText="1"/>
    </xf>
    <xf numFmtId="0" fontId="19" fillId="0" borderId="3" xfId="0" applyFont="1" applyBorder="1" applyAlignment="1">
      <alignment horizontal="center" vertical="top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right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/>
    </xf>
    <xf numFmtId="0" fontId="3" fillId="0" borderId="3" xfId="0" applyFont="1" applyBorder="1" applyAlignment="1">
      <alignment horizontal="right" vertical="top" wrapText="1"/>
    </xf>
    <xf numFmtId="0" fontId="3" fillId="0" borderId="9" xfId="0" applyFont="1" applyBorder="1" applyAlignment="1">
      <alignment horizontal="right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164" fontId="3" fillId="0" borderId="6" xfId="0" applyNumberFormat="1" applyFont="1" applyFill="1" applyBorder="1" applyAlignment="1">
      <alignment vertical="top" wrapText="1"/>
    </xf>
    <xf numFmtId="164" fontId="3" fillId="0" borderId="8" xfId="0" applyNumberFormat="1" applyFont="1" applyFill="1" applyBorder="1" applyAlignment="1">
      <alignment vertical="top" wrapText="1"/>
    </xf>
    <xf numFmtId="164" fontId="3" fillId="0" borderId="2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164" fontId="3" fillId="3" borderId="6" xfId="0" applyNumberFormat="1" applyFont="1" applyFill="1" applyBorder="1" applyAlignment="1">
      <alignment vertical="top" wrapText="1"/>
    </xf>
    <xf numFmtId="164" fontId="3" fillId="3" borderId="8" xfId="0" applyNumberFormat="1" applyFont="1" applyFill="1" applyBorder="1" applyAlignment="1">
      <alignment vertical="top" wrapText="1"/>
    </xf>
    <xf numFmtId="2" fontId="7" fillId="0" borderId="4" xfId="0" applyNumberFormat="1" applyFont="1" applyBorder="1" applyAlignment="1">
      <alignment horizontal="right" vertical="top" wrapText="1"/>
    </xf>
    <xf numFmtId="2" fontId="7" fillId="0" borderId="3" xfId="0" applyNumberFormat="1" applyFont="1" applyBorder="1" applyAlignment="1">
      <alignment horizontal="right" vertical="top" wrapText="1"/>
    </xf>
    <xf numFmtId="2" fontId="9" fillId="0" borderId="4" xfId="0" applyNumberFormat="1" applyFont="1" applyBorder="1" applyAlignment="1">
      <alignment horizontal="center" vertical="top" wrapText="1"/>
    </xf>
    <xf numFmtId="2" fontId="9" fillId="0" borderId="3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9" fillId="0" borderId="4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9" fillId="0" borderId="6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justify" vertical="top" wrapText="1"/>
    </xf>
    <xf numFmtId="0" fontId="7" fillId="0" borderId="3" xfId="0" applyFont="1" applyBorder="1" applyAlignment="1">
      <alignment horizontal="justify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7" fillId="0" borderId="6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top" wrapText="1"/>
    </xf>
    <xf numFmtId="0" fontId="7" fillId="0" borderId="5" xfId="0" applyFont="1" applyBorder="1" applyAlignment="1">
      <alignment vertical="top" wrapText="1"/>
    </xf>
    <xf numFmtId="0" fontId="7" fillId="2" borderId="6" xfId="0" applyFont="1" applyFill="1" applyBorder="1" applyAlignment="1">
      <alignment horizontal="center" vertical="top" wrapText="1"/>
    </xf>
    <xf numFmtId="0" fontId="7" fillId="2" borderId="8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164" fontId="0" fillId="0" borderId="1" xfId="0" applyNumberForma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164" fontId="12" fillId="0" borderId="1" xfId="0" applyNumberFormat="1" applyFont="1" applyBorder="1" applyAlignment="1">
      <alignment horizontal="center" wrapText="1"/>
    </xf>
    <xf numFmtId="0" fontId="0" fillId="0" borderId="18" xfId="0" applyBorder="1" applyAlignment="1">
      <alignment horizontal="center"/>
    </xf>
    <xf numFmtId="0" fontId="9" fillId="0" borderId="1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vertical="top" wrapText="1"/>
    </xf>
    <xf numFmtId="0" fontId="9" fillId="0" borderId="4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center" vertical="top" wrapText="1"/>
    </xf>
    <xf numFmtId="2" fontId="3" fillId="0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2" fontId="3" fillId="2" borderId="6" xfId="0" applyNumberFormat="1" applyFont="1" applyFill="1" applyBorder="1" applyAlignment="1">
      <alignment vertical="top" wrapText="1"/>
    </xf>
    <xf numFmtId="2" fontId="3" fillId="2" borderId="8" xfId="0" applyNumberFormat="1" applyFont="1" applyFill="1" applyBorder="1" applyAlignment="1">
      <alignment vertical="top" wrapText="1"/>
    </xf>
    <xf numFmtId="2" fontId="2" fillId="0" borderId="2" xfId="0" applyNumberFormat="1" applyFont="1" applyFill="1" applyBorder="1" applyAlignment="1">
      <alignment horizontal="center" vertical="top" wrapText="1"/>
    </xf>
    <xf numFmtId="2" fontId="2" fillId="0" borderId="1" xfId="0" applyNumberFormat="1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/>
    </xf>
    <xf numFmtId="0" fontId="20" fillId="0" borderId="0" xfId="0" applyFont="1" applyAlignment="1">
      <alignment horizontal="center" wrapText="1"/>
    </xf>
    <xf numFmtId="0" fontId="2" fillId="0" borderId="7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2" fontId="2" fillId="2" borderId="6" xfId="0" applyNumberFormat="1" applyFont="1" applyFill="1" applyBorder="1" applyAlignment="1">
      <alignment vertical="top" wrapText="1"/>
    </xf>
    <xf numFmtId="2" fontId="2" fillId="2" borderId="8" xfId="0" applyNumberFormat="1" applyFont="1" applyFill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A45"/>
  <sheetViews>
    <sheetView tabSelected="1" zoomScale="72" zoomScaleNormal="72" workbookViewId="0">
      <pane ySplit="10" topLeftCell="A42" activePane="bottomLeft" state="frozen"/>
      <selection pane="bottomLeft" activeCell="K8" sqref="K8"/>
    </sheetView>
  </sheetViews>
  <sheetFormatPr defaultRowHeight="15"/>
  <cols>
    <col min="1" max="1" width="7.5703125" style="268" customWidth="1"/>
    <col min="2" max="2" width="25.85546875" style="268" customWidth="1"/>
    <col min="3" max="3" width="14.28515625" style="268" customWidth="1"/>
    <col min="4" max="4" width="11.85546875" style="268" bestFit="1" customWidth="1"/>
    <col min="5" max="5" width="11.85546875" style="268" customWidth="1"/>
    <col min="6" max="6" width="10.42578125" style="268" bestFit="1" customWidth="1"/>
    <col min="7" max="7" width="13.140625" style="269" bestFit="1" customWidth="1"/>
    <col min="8" max="8" width="11.7109375" style="269" customWidth="1"/>
    <col min="9" max="9" width="9.28515625" style="269" bestFit="1" customWidth="1"/>
    <col min="10" max="10" width="9.5703125" style="269" customWidth="1"/>
    <col min="11" max="12" width="9.28515625" style="269" bestFit="1" customWidth="1"/>
    <col min="13" max="13" width="10.85546875" style="268" customWidth="1"/>
    <col min="14" max="14" width="15.140625" style="268" customWidth="1"/>
    <col min="15" max="15" width="9.140625" style="268"/>
    <col min="16" max="16" width="13" style="268" customWidth="1"/>
    <col min="17" max="17" width="12.5703125" style="268" customWidth="1"/>
    <col min="18" max="18" width="9.140625" style="268"/>
  </cols>
  <sheetData>
    <row r="1" spans="1:18" ht="15" customHeight="1">
      <c r="N1" s="399" t="s">
        <v>0</v>
      </c>
      <c r="O1" s="399"/>
      <c r="P1" s="399"/>
      <c r="Q1" s="399"/>
      <c r="R1" s="399"/>
    </row>
    <row r="2" spans="1:18" ht="87" customHeight="1">
      <c r="N2" s="398" t="s">
        <v>205</v>
      </c>
      <c r="O2" s="398"/>
      <c r="P2" s="398"/>
      <c r="Q2" s="398"/>
      <c r="R2" s="398"/>
    </row>
    <row r="3" spans="1:18">
      <c r="N3" s="400" t="s">
        <v>206</v>
      </c>
      <c r="O3" s="400"/>
      <c r="P3" s="400"/>
      <c r="Q3" s="400"/>
      <c r="R3" s="400"/>
    </row>
    <row r="5" spans="1:18" ht="36.75" customHeight="1">
      <c r="A5" s="401" t="s">
        <v>163</v>
      </c>
      <c r="B5" s="401"/>
      <c r="C5" s="401"/>
      <c r="D5" s="401"/>
      <c r="E5" s="401"/>
      <c r="F5" s="401"/>
      <c r="G5" s="401"/>
      <c r="H5" s="401"/>
      <c r="I5" s="401"/>
      <c r="J5" s="401"/>
      <c r="K5" s="401"/>
      <c r="L5" s="401"/>
      <c r="M5" s="401"/>
      <c r="N5" s="401"/>
      <c r="O5" s="401"/>
      <c r="P5" s="401"/>
      <c r="Q5" s="401"/>
      <c r="R5" s="401"/>
    </row>
    <row r="6" spans="1:18" ht="13.5" customHeight="1">
      <c r="A6" s="360"/>
      <c r="B6" s="360"/>
      <c r="C6" s="360"/>
      <c r="D6" s="360"/>
      <c r="E6" s="360"/>
      <c r="F6" s="360"/>
      <c r="G6" s="360"/>
      <c r="H6" s="360"/>
      <c r="I6" s="360"/>
      <c r="J6" s="360"/>
      <c r="K6" s="360"/>
      <c r="L6" s="360"/>
      <c r="M6" s="360"/>
      <c r="N6" s="360"/>
      <c r="O6" s="360"/>
      <c r="P6" s="360"/>
      <c r="Q6" s="360"/>
      <c r="R6" s="360"/>
    </row>
    <row r="7" spans="1:18" ht="15" customHeight="1">
      <c r="A7" s="402" t="s">
        <v>48</v>
      </c>
      <c r="B7" s="404" t="s">
        <v>7</v>
      </c>
      <c r="C7" s="404" t="s">
        <v>8</v>
      </c>
      <c r="D7" s="394" t="s">
        <v>9</v>
      </c>
      <c r="E7" s="395"/>
      <c r="F7" s="396"/>
      <c r="G7" s="408">
        <v>2019</v>
      </c>
      <c r="H7" s="409"/>
      <c r="I7" s="410"/>
      <c r="J7" s="406">
        <v>2020</v>
      </c>
      <c r="K7" s="407"/>
      <c r="L7" s="407"/>
      <c r="M7" s="381">
        <v>2021</v>
      </c>
      <c r="N7" s="381"/>
      <c r="O7" s="381"/>
      <c r="P7" s="381">
        <v>2022</v>
      </c>
      <c r="Q7" s="381"/>
      <c r="R7" s="381"/>
    </row>
    <row r="8" spans="1:18" ht="281.25">
      <c r="A8" s="403"/>
      <c r="B8" s="405"/>
      <c r="C8" s="405"/>
      <c r="D8" s="270" t="s">
        <v>111</v>
      </c>
      <c r="E8" s="271" t="s">
        <v>114</v>
      </c>
      <c r="F8" s="270" t="s">
        <v>115</v>
      </c>
      <c r="G8" s="272" t="s">
        <v>111</v>
      </c>
      <c r="H8" s="272" t="s">
        <v>114</v>
      </c>
      <c r="I8" s="272" t="s">
        <v>115</v>
      </c>
      <c r="J8" s="350" t="s">
        <v>113</v>
      </c>
      <c r="K8" s="350" t="s">
        <v>114</v>
      </c>
      <c r="L8" s="350" t="s">
        <v>115</v>
      </c>
      <c r="M8" s="273" t="s">
        <v>113</v>
      </c>
      <c r="N8" s="273" t="s">
        <v>114</v>
      </c>
      <c r="O8" s="273" t="s">
        <v>115</v>
      </c>
      <c r="P8" s="273" t="s">
        <v>113</v>
      </c>
      <c r="Q8" s="273" t="s">
        <v>114</v>
      </c>
      <c r="R8" s="273" t="s">
        <v>115</v>
      </c>
    </row>
    <row r="9" spans="1:18">
      <c r="A9" s="274">
        <v>1</v>
      </c>
      <c r="B9" s="275">
        <v>2</v>
      </c>
      <c r="C9" s="275">
        <v>3</v>
      </c>
      <c r="D9" s="276">
        <v>7</v>
      </c>
      <c r="E9" s="277">
        <v>6</v>
      </c>
      <c r="F9" s="277"/>
      <c r="G9" s="278">
        <v>14</v>
      </c>
      <c r="H9" s="278">
        <v>15</v>
      </c>
      <c r="I9" s="278">
        <v>16</v>
      </c>
      <c r="J9" s="351">
        <v>17</v>
      </c>
      <c r="K9" s="351">
        <v>18</v>
      </c>
      <c r="L9" s="351">
        <v>19</v>
      </c>
      <c r="M9" s="279">
        <v>17</v>
      </c>
      <c r="N9" s="279">
        <v>18</v>
      </c>
      <c r="O9" s="279">
        <v>19</v>
      </c>
      <c r="P9" s="279">
        <v>17</v>
      </c>
      <c r="Q9" s="279">
        <v>18</v>
      </c>
      <c r="R9" s="279">
        <v>19</v>
      </c>
    </row>
    <row r="10" spans="1:18">
      <c r="A10" s="389" t="s">
        <v>10</v>
      </c>
      <c r="B10" s="390"/>
      <c r="C10" s="391"/>
      <c r="D10" s="386">
        <f>G10+J10+M10+P10</f>
        <v>165573.44435999999</v>
      </c>
      <c r="E10" s="387"/>
      <c r="F10" s="388"/>
      <c r="G10" s="382">
        <f t="shared" ref="G10" si="0">G11+H11+I11</f>
        <v>15836.042750000001</v>
      </c>
      <c r="H10" s="382"/>
      <c r="I10" s="382"/>
      <c r="J10" s="397">
        <f t="shared" ref="J10" si="1">J11+K11+L11</f>
        <v>7474.24</v>
      </c>
      <c r="K10" s="397"/>
      <c r="L10" s="397"/>
      <c r="M10" s="382">
        <f>M11+N11+O11</f>
        <v>89009.524239999999</v>
      </c>
      <c r="N10" s="382"/>
      <c r="O10" s="382"/>
      <c r="P10" s="382">
        <f>P11+Q11+R11</f>
        <v>53253.637370000004</v>
      </c>
      <c r="Q10" s="382"/>
      <c r="R10" s="382"/>
    </row>
    <row r="11" spans="1:18">
      <c r="A11" s="389" t="s">
        <v>11</v>
      </c>
      <c r="B11" s="390"/>
      <c r="C11" s="391"/>
      <c r="D11" s="280">
        <f>D12+D13</f>
        <v>24076.772359999999</v>
      </c>
      <c r="E11" s="280">
        <f t="shared" ref="E11:O11" si="2">E12+E13</f>
        <v>136815.22199999998</v>
      </c>
      <c r="F11" s="280">
        <f t="shared" si="2"/>
        <v>4681.45</v>
      </c>
      <c r="G11" s="281">
        <f t="shared" si="2"/>
        <v>5409.7827499999994</v>
      </c>
      <c r="H11" s="281">
        <f t="shared" si="2"/>
        <v>9298.31</v>
      </c>
      <c r="I11" s="280">
        <f t="shared" si="2"/>
        <v>1127.95</v>
      </c>
      <c r="J11" s="281">
        <f t="shared" si="2"/>
        <v>6289.74</v>
      </c>
      <c r="K11" s="281">
        <f t="shared" si="2"/>
        <v>0</v>
      </c>
      <c r="L11" s="281">
        <f t="shared" si="2"/>
        <v>1184.5</v>
      </c>
      <c r="M11" s="280">
        <f t="shared" si="2"/>
        <v>6367.4042400000008</v>
      </c>
      <c r="N11" s="280">
        <f t="shared" si="2"/>
        <v>81457.62</v>
      </c>
      <c r="O11" s="280">
        <f t="shared" si="2"/>
        <v>1184.5</v>
      </c>
      <c r="P11" s="280">
        <f t="shared" ref="P11:R11" si="3">P12+P13</f>
        <v>6009.8453700000009</v>
      </c>
      <c r="Q11" s="280">
        <f t="shared" si="3"/>
        <v>46059.292000000001</v>
      </c>
      <c r="R11" s="280">
        <f t="shared" si="3"/>
        <v>1184.5</v>
      </c>
    </row>
    <row r="12" spans="1:18" ht="90">
      <c r="A12" s="282" t="s">
        <v>110</v>
      </c>
      <c r="B12" s="392" t="s">
        <v>164</v>
      </c>
      <c r="C12" s="283" t="s">
        <v>119</v>
      </c>
      <c r="D12" s="284">
        <f t="shared" ref="D12:F13" si="4">G12+J12+M12+P12</f>
        <v>3522.0606400000001</v>
      </c>
      <c r="E12" s="284">
        <f t="shared" si="4"/>
        <v>135070.67199999999</v>
      </c>
      <c r="F12" s="284">
        <f t="shared" si="4"/>
        <v>0</v>
      </c>
      <c r="G12" s="285">
        <f t="shared" ref="G12:L12" si="5">G16+G18+G20+G21+G24+G28+G29+G30+G31+G32+G33+G34+G35+G36+G37+G38+G39+G40+G43+G44+G45</f>
        <v>1077.0110299999999</v>
      </c>
      <c r="H12" s="285">
        <f t="shared" si="5"/>
        <v>7553.76</v>
      </c>
      <c r="I12" s="285">
        <f t="shared" si="5"/>
        <v>0</v>
      </c>
      <c r="J12" s="286">
        <f t="shared" si="5"/>
        <v>557</v>
      </c>
      <c r="K12" s="286">
        <f t="shared" si="5"/>
        <v>0</v>
      </c>
      <c r="L12" s="286">
        <f t="shared" si="5"/>
        <v>0</v>
      </c>
      <c r="M12" s="285">
        <f t="shared" ref="M12:R12" si="6">M16+M18+M20+M21+M22+M24+M27+M28+M29+M30+M31+M32+M33+M34+M35+M36+M37+M38+M39+M40+M43+M44+M45</f>
        <v>1122.8042400000002</v>
      </c>
      <c r="N12" s="285">
        <f t="shared" si="6"/>
        <v>81457.62</v>
      </c>
      <c r="O12" s="285">
        <f t="shared" si="6"/>
        <v>0</v>
      </c>
      <c r="P12" s="285">
        <f t="shared" si="6"/>
        <v>765.24537000000009</v>
      </c>
      <c r="Q12" s="285">
        <f t="shared" si="6"/>
        <v>46059.292000000001</v>
      </c>
      <c r="R12" s="285">
        <f t="shared" si="6"/>
        <v>0</v>
      </c>
    </row>
    <row r="13" spans="1:18" ht="30">
      <c r="A13" s="287"/>
      <c r="B13" s="393"/>
      <c r="C13" s="283" t="s">
        <v>14</v>
      </c>
      <c r="D13" s="284">
        <f t="shared" si="4"/>
        <v>20554.711719999999</v>
      </c>
      <c r="E13" s="284">
        <f t="shared" si="4"/>
        <v>1744.55</v>
      </c>
      <c r="F13" s="284">
        <f t="shared" si="4"/>
        <v>4681.45</v>
      </c>
      <c r="G13" s="286">
        <f t="shared" ref="G13:L13" si="7">G27+G42</f>
        <v>4332.7717199999997</v>
      </c>
      <c r="H13" s="286">
        <f t="shared" si="7"/>
        <v>1744.55</v>
      </c>
      <c r="I13" s="284">
        <f t="shared" si="7"/>
        <v>1127.95</v>
      </c>
      <c r="J13" s="286">
        <f t="shared" si="7"/>
        <v>5732.74</v>
      </c>
      <c r="K13" s="286">
        <f t="shared" si="7"/>
        <v>0</v>
      </c>
      <c r="L13" s="286">
        <f t="shared" si="7"/>
        <v>1184.5</v>
      </c>
      <c r="M13" s="284">
        <f t="shared" ref="M13:R13" si="8">M16+M21+M24+M40+M42</f>
        <v>5244.6</v>
      </c>
      <c r="N13" s="284">
        <f t="shared" si="8"/>
        <v>0</v>
      </c>
      <c r="O13" s="284">
        <f t="shared" si="8"/>
        <v>1184.5</v>
      </c>
      <c r="P13" s="284">
        <f t="shared" si="8"/>
        <v>5244.6</v>
      </c>
      <c r="Q13" s="284">
        <f t="shared" si="8"/>
        <v>0</v>
      </c>
      <c r="R13" s="284">
        <f t="shared" si="8"/>
        <v>1184.5</v>
      </c>
    </row>
    <row r="14" spans="1:18" ht="15" customHeight="1">
      <c r="A14" s="394" t="s">
        <v>15</v>
      </c>
      <c r="B14" s="395"/>
      <c r="C14" s="395"/>
      <c r="D14" s="395"/>
      <c r="E14" s="395"/>
      <c r="F14" s="395"/>
      <c r="G14" s="395"/>
      <c r="H14" s="395"/>
      <c r="I14" s="395"/>
      <c r="J14" s="395"/>
      <c r="K14" s="395"/>
      <c r="L14" s="395"/>
      <c r="M14" s="395"/>
      <c r="N14" s="395"/>
      <c r="O14" s="395"/>
      <c r="P14" s="395"/>
      <c r="Q14" s="395"/>
      <c r="R14" s="396"/>
    </row>
    <row r="15" spans="1:18" ht="15" customHeight="1">
      <c r="A15" s="378" t="s">
        <v>16</v>
      </c>
      <c r="B15" s="379"/>
      <c r="C15" s="379"/>
      <c r="D15" s="379"/>
      <c r="E15" s="379"/>
      <c r="F15" s="379"/>
      <c r="G15" s="379"/>
      <c r="H15" s="379"/>
      <c r="I15" s="379"/>
      <c r="J15" s="379"/>
      <c r="K15" s="379"/>
      <c r="L15" s="379"/>
      <c r="M15" s="379"/>
      <c r="N15" s="379"/>
      <c r="O15" s="379"/>
      <c r="P15" s="379"/>
      <c r="Q15" s="379"/>
      <c r="R15" s="380"/>
    </row>
    <row r="16" spans="1:18" s="29" customFormat="1" ht="109.5" customHeight="1">
      <c r="A16" s="357" t="s">
        <v>17</v>
      </c>
      <c r="B16" s="303" t="s">
        <v>143</v>
      </c>
      <c r="C16" s="283" t="s">
        <v>43</v>
      </c>
      <c r="D16" s="284">
        <f>G16+J16+M16+P16</f>
        <v>20.2</v>
      </c>
      <c r="E16" s="284">
        <f>H16+K16+N16+Q16</f>
        <v>2000</v>
      </c>
      <c r="F16" s="288">
        <f>I16+L16+O16+R16</f>
        <v>0</v>
      </c>
      <c r="G16" s="286">
        <v>20.2</v>
      </c>
      <c r="H16" s="286">
        <v>2000</v>
      </c>
      <c r="I16" s="284">
        <v>0</v>
      </c>
      <c r="J16" s="354">
        <v>0</v>
      </c>
      <c r="K16" s="354">
        <v>0</v>
      </c>
      <c r="L16" s="354">
        <v>0</v>
      </c>
      <c r="M16" s="305">
        <v>0</v>
      </c>
      <c r="N16" s="305">
        <v>0</v>
      </c>
      <c r="O16" s="305">
        <v>0</v>
      </c>
      <c r="P16" s="305">
        <v>0</v>
      </c>
      <c r="Q16" s="305">
        <v>0</v>
      </c>
      <c r="R16" s="305">
        <v>0</v>
      </c>
    </row>
    <row r="17" spans="1:287" ht="15" customHeight="1">
      <c r="A17" s="378" t="s">
        <v>19</v>
      </c>
      <c r="B17" s="379"/>
      <c r="C17" s="379"/>
      <c r="D17" s="379"/>
      <c r="E17" s="379"/>
      <c r="F17" s="379"/>
      <c r="G17" s="379"/>
      <c r="H17" s="379"/>
      <c r="I17" s="379"/>
      <c r="J17" s="379"/>
      <c r="K17" s="379"/>
      <c r="L17" s="379"/>
      <c r="M17" s="379"/>
      <c r="N17" s="379"/>
      <c r="O17" s="379"/>
      <c r="P17" s="379"/>
      <c r="Q17" s="379"/>
      <c r="R17" s="380"/>
    </row>
    <row r="18" spans="1:287" ht="165">
      <c r="A18" s="307" t="s">
        <v>20</v>
      </c>
      <c r="B18" s="292" t="s">
        <v>21</v>
      </c>
      <c r="C18" s="293" t="s">
        <v>22</v>
      </c>
      <c r="D18" s="284">
        <f>G18+J18+M18+P18</f>
        <v>1221.34358</v>
      </c>
      <c r="E18" s="284">
        <f>H18+K18+N18+Q18</f>
        <v>0</v>
      </c>
      <c r="F18" s="288">
        <f>I18+L18+O18+R18</f>
        <v>0</v>
      </c>
      <c r="G18" s="346">
        <v>464.34357999999997</v>
      </c>
      <c r="H18" s="294">
        <v>0</v>
      </c>
      <c r="I18" s="294">
        <v>0</v>
      </c>
      <c r="J18" s="353">
        <v>157</v>
      </c>
      <c r="K18" s="294">
        <v>0</v>
      </c>
      <c r="L18" s="294">
        <v>0</v>
      </c>
      <c r="M18" s="295">
        <v>300</v>
      </c>
      <c r="N18" s="296">
        <v>0</v>
      </c>
      <c r="O18" s="296">
        <v>0</v>
      </c>
      <c r="P18" s="295">
        <v>300</v>
      </c>
      <c r="Q18" s="296">
        <v>0</v>
      </c>
      <c r="R18" s="296">
        <v>0</v>
      </c>
    </row>
    <row r="19" spans="1:287" ht="15" customHeight="1">
      <c r="A19" s="378" t="s">
        <v>23</v>
      </c>
      <c r="B19" s="379"/>
      <c r="C19" s="379"/>
      <c r="D19" s="379"/>
      <c r="E19" s="379"/>
      <c r="F19" s="379"/>
      <c r="G19" s="379"/>
      <c r="H19" s="379"/>
      <c r="I19" s="379"/>
      <c r="J19" s="379"/>
      <c r="K19" s="379"/>
      <c r="L19" s="379"/>
      <c r="M19" s="379"/>
      <c r="N19" s="379"/>
      <c r="O19" s="379"/>
      <c r="P19" s="379"/>
      <c r="Q19" s="379"/>
      <c r="R19" s="380"/>
    </row>
    <row r="20" spans="1:287" s="29" customFormat="1" ht="90">
      <c r="A20" s="357" t="s">
        <v>24</v>
      </c>
      <c r="B20" s="303" t="s">
        <v>145</v>
      </c>
      <c r="C20" s="283" t="s">
        <v>119</v>
      </c>
      <c r="D20" s="284">
        <f t="shared" ref="D20:F21" si="9">G20+J20+M20+P20</f>
        <v>60.804299999999998</v>
      </c>
      <c r="E20" s="284">
        <f t="shared" si="9"/>
        <v>0</v>
      </c>
      <c r="F20" s="288">
        <f t="shared" si="9"/>
        <v>0</v>
      </c>
      <c r="G20" s="347">
        <v>30.804300000000001</v>
      </c>
      <c r="H20" s="286">
        <v>0</v>
      </c>
      <c r="I20" s="284">
        <v>0</v>
      </c>
      <c r="J20" s="286">
        <v>30</v>
      </c>
      <c r="K20" s="286">
        <v>0</v>
      </c>
      <c r="L20" s="286">
        <v>0</v>
      </c>
      <c r="M20" s="284">
        <v>0</v>
      </c>
      <c r="N20" s="284">
        <v>0</v>
      </c>
      <c r="O20" s="284">
        <v>0</v>
      </c>
      <c r="P20" s="284">
        <v>0</v>
      </c>
      <c r="Q20" s="284">
        <v>0</v>
      </c>
      <c r="R20" s="284">
        <v>0</v>
      </c>
    </row>
    <row r="21" spans="1:287" ht="75">
      <c r="A21" s="298" t="s">
        <v>26</v>
      </c>
      <c r="B21" s="299" t="s">
        <v>185</v>
      </c>
      <c r="C21" s="300" t="s">
        <v>43</v>
      </c>
      <c r="D21" s="290">
        <f t="shared" si="9"/>
        <v>0.62870000000000004</v>
      </c>
      <c r="E21" s="290">
        <f t="shared" si="9"/>
        <v>3111.95</v>
      </c>
      <c r="F21" s="301">
        <f t="shared" si="9"/>
        <v>0</v>
      </c>
      <c r="G21" s="348">
        <v>0.62870000000000004</v>
      </c>
      <c r="H21" s="289">
        <v>3111.95</v>
      </c>
      <c r="I21" s="289">
        <v>0</v>
      </c>
      <c r="J21" s="352">
        <v>0</v>
      </c>
      <c r="K21" s="289">
        <v>0</v>
      </c>
      <c r="L21" s="289">
        <v>0</v>
      </c>
      <c r="M21" s="291">
        <v>0</v>
      </c>
      <c r="N21" s="290">
        <v>0</v>
      </c>
      <c r="O21" s="290">
        <v>0</v>
      </c>
      <c r="P21" s="291">
        <v>0</v>
      </c>
      <c r="Q21" s="290">
        <v>0</v>
      </c>
      <c r="R21" s="290">
        <v>0</v>
      </c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</row>
    <row r="22" spans="1:287" s="218" customFormat="1" ht="76.5" customHeight="1">
      <c r="A22" s="302" t="s">
        <v>207</v>
      </c>
      <c r="B22" s="303" t="s">
        <v>186</v>
      </c>
      <c r="C22" s="304" t="s">
        <v>43</v>
      </c>
      <c r="D22" s="284">
        <f t="shared" ref="D22" si="10">G22+J22+M22+P22</f>
        <v>31.895150000000001</v>
      </c>
      <c r="E22" s="284">
        <f t="shared" ref="E22" si="11">H22+K22+N22+Q22</f>
        <v>3157.62</v>
      </c>
      <c r="F22" s="288">
        <f t="shared" ref="F22" si="12">I22+L22+O22+R22</f>
        <v>0</v>
      </c>
      <c r="G22" s="285"/>
      <c r="H22" s="286"/>
      <c r="I22" s="286"/>
      <c r="J22" s="354"/>
      <c r="K22" s="286"/>
      <c r="L22" s="286"/>
      <c r="M22" s="354">
        <v>31.895150000000001</v>
      </c>
      <c r="N22" s="286">
        <v>3157.62</v>
      </c>
      <c r="O22" s="284"/>
      <c r="P22" s="305"/>
      <c r="Q22" s="284"/>
      <c r="R22" s="284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</row>
    <row r="23" spans="1:287" ht="15" customHeight="1">
      <c r="A23" s="383" t="s">
        <v>29</v>
      </c>
      <c r="B23" s="384"/>
      <c r="C23" s="384"/>
      <c r="D23" s="384"/>
      <c r="E23" s="384"/>
      <c r="F23" s="384"/>
      <c r="G23" s="384"/>
      <c r="H23" s="384"/>
      <c r="I23" s="384"/>
      <c r="J23" s="384"/>
      <c r="K23" s="384"/>
      <c r="L23" s="384"/>
      <c r="M23" s="384"/>
      <c r="N23" s="384"/>
      <c r="O23" s="384"/>
      <c r="P23" s="384"/>
      <c r="Q23" s="384"/>
      <c r="R23" s="385"/>
    </row>
    <row r="24" spans="1:287" ht="90">
      <c r="A24" s="302" t="s">
        <v>30</v>
      </c>
      <c r="B24" s="306" t="s">
        <v>31</v>
      </c>
      <c r="C24" s="304" t="s">
        <v>32</v>
      </c>
      <c r="D24" s="284">
        <f>G24+J24+M24+P24</f>
        <v>0</v>
      </c>
      <c r="E24" s="284">
        <f>H24+K24+N24+Q24</f>
        <v>0</v>
      </c>
      <c r="F24" s="288">
        <f>I24+L24+O24+R24</f>
        <v>0</v>
      </c>
      <c r="G24" s="286">
        <v>0</v>
      </c>
      <c r="H24" s="286">
        <v>0</v>
      </c>
      <c r="I24" s="286">
        <v>0</v>
      </c>
      <c r="J24" s="286">
        <v>0</v>
      </c>
      <c r="K24" s="286">
        <v>0</v>
      </c>
      <c r="L24" s="286">
        <v>0</v>
      </c>
      <c r="M24" s="284">
        <v>0</v>
      </c>
      <c r="N24" s="284">
        <v>0</v>
      </c>
      <c r="O24" s="284">
        <v>0</v>
      </c>
      <c r="P24" s="284">
        <v>0</v>
      </c>
      <c r="Q24" s="284">
        <v>0</v>
      </c>
      <c r="R24" s="284">
        <v>0</v>
      </c>
    </row>
    <row r="25" spans="1:287" ht="15" customHeight="1">
      <c r="A25" s="389" t="s">
        <v>33</v>
      </c>
      <c r="B25" s="390"/>
      <c r="C25" s="390"/>
      <c r="D25" s="390"/>
      <c r="E25" s="390"/>
      <c r="F25" s="390"/>
      <c r="G25" s="390"/>
      <c r="H25" s="390"/>
      <c r="I25" s="390"/>
      <c r="J25" s="390"/>
      <c r="K25" s="390"/>
      <c r="L25" s="390"/>
      <c r="M25" s="390"/>
      <c r="N25" s="390"/>
      <c r="O25" s="390"/>
      <c r="P25" s="390"/>
      <c r="Q25" s="390"/>
      <c r="R25" s="391"/>
    </row>
    <row r="26" spans="1:287" ht="15" customHeight="1">
      <c r="A26" s="378" t="s">
        <v>34</v>
      </c>
      <c r="B26" s="379"/>
      <c r="C26" s="379"/>
      <c r="D26" s="379"/>
      <c r="E26" s="379"/>
      <c r="F26" s="379"/>
      <c r="G26" s="379"/>
      <c r="H26" s="379"/>
      <c r="I26" s="379"/>
      <c r="J26" s="379"/>
      <c r="K26" s="379"/>
      <c r="L26" s="379"/>
      <c r="M26" s="379"/>
      <c r="N26" s="379"/>
      <c r="O26" s="379"/>
      <c r="P26" s="379"/>
      <c r="Q26" s="379"/>
      <c r="R26" s="380"/>
    </row>
    <row r="27" spans="1:287" ht="120" customHeight="1">
      <c r="A27" s="356" t="s">
        <v>35</v>
      </c>
      <c r="B27" s="226" t="s">
        <v>135</v>
      </c>
      <c r="C27" s="308" t="s">
        <v>14</v>
      </c>
      <c r="D27" s="284">
        <f t="shared" ref="D27:F30" si="13">G27+J27+M27+P27</f>
        <v>17.62172</v>
      </c>
      <c r="E27" s="284">
        <f t="shared" si="13"/>
        <v>1744.55</v>
      </c>
      <c r="F27" s="288">
        <f t="shared" si="13"/>
        <v>0</v>
      </c>
      <c r="G27" s="349">
        <v>17.62172</v>
      </c>
      <c r="H27" s="309">
        <v>1744.55</v>
      </c>
      <c r="I27" s="288">
        <v>0</v>
      </c>
      <c r="J27" s="310">
        <v>0</v>
      </c>
      <c r="K27" s="310">
        <v>0</v>
      </c>
      <c r="L27" s="310">
        <v>0</v>
      </c>
      <c r="M27" s="288">
        <v>0</v>
      </c>
      <c r="N27" s="288">
        <v>0</v>
      </c>
      <c r="O27" s="288">
        <v>0</v>
      </c>
      <c r="P27" s="288">
        <v>0</v>
      </c>
      <c r="Q27" s="288">
        <v>0</v>
      </c>
      <c r="R27" s="288">
        <v>0</v>
      </c>
    </row>
    <row r="28" spans="1:287" s="29" customFormat="1" ht="58.5" customHeight="1">
      <c r="A28" s="357" t="s">
        <v>36</v>
      </c>
      <c r="B28" s="226" t="s">
        <v>144</v>
      </c>
      <c r="C28" s="308" t="s">
        <v>43</v>
      </c>
      <c r="D28" s="284">
        <f t="shared" si="13"/>
        <v>24.5</v>
      </c>
      <c r="E28" s="284">
        <f t="shared" si="13"/>
        <v>2425.5</v>
      </c>
      <c r="F28" s="288">
        <f t="shared" si="13"/>
        <v>0</v>
      </c>
      <c r="G28" s="309">
        <v>24.5</v>
      </c>
      <c r="H28" s="310">
        <v>2425.5</v>
      </c>
      <c r="I28" s="288">
        <v>0</v>
      </c>
      <c r="J28" s="310">
        <v>0</v>
      </c>
      <c r="K28" s="310">
        <v>0</v>
      </c>
      <c r="L28" s="310">
        <v>0</v>
      </c>
      <c r="M28" s="288">
        <v>0</v>
      </c>
      <c r="N28" s="288">
        <v>0</v>
      </c>
      <c r="O28" s="288">
        <v>0</v>
      </c>
      <c r="P28" s="288">
        <v>0</v>
      </c>
      <c r="Q28" s="288">
        <v>0</v>
      </c>
      <c r="R28" s="364">
        <v>0</v>
      </c>
    </row>
    <row r="29" spans="1:287" s="20" customFormat="1" ht="78" customHeight="1">
      <c r="A29" s="356" t="s">
        <v>116</v>
      </c>
      <c r="B29" s="365" t="s">
        <v>165</v>
      </c>
      <c r="C29" s="366" t="s">
        <v>43</v>
      </c>
      <c r="D29" s="286">
        <f t="shared" si="13"/>
        <v>0</v>
      </c>
      <c r="E29" s="286">
        <f t="shared" si="13"/>
        <v>0</v>
      </c>
      <c r="F29" s="310">
        <f t="shared" si="13"/>
        <v>0</v>
      </c>
      <c r="G29" s="310">
        <v>0</v>
      </c>
      <c r="H29" s="310">
        <v>0</v>
      </c>
      <c r="I29" s="310">
        <v>0</v>
      </c>
      <c r="J29" s="310">
        <v>0</v>
      </c>
      <c r="K29" s="310">
        <v>0</v>
      </c>
      <c r="L29" s="310">
        <v>0</v>
      </c>
      <c r="M29" s="310">
        <v>0</v>
      </c>
      <c r="N29" s="310">
        <v>0</v>
      </c>
      <c r="O29" s="310">
        <v>0</v>
      </c>
      <c r="P29" s="310">
        <v>0</v>
      </c>
      <c r="Q29" s="310">
        <v>0</v>
      </c>
      <c r="R29" s="310">
        <v>0</v>
      </c>
    </row>
    <row r="30" spans="1:287" s="29" customFormat="1" ht="61.5" customHeight="1">
      <c r="A30" s="356" t="s">
        <v>120</v>
      </c>
      <c r="B30" s="226" t="s">
        <v>166</v>
      </c>
      <c r="C30" s="308" t="s">
        <v>43</v>
      </c>
      <c r="D30" s="284">
        <f t="shared" si="13"/>
        <v>151.51515000000001</v>
      </c>
      <c r="E30" s="284">
        <f t="shared" si="13"/>
        <v>15000</v>
      </c>
      <c r="F30" s="288">
        <f t="shared" si="13"/>
        <v>0</v>
      </c>
      <c r="G30" s="310">
        <v>0</v>
      </c>
      <c r="H30" s="310">
        <v>0</v>
      </c>
      <c r="I30" s="310">
        <v>0</v>
      </c>
      <c r="J30" s="310">
        <v>0</v>
      </c>
      <c r="K30" s="310">
        <v>0</v>
      </c>
      <c r="L30" s="310">
        <v>0</v>
      </c>
      <c r="M30" s="311">
        <v>151.51515000000001</v>
      </c>
      <c r="N30" s="288">
        <v>15000</v>
      </c>
      <c r="O30" s="310">
        <v>0</v>
      </c>
      <c r="P30" s="310">
        <v>0</v>
      </c>
      <c r="Q30" s="310">
        <v>0</v>
      </c>
      <c r="R30" s="310">
        <v>0</v>
      </c>
    </row>
    <row r="31" spans="1:287" s="29" customFormat="1" ht="62.25" customHeight="1">
      <c r="A31" s="356" t="s">
        <v>149</v>
      </c>
      <c r="B31" s="226" t="s">
        <v>174</v>
      </c>
      <c r="C31" s="308" t="s">
        <v>43</v>
      </c>
      <c r="D31" s="284">
        <f t="shared" ref="D31:D39" si="14">G31+J31+M31+P31</f>
        <v>80.808080000000004</v>
      </c>
      <c r="E31" s="284">
        <f t="shared" ref="E31:E39" si="15">H31+K31+N31+Q31</f>
        <v>8000</v>
      </c>
      <c r="F31" s="288">
        <f t="shared" ref="F31:F39" si="16">I31+L31+O31+R31</f>
        <v>0</v>
      </c>
      <c r="G31" s="310">
        <v>0</v>
      </c>
      <c r="H31" s="310">
        <v>0</v>
      </c>
      <c r="I31" s="310">
        <v>0</v>
      </c>
      <c r="J31" s="310">
        <v>0</v>
      </c>
      <c r="K31" s="310">
        <v>0</v>
      </c>
      <c r="L31" s="310">
        <v>0</v>
      </c>
      <c r="M31" s="311">
        <v>80.808080000000004</v>
      </c>
      <c r="N31" s="288">
        <v>8000</v>
      </c>
      <c r="O31" s="310">
        <v>0</v>
      </c>
      <c r="P31" s="310">
        <v>0</v>
      </c>
      <c r="Q31" s="310">
        <v>0</v>
      </c>
      <c r="R31" s="310">
        <v>0</v>
      </c>
    </row>
    <row r="32" spans="1:287" s="29" customFormat="1" ht="120" customHeight="1">
      <c r="A32" s="356" t="s">
        <v>176</v>
      </c>
      <c r="B32" s="226" t="s">
        <v>167</v>
      </c>
      <c r="C32" s="308" t="s">
        <v>43</v>
      </c>
      <c r="D32" s="284">
        <f t="shared" si="14"/>
        <v>67.676770000000005</v>
      </c>
      <c r="E32" s="284">
        <f t="shared" si="15"/>
        <v>6700</v>
      </c>
      <c r="F32" s="288">
        <f t="shared" si="16"/>
        <v>0</v>
      </c>
      <c r="G32" s="310">
        <v>0</v>
      </c>
      <c r="H32" s="310">
        <v>0</v>
      </c>
      <c r="I32" s="310">
        <v>0</v>
      </c>
      <c r="J32" s="310">
        <v>0</v>
      </c>
      <c r="K32" s="310">
        <v>0</v>
      </c>
      <c r="L32" s="310">
        <v>0</v>
      </c>
      <c r="M32" s="311">
        <v>67.676770000000005</v>
      </c>
      <c r="N32" s="288">
        <v>6700</v>
      </c>
      <c r="O32" s="310">
        <v>0</v>
      </c>
      <c r="P32" s="310">
        <v>0</v>
      </c>
      <c r="Q32" s="310">
        <v>0</v>
      </c>
      <c r="R32" s="310">
        <v>0</v>
      </c>
    </row>
    <row r="33" spans="1:133" s="29" customFormat="1" ht="120" customHeight="1">
      <c r="A33" s="356" t="s">
        <v>177</v>
      </c>
      <c r="B33" s="226" t="s">
        <v>168</v>
      </c>
      <c r="C33" s="308" t="s">
        <v>43</v>
      </c>
      <c r="D33" s="284">
        <f t="shared" si="14"/>
        <v>67.676770000000005</v>
      </c>
      <c r="E33" s="284">
        <f t="shared" si="15"/>
        <v>6700</v>
      </c>
      <c r="F33" s="288">
        <f t="shared" si="16"/>
        <v>0</v>
      </c>
      <c r="G33" s="310">
        <v>0</v>
      </c>
      <c r="H33" s="310">
        <v>0</v>
      </c>
      <c r="I33" s="310">
        <v>0</v>
      </c>
      <c r="J33" s="310">
        <v>0</v>
      </c>
      <c r="K33" s="310">
        <v>0</v>
      </c>
      <c r="L33" s="310">
        <v>0</v>
      </c>
      <c r="M33" s="311">
        <v>67.676770000000005</v>
      </c>
      <c r="N33" s="288">
        <v>6700</v>
      </c>
      <c r="O33" s="310">
        <v>0</v>
      </c>
      <c r="P33" s="310">
        <v>0</v>
      </c>
      <c r="Q33" s="310">
        <v>0</v>
      </c>
      <c r="R33" s="310">
        <v>0</v>
      </c>
    </row>
    <row r="34" spans="1:133" s="29" customFormat="1" ht="62.25" customHeight="1">
      <c r="A34" s="356" t="s">
        <v>178</v>
      </c>
      <c r="B34" s="226" t="s">
        <v>169</v>
      </c>
      <c r="C34" s="308" t="s">
        <v>43</v>
      </c>
      <c r="D34" s="284">
        <f t="shared" si="14"/>
        <v>151.51515000000001</v>
      </c>
      <c r="E34" s="284">
        <f t="shared" si="15"/>
        <v>15000</v>
      </c>
      <c r="F34" s="288">
        <f t="shared" si="16"/>
        <v>0</v>
      </c>
      <c r="G34" s="310">
        <v>0</v>
      </c>
      <c r="H34" s="310">
        <v>0</v>
      </c>
      <c r="I34" s="310">
        <v>0</v>
      </c>
      <c r="J34" s="310">
        <v>0</v>
      </c>
      <c r="K34" s="310">
        <v>0</v>
      </c>
      <c r="L34" s="310">
        <v>0</v>
      </c>
      <c r="M34" s="311">
        <v>151.51515000000001</v>
      </c>
      <c r="N34" s="288">
        <v>15000</v>
      </c>
      <c r="O34" s="310">
        <v>0</v>
      </c>
      <c r="P34" s="310">
        <v>0</v>
      </c>
      <c r="Q34" s="310">
        <v>0</v>
      </c>
      <c r="R34" s="310">
        <v>0</v>
      </c>
    </row>
    <row r="35" spans="1:133" s="29" customFormat="1" ht="62.25" customHeight="1">
      <c r="A35" s="356" t="s">
        <v>179</v>
      </c>
      <c r="B35" s="226" t="s">
        <v>170</v>
      </c>
      <c r="C35" s="308" t="s">
        <v>43</v>
      </c>
      <c r="D35" s="284">
        <f t="shared" si="14"/>
        <v>430.90194000000002</v>
      </c>
      <c r="E35" s="284">
        <f t="shared" si="15"/>
        <v>42659.292000000001</v>
      </c>
      <c r="F35" s="288">
        <f t="shared" si="16"/>
        <v>0</v>
      </c>
      <c r="G35" s="310">
        <v>0</v>
      </c>
      <c r="H35" s="310">
        <v>0</v>
      </c>
      <c r="I35" s="310">
        <v>0</v>
      </c>
      <c r="J35" s="310">
        <v>0</v>
      </c>
      <c r="K35" s="310">
        <v>0</v>
      </c>
      <c r="L35" s="310">
        <v>0</v>
      </c>
      <c r="M35" s="311">
        <v>9.0909099999999992</v>
      </c>
      <c r="N35" s="288">
        <v>900</v>
      </c>
      <c r="O35" s="310">
        <v>0</v>
      </c>
      <c r="P35" s="312">
        <v>421.81103000000002</v>
      </c>
      <c r="Q35" s="313">
        <v>41759.292000000001</v>
      </c>
      <c r="R35" s="310">
        <v>0</v>
      </c>
    </row>
    <row r="36" spans="1:133" s="29" customFormat="1" ht="120" customHeight="1">
      <c r="A36" s="356" t="s">
        <v>180</v>
      </c>
      <c r="B36" s="226" t="s">
        <v>171</v>
      </c>
      <c r="C36" s="308" t="s">
        <v>43</v>
      </c>
      <c r="D36" s="284">
        <f t="shared" si="14"/>
        <v>67.676770000000005</v>
      </c>
      <c r="E36" s="284">
        <f t="shared" si="15"/>
        <v>6700</v>
      </c>
      <c r="F36" s="288">
        <f t="shared" si="16"/>
        <v>0</v>
      </c>
      <c r="G36" s="310">
        <v>0</v>
      </c>
      <c r="H36" s="310">
        <v>0</v>
      </c>
      <c r="I36" s="310">
        <v>0</v>
      </c>
      <c r="J36" s="310">
        <v>0</v>
      </c>
      <c r="K36" s="310">
        <v>0</v>
      </c>
      <c r="L36" s="310">
        <v>0</v>
      </c>
      <c r="M36" s="311">
        <v>67.676770000000005</v>
      </c>
      <c r="N36" s="288">
        <v>6700</v>
      </c>
      <c r="O36" s="310">
        <v>0</v>
      </c>
      <c r="P36" s="310">
        <v>0</v>
      </c>
      <c r="Q36" s="310">
        <v>0</v>
      </c>
      <c r="R36" s="310">
        <v>0</v>
      </c>
    </row>
    <row r="37" spans="1:133" s="29" customFormat="1" ht="66" customHeight="1">
      <c r="A37" s="356" t="s">
        <v>181</v>
      </c>
      <c r="B37" s="226" t="s">
        <v>175</v>
      </c>
      <c r="C37" s="308" t="s">
        <v>43</v>
      </c>
      <c r="D37" s="284">
        <f t="shared" si="14"/>
        <v>151.51515000000001</v>
      </c>
      <c r="E37" s="284">
        <f t="shared" si="15"/>
        <v>15000</v>
      </c>
      <c r="F37" s="288">
        <f t="shared" si="16"/>
        <v>0</v>
      </c>
      <c r="G37" s="310">
        <v>0</v>
      </c>
      <c r="H37" s="310">
        <v>0</v>
      </c>
      <c r="I37" s="310">
        <v>0</v>
      </c>
      <c r="J37" s="310">
        <v>0</v>
      </c>
      <c r="K37" s="310">
        <v>0</v>
      </c>
      <c r="L37" s="310">
        <v>0</v>
      </c>
      <c r="M37" s="311">
        <v>151.51515000000001</v>
      </c>
      <c r="N37" s="288">
        <v>15000</v>
      </c>
      <c r="O37" s="310">
        <v>0</v>
      </c>
      <c r="P37" s="310">
        <v>0</v>
      </c>
      <c r="Q37" s="310">
        <v>0</v>
      </c>
      <c r="R37" s="310">
        <v>0</v>
      </c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28"/>
      <c r="DT37" s="28"/>
      <c r="DU37" s="28"/>
      <c r="DV37" s="28"/>
      <c r="DW37" s="28"/>
      <c r="DX37" s="28"/>
      <c r="DY37" s="28"/>
      <c r="DZ37" s="28"/>
      <c r="EA37" s="28"/>
      <c r="EB37" s="28"/>
      <c r="EC37" s="28"/>
    </row>
    <row r="38" spans="1:133" s="265" customFormat="1" ht="107.25" customHeight="1">
      <c r="A38" s="356" t="s">
        <v>182</v>
      </c>
      <c r="B38" s="226" t="s">
        <v>172</v>
      </c>
      <c r="C38" s="308" t="s">
        <v>43</v>
      </c>
      <c r="D38" s="284">
        <f t="shared" ref="D38" si="17">G38+J38+M38+P38</f>
        <v>43.434339999999999</v>
      </c>
      <c r="E38" s="284">
        <f t="shared" ref="E38" si="18">H38+K38+N38+Q38</f>
        <v>4300</v>
      </c>
      <c r="F38" s="288">
        <f t="shared" ref="F38" si="19">I38+L38+O38+R38</f>
        <v>0</v>
      </c>
      <c r="G38" s="310">
        <v>0</v>
      </c>
      <c r="H38" s="310">
        <v>0</v>
      </c>
      <c r="I38" s="310">
        <v>0</v>
      </c>
      <c r="J38" s="310">
        <v>0</v>
      </c>
      <c r="K38" s="310">
        <v>0</v>
      </c>
      <c r="L38" s="310">
        <v>0</v>
      </c>
      <c r="M38" s="310">
        <v>0</v>
      </c>
      <c r="N38" s="310">
        <v>0</v>
      </c>
      <c r="O38" s="310">
        <v>0</v>
      </c>
      <c r="P38" s="314">
        <v>43.434339999999999</v>
      </c>
      <c r="Q38" s="301">
        <v>4300</v>
      </c>
      <c r="R38" s="310">
        <v>0</v>
      </c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  <c r="BR38" s="28"/>
      <c r="BS38" s="28"/>
      <c r="BT38" s="28"/>
      <c r="BU38" s="28"/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28"/>
      <c r="DT38" s="28"/>
      <c r="DU38" s="28"/>
      <c r="DV38" s="28"/>
      <c r="DW38" s="28"/>
      <c r="DX38" s="28"/>
      <c r="DY38" s="28"/>
      <c r="DZ38" s="28"/>
      <c r="EA38" s="28"/>
      <c r="EB38" s="28"/>
      <c r="EC38" s="28"/>
    </row>
    <row r="39" spans="1:133" s="265" customFormat="1" ht="89.25" customHeight="1">
      <c r="A39" s="356" t="s">
        <v>183</v>
      </c>
      <c r="B39" s="226" t="s">
        <v>173</v>
      </c>
      <c r="C39" s="308" t="s">
        <v>43</v>
      </c>
      <c r="D39" s="284">
        <f t="shared" si="14"/>
        <v>43.434339999999999</v>
      </c>
      <c r="E39" s="284">
        <f t="shared" si="15"/>
        <v>4300</v>
      </c>
      <c r="F39" s="288">
        <f t="shared" si="16"/>
        <v>0</v>
      </c>
      <c r="G39" s="310">
        <v>0</v>
      </c>
      <c r="H39" s="310">
        <v>0</v>
      </c>
      <c r="I39" s="310">
        <v>0</v>
      </c>
      <c r="J39" s="310">
        <v>0</v>
      </c>
      <c r="K39" s="310">
        <v>0</v>
      </c>
      <c r="L39" s="310">
        <v>0</v>
      </c>
      <c r="M39" s="314">
        <v>43.434339999999999</v>
      </c>
      <c r="N39" s="301">
        <v>4300</v>
      </c>
      <c r="O39" s="310">
        <v>0</v>
      </c>
      <c r="P39" s="310">
        <v>0</v>
      </c>
      <c r="Q39" s="310">
        <v>0</v>
      </c>
      <c r="R39" s="310">
        <v>0</v>
      </c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28"/>
      <c r="DT39" s="28"/>
      <c r="DU39" s="28"/>
      <c r="DV39" s="28"/>
      <c r="DW39" s="28"/>
      <c r="DX39" s="28"/>
      <c r="DY39" s="28"/>
      <c r="DZ39" s="28"/>
      <c r="EA39" s="28"/>
      <c r="EB39" s="28"/>
      <c r="EC39" s="28"/>
    </row>
    <row r="40" spans="1:133" s="29" customFormat="1" ht="125.25" customHeight="1">
      <c r="A40" s="228" t="s">
        <v>184</v>
      </c>
      <c r="B40" s="297" t="s">
        <v>37</v>
      </c>
      <c r="C40" s="283" t="s">
        <v>43</v>
      </c>
      <c r="D40" s="284">
        <f t="shared" ref="D40:D45" si="20">G40+J40+M40+P40</f>
        <v>0.16475000000000001</v>
      </c>
      <c r="E40" s="284">
        <f t="shared" ref="E40" si="21">H40+K40+N40+Q40</f>
        <v>16.309999999999999</v>
      </c>
      <c r="F40" s="288">
        <f t="shared" ref="F40" si="22">I40+L40+O40+R40</f>
        <v>0</v>
      </c>
      <c r="G40" s="285">
        <v>0.16475000000000001</v>
      </c>
      <c r="H40" s="315">
        <v>16.309999999999999</v>
      </c>
      <c r="I40" s="284">
        <v>0</v>
      </c>
      <c r="J40" s="286">
        <v>0</v>
      </c>
      <c r="K40" s="286">
        <v>0</v>
      </c>
      <c r="L40" s="286">
        <v>0</v>
      </c>
      <c r="M40" s="284">
        <v>0</v>
      </c>
      <c r="N40" s="284">
        <v>0</v>
      </c>
      <c r="O40" s="284">
        <v>0</v>
      </c>
      <c r="P40" s="284">
        <v>0</v>
      </c>
      <c r="Q40" s="284">
        <v>0</v>
      </c>
      <c r="R40" s="284">
        <v>0</v>
      </c>
    </row>
    <row r="41" spans="1:133" ht="15" customHeight="1">
      <c r="A41" s="378" t="s">
        <v>38</v>
      </c>
      <c r="B41" s="379"/>
      <c r="C41" s="379"/>
      <c r="D41" s="379"/>
      <c r="E41" s="379"/>
      <c r="F41" s="379"/>
      <c r="G41" s="379"/>
      <c r="H41" s="379"/>
      <c r="I41" s="379"/>
      <c r="J41" s="379"/>
      <c r="K41" s="379"/>
      <c r="L41" s="379"/>
      <c r="M41" s="379"/>
      <c r="N41" s="379"/>
      <c r="O41" s="379"/>
      <c r="P41" s="379"/>
      <c r="Q41" s="379"/>
      <c r="R41" s="380"/>
    </row>
    <row r="42" spans="1:133" ht="150">
      <c r="A42" s="356" t="s">
        <v>39</v>
      </c>
      <c r="B42" s="292" t="s">
        <v>40</v>
      </c>
      <c r="C42" s="293" t="s">
        <v>107</v>
      </c>
      <c r="D42" s="296">
        <f t="shared" si="20"/>
        <v>20537.09</v>
      </c>
      <c r="E42" s="296">
        <f t="shared" ref="E42:E45" si="23">H42+K42+N42+Q42</f>
        <v>0</v>
      </c>
      <c r="F42" s="316">
        <f t="shared" ref="F42:F45" si="24">I42+L42+O42+R42</f>
        <v>4681.45</v>
      </c>
      <c r="G42" s="294">
        <v>4315.1499999999996</v>
      </c>
      <c r="H42" s="294">
        <v>0</v>
      </c>
      <c r="I42" s="294">
        <v>1127.95</v>
      </c>
      <c r="J42" s="355">
        <v>5732.74</v>
      </c>
      <c r="K42" s="294">
        <v>0</v>
      </c>
      <c r="L42" s="353">
        <v>1184.5</v>
      </c>
      <c r="M42" s="317">
        <v>5244.6</v>
      </c>
      <c r="N42" s="296">
        <v>0</v>
      </c>
      <c r="O42" s="295">
        <v>1184.5</v>
      </c>
      <c r="P42" s="317">
        <v>5244.6</v>
      </c>
      <c r="Q42" s="296">
        <v>0</v>
      </c>
      <c r="R42" s="295">
        <v>1184.5</v>
      </c>
    </row>
    <row r="43" spans="1:133" ht="135">
      <c r="A43" s="356" t="s">
        <v>41</v>
      </c>
      <c r="B43" s="306" t="s">
        <v>42</v>
      </c>
      <c r="C43" s="318" t="s">
        <v>43</v>
      </c>
      <c r="D43" s="284">
        <f t="shared" si="20"/>
        <v>656.36969999999997</v>
      </c>
      <c r="E43" s="284">
        <f t="shared" si="23"/>
        <v>0</v>
      </c>
      <c r="F43" s="288">
        <f t="shared" si="24"/>
        <v>0</v>
      </c>
      <c r="G43" s="286">
        <v>286.36970000000002</v>
      </c>
      <c r="H43" s="286">
        <v>0</v>
      </c>
      <c r="I43" s="286">
        <v>0</v>
      </c>
      <c r="J43" s="286">
        <v>370</v>
      </c>
      <c r="K43" s="286">
        <v>0</v>
      </c>
      <c r="L43" s="354">
        <v>0</v>
      </c>
      <c r="M43" s="284">
        <v>0</v>
      </c>
      <c r="N43" s="284">
        <v>0</v>
      </c>
      <c r="O43" s="305">
        <v>0</v>
      </c>
      <c r="P43" s="284">
        <v>0</v>
      </c>
      <c r="Q43" s="284">
        <v>0</v>
      </c>
      <c r="R43" s="305">
        <v>0</v>
      </c>
    </row>
    <row r="44" spans="1:133" ht="60">
      <c r="A44" s="302" t="s">
        <v>44</v>
      </c>
      <c r="B44" s="306" t="s">
        <v>45</v>
      </c>
      <c r="C44" s="318" t="s">
        <v>43</v>
      </c>
      <c r="D44" s="284">
        <f t="shared" si="20"/>
        <v>0</v>
      </c>
      <c r="E44" s="284">
        <f t="shared" si="23"/>
        <v>0</v>
      </c>
      <c r="F44" s="288">
        <f t="shared" si="24"/>
        <v>0</v>
      </c>
      <c r="G44" s="286">
        <v>0</v>
      </c>
      <c r="H44" s="286">
        <v>0</v>
      </c>
      <c r="I44" s="286">
        <v>0</v>
      </c>
      <c r="J44" s="286">
        <v>0</v>
      </c>
      <c r="K44" s="286">
        <v>0</v>
      </c>
      <c r="L44" s="286">
        <v>0</v>
      </c>
      <c r="M44" s="284">
        <v>0</v>
      </c>
      <c r="N44" s="284">
        <v>0</v>
      </c>
      <c r="O44" s="284">
        <v>0</v>
      </c>
      <c r="P44" s="284">
        <v>0</v>
      </c>
      <c r="Q44" s="284">
        <v>0</v>
      </c>
      <c r="R44" s="284">
        <v>0</v>
      </c>
    </row>
    <row r="45" spans="1:133" ht="225.75" customHeight="1">
      <c r="A45" s="302" t="s">
        <v>46</v>
      </c>
      <c r="B45" s="306" t="s">
        <v>47</v>
      </c>
      <c r="C45" s="318" t="s">
        <v>43</v>
      </c>
      <c r="D45" s="284">
        <f t="shared" si="20"/>
        <v>250</v>
      </c>
      <c r="E45" s="284">
        <f t="shared" si="23"/>
        <v>0</v>
      </c>
      <c r="F45" s="288">
        <f t="shared" si="24"/>
        <v>0</v>
      </c>
      <c r="G45" s="286">
        <v>250</v>
      </c>
      <c r="H45" s="286">
        <v>0</v>
      </c>
      <c r="I45" s="286">
        <v>0</v>
      </c>
      <c r="J45" s="354">
        <v>0</v>
      </c>
      <c r="K45" s="286">
        <v>0</v>
      </c>
      <c r="L45" s="286">
        <v>0</v>
      </c>
      <c r="M45" s="305">
        <v>0</v>
      </c>
      <c r="N45" s="284">
        <v>0</v>
      </c>
      <c r="O45" s="284">
        <v>0</v>
      </c>
      <c r="P45" s="305">
        <v>0</v>
      </c>
      <c r="Q45" s="284">
        <v>0</v>
      </c>
      <c r="R45" s="284">
        <v>0</v>
      </c>
    </row>
  </sheetData>
  <mergeCells count="28">
    <mergeCell ref="N2:R2"/>
    <mergeCell ref="N1:R1"/>
    <mergeCell ref="N3:R3"/>
    <mergeCell ref="A17:R17"/>
    <mergeCell ref="A5:R5"/>
    <mergeCell ref="A7:A8"/>
    <mergeCell ref="B7:B8"/>
    <mergeCell ref="C7:C8"/>
    <mergeCell ref="J7:L7"/>
    <mergeCell ref="M7:O7"/>
    <mergeCell ref="G7:I7"/>
    <mergeCell ref="D7:F7"/>
    <mergeCell ref="A41:R41"/>
    <mergeCell ref="P7:R7"/>
    <mergeCell ref="P10:R10"/>
    <mergeCell ref="A23:R23"/>
    <mergeCell ref="D10:F10"/>
    <mergeCell ref="A25:R25"/>
    <mergeCell ref="A26:R26"/>
    <mergeCell ref="A11:C11"/>
    <mergeCell ref="B12:B13"/>
    <mergeCell ref="A14:R14"/>
    <mergeCell ref="A15:R15"/>
    <mergeCell ref="A19:R19"/>
    <mergeCell ref="M10:O10"/>
    <mergeCell ref="A10:C10"/>
    <mergeCell ref="G10:I10"/>
    <mergeCell ref="J10:L10"/>
  </mergeCells>
  <pageMargins left="0.25" right="0.25" top="0.75" bottom="0.75" header="0.3" footer="0.3"/>
  <pageSetup paperSize="9" scale="6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9"/>
  <sheetViews>
    <sheetView topLeftCell="A4" zoomScaleNormal="100" zoomScaleSheetLayoutView="100" zoomScalePageLayoutView="75" workbookViewId="0">
      <selection activeCell="Q14" sqref="Q14"/>
    </sheetView>
  </sheetViews>
  <sheetFormatPr defaultRowHeight="15"/>
  <cols>
    <col min="1" max="1" width="8.85546875" customWidth="1"/>
    <col min="2" max="2" width="27.5703125" customWidth="1"/>
    <col min="3" max="3" width="17.7109375" customWidth="1"/>
    <col min="4" max="4" width="9.140625" style="29" customWidth="1"/>
    <col min="5" max="6" width="9.85546875" style="29" customWidth="1"/>
    <col min="7" max="7" width="9.28515625" style="29" customWidth="1"/>
    <col min="8" max="8" width="7.7109375" style="29" customWidth="1"/>
    <col min="9" max="9" width="8" style="29" customWidth="1"/>
    <col min="10" max="11" width="9.140625" style="29" customWidth="1"/>
    <col min="12" max="12" width="9.28515625" style="29" customWidth="1"/>
    <col min="13" max="13" width="9.85546875" style="29" customWidth="1"/>
    <col min="14" max="14" width="8" style="29" customWidth="1"/>
    <col min="15" max="15" width="9.5703125" style="29" customWidth="1"/>
    <col min="16" max="16" width="0.42578125" customWidth="1"/>
    <col min="18" max="18" width="9.5703125" bestFit="1" customWidth="1"/>
  </cols>
  <sheetData>
    <row r="1" spans="1:15" ht="17.25" customHeight="1">
      <c r="A1" s="1"/>
      <c r="B1" s="2"/>
      <c r="C1" s="2"/>
      <c r="D1" s="28"/>
      <c r="F1" s="36"/>
      <c r="H1" s="412" t="s">
        <v>0</v>
      </c>
      <c r="I1" s="412"/>
      <c r="J1" s="412"/>
      <c r="K1" s="412"/>
      <c r="L1" s="412"/>
      <c r="M1" s="412"/>
      <c r="N1" s="412"/>
      <c r="O1" s="412"/>
    </row>
    <row r="2" spans="1:15" ht="9" customHeight="1">
      <c r="A2" s="1"/>
      <c r="B2" s="2"/>
      <c r="C2" s="2"/>
      <c r="D2" s="28"/>
      <c r="F2" s="36"/>
      <c r="H2" s="70"/>
      <c r="I2" s="70"/>
      <c r="J2" s="70"/>
      <c r="K2" s="70"/>
      <c r="L2" s="70"/>
      <c r="M2" s="70"/>
      <c r="N2" s="70"/>
      <c r="O2" s="70"/>
    </row>
    <row r="3" spans="1:15" ht="15.75" customHeight="1">
      <c r="A3" s="3"/>
      <c r="H3" s="411" t="s">
        <v>1</v>
      </c>
      <c r="I3" s="411"/>
      <c r="J3" s="411"/>
      <c r="K3" s="411"/>
      <c r="L3" s="411"/>
      <c r="M3" s="411"/>
      <c r="N3" s="411"/>
      <c r="O3" s="411"/>
    </row>
    <row r="4" spans="1:15" ht="16.5" customHeight="1">
      <c r="A4" s="3"/>
      <c r="H4" s="411" t="s">
        <v>2</v>
      </c>
      <c r="I4" s="411"/>
      <c r="J4" s="411"/>
      <c r="K4" s="411"/>
      <c r="L4" s="411"/>
      <c r="M4" s="411"/>
      <c r="N4" s="411"/>
      <c r="O4" s="411"/>
    </row>
    <row r="5" spans="1:15" ht="15.75" customHeight="1">
      <c r="A5" s="3"/>
      <c r="H5" s="411" t="s">
        <v>49</v>
      </c>
      <c r="I5" s="411"/>
      <c r="J5" s="411"/>
      <c r="K5" s="411"/>
      <c r="L5" s="411"/>
      <c r="M5" s="411"/>
      <c r="N5" s="411"/>
      <c r="O5" s="411"/>
    </row>
    <row r="6" spans="1:15" ht="16.5" customHeight="1">
      <c r="A6" s="3"/>
      <c r="H6" s="411" t="s">
        <v>3</v>
      </c>
      <c r="I6" s="411"/>
      <c r="J6" s="411"/>
      <c r="K6" s="411"/>
      <c r="L6" s="411"/>
      <c r="M6" s="411"/>
      <c r="N6" s="411"/>
      <c r="O6" s="411"/>
    </row>
    <row r="7" spans="1:15" ht="17.25" customHeight="1">
      <c r="A7" s="3"/>
      <c r="H7" s="411" t="s">
        <v>4</v>
      </c>
      <c r="I7" s="411"/>
      <c r="J7" s="411"/>
      <c r="K7" s="411"/>
      <c r="L7" s="411"/>
      <c r="M7" s="411"/>
      <c r="N7" s="411"/>
      <c r="O7" s="411"/>
    </row>
    <row r="8" spans="1:15" ht="19.5" customHeight="1">
      <c r="A8" s="3"/>
      <c r="H8" s="411" t="s">
        <v>5</v>
      </c>
      <c r="I8" s="411"/>
      <c r="J8" s="411"/>
      <c r="K8" s="411"/>
      <c r="L8" s="411"/>
      <c r="M8" s="411"/>
      <c r="N8" s="411"/>
      <c r="O8" s="411"/>
    </row>
    <row r="9" spans="1:15" ht="18" customHeight="1">
      <c r="A9" s="3"/>
      <c r="H9" s="49"/>
      <c r="I9" s="50"/>
      <c r="J9" s="50"/>
      <c r="K9" s="50"/>
      <c r="L9" s="50"/>
      <c r="M9" s="51"/>
      <c r="N9" s="51"/>
    </row>
    <row r="10" spans="1:15" s="57" customFormat="1" ht="18" customHeight="1">
      <c r="A10" s="56"/>
      <c r="D10" s="58"/>
      <c r="E10" s="58"/>
      <c r="F10" s="58" t="s">
        <v>84</v>
      </c>
      <c r="G10" s="58"/>
      <c r="H10" s="59"/>
      <c r="I10" s="58"/>
      <c r="J10" s="58"/>
      <c r="K10" s="58"/>
      <c r="L10" s="58"/>
      <c r="M10" s="60"/>
      <c r="N10" s="60"/>
      <c r="O10" s="58"/>
    </row>
    <row r="11" spans="1:15" s="57" customFormat="1" ht="49.5" customHeight="1">
      <c r="A11" s="56"/>
      <c r="B11" s="413" t="s">
        <v>106</v>
      </c>
      <c r="C11" s="413"/>
      <c r="D11" s="413"/>
      <c r="E11" s="413"/>
      <c r="F11" s="413"/>
      <c r="G11" s="413"/>
      <c r="H11" s="413"/>
      <c r="I11" s="413"/>
      <c r="J11" s="413"/>
      <c r="K11" s="413"/>
      <c r="L11" s="413"/>
      <c r="M11" s="413"/>
      <c r="N11" s="413"/>
      <c r="O11" s="413"/>
    </row>
    <row r="12" spans="1:15" ht="9.75" customHeight="1">
      <c r="A12" s="4" t="s">
        <v>6</v>
      </c>
    </row>
    <row r="13" spans="1:15" ht="15" customHeight="1">
      <c r="A13" s="418" t="s">
        <v>48</v>
      </c>
      <c r="B13" s="414" t="s">
        <v>7</v>
      </c>
      <c r="C13" s="416" t="s">
        <v>8</v>
      </c>
      <c r="D13" s="434" t="s">
        <v>9</v>
      </c>
      <c r="E13" s="435"/>
      <c r="F13" s="37"/>
      <c r="G13" s="436">
        <v>2018</v>
      </c>
      <c r="H13" s="424"/>
      <c r="I13" s="38"/>
      <c r="J13" s="424">
        <v>2019</v>
      </c>
      <c r="K13" s="424"/>
      <c r="L13" s="38"/>
      <c r="M13" s="425">
        <v>2020</v>
      </c>
      <c r="N13" s="425"/>
      <c r="O13" s="425"/>
    </row>
    <row r="14" spans="1:15" ht="144" customHeight="1">
      <c r="A14" s="419"/>
      <c r="B14" s="415"/>
      <c r="C14" s="417"/>
      <c r="D14" s="39" t="s">
        <v>111</v>
      </c>
      <c r="E14" s="40" t="s">
        <v>114</v>
      </c>
      <c r="F14" s="39" t="s">
        <v>115</v>
      </c>
      <c r="G14" s="41" t="s">
        <v>111</v>
      </c>
      <c r="H14" s="40" t="s">
        <v>114</v>
      </c>
      <c r="I14" s="41" t="s">
        <v>112</v>
      </c>
      <c r="J14" s="41" t="s">
        <v>111</v>
      </c>
      <c r="K14" s="41" t="s">
        <v>114</v>
      </c>
      <c r="L14" s="41" t="s">
        <v>115</v>
      </c>
      <c r="M14" s="41" t="s">
        <v>113</v>
      </c>
      <c r="N14" s="41" t="s">
        <v>114</v>
      </c>
      <c r="O14" s="41" t="s">
        <v>115</v>
      </c>
    </row>
    <row r="15" spans="1:15" ht="15.75" customHeight="1">
      <c r="A15" s="5">
        <v>1</v>
      </c>
      <c r="B15" s="6">
        <v>2</v>
      </c>
      <c r="C15" s="6">
        <v>3</v>
      </c>
      <c r="D15" s="42">
        <v>5</v>
      </c>
      <c r="E15" s="43">
        <v>6</v>
      </c>
      <c r="F15" s="43"/>
      <c r="G15" s="43">
        <v>11</v>
      </c>
      <c r="H15" s="43">
        <v>12</v>
      </c>
      <c r="I15" s="43"/>
      <c r="J15" s="43">
        <v>14</v>
      </c>
      <c r="K15" s="43">
        <v>15</v>
      </c>
      <c r="L15" s="43">
        <v>16</v>
      </c>
      <c r="M15" s="44">
        <v>17</v>
      </c>
      <c r="N15" s="45">
        <v>18</v>
      </c>
      <c r="O15" s="45">
        <v>19</v>
      </c>
    </row>
    <row r="16" spans="1:15" ht="15.75">
      <c r="A16" s="426" t="s">
        <v>10</v>
      </c>
      <c r="B16" s="426"/>
      <c r="C16" s="427"/>
      <c r="D16" s="437">
        <f>G16+J16+M16</f>
        <v>26129.97</v>
      </c>
      <c r="E16" s="438"/>
      <c r="F16" s="82"/>
      <c r="G16" s="430">
        <f>G17+H17+I17</f>
        <v>4187.25</v>
      </c>
      <c r="H16" s="431"/>
      <c r="I16" s="53"/>
      <c r="J16" s="430">
        <f>J17+K17+L17</f>
        <v>17045.71</v>
      </c>
      <c r="K16" s="431"/>
      <c r="L16" s="54"/>
      <c r="M16" s="432">
        <f>M17+N17+O17</f>
        <v>4897.01</v>
      </c>
      <c r="N16" s="433"/>
      <c r="O16" s="433"/>
    </row>
    <row r="17" spans="1:20" ht="15.75">
      <c r="A17" s="423" t="s">
        <v>11</v>
      </c>
      <c r="B17" s="423"/>
      <c r="C17" s="423"/>
      <c r="D17" s="52">
        <f t="shared" ref="D17:N17" si="0">D18+D19</f>
        <v>17263.82</v>
      </c>
      <c r="E17" s="52">
        <f t="shared" si="0"/>
        <v>6000</v>
      </c>
      <c r="F17" s="52">
        <f t="shared" si="0"/>
        <v>2866.1499999999996</v>
      </c>
      <c r="G17" s="52">
        <f t="shared" si="0"/>
        <v>3703.0499999999997</v>
      </c>
      <c r="H17" s="52">
        <f t="shared" si="0"/>
        <v>0</v>
      </c>
      <c r="I17" s="52">
        <f t="shared" si="0"/>
        <v>484.2</v>
      </c>
      <c r="J17" s="52">
        <f t="shared" si="0"/>
        <v>9864.41</v>
      </c>
      <c r="K17" s="52">
        <f t="shared" si="0"/>
        <v>6000</v>
      </c>
      <c r="L17" s="52">
        <f t="shared" si="0"/>
        <v>1181.3</v>
      </c>
      <c r="M17" s="52">
        <f t="shared" si="0"/>
        <v>3696.3599999999997</v>
      </c>
      <c r="N17" s="52">
        <f t="shared" si="0"/>
        <v>0</v>
      </c>
      <c r="O17" s="52">
        <f>O18+O19</f>
        <v>1200.6500000000001</v>
      </c>
      <c r="R17">
        <v>26130</v>
      </c>
      <c r="S17">
        <v>25539.5</v>
      </c>
      <c r="T17">
        <f>R17-S17</f>
        <v>590.5</v>
      </c>
    </row>
    <row r="18" spans="1:20" ht="96" customHeight="1">
      <c r="A18" s="72" t="s">
        <v>110</v>
      </c>
      <c r="B18" s="428" t="s">
        <v>12</v>
      </c>
      <c r="C18" s="33" t="s">
        <v>13</v>
      </c>
      <c r="D18" s="78">
        <f>G18+J18+M18</f>
        <v>7005.98</v>
      </c>
      <c r="E18" s="78">
        <f>H18+K18+N18</f>
        <v>6000</v>
      </c>
      <c r="F18" s="78">
        <v>0</v>
      </c>
      <c r="G18" s="78">
        <f>G24+G36+G37+G38</f>
        <v>491</v>
      </c>
      <c r="H18" s="78">
        <f t="shared" ref="H18" si="1">H24+H36+H37+H38</f>
        <v>0</v>
      </c>
      <c r="I18" s="78">
        <v>0</v>
      </c>
      <c r="J18" s="78">
        <f>J24+J32+J37+J38</f>
        <v>6297.4</v>
      </c>
      <c r="K18" s="78">
        <f>K24+K32+K37+K38</f>
        <v>6000</v>
      </c>
      <c r="L18" s="78">
        <v>0</v>
      </c>
      <c r="M18" s="78">
        <f>M24+M36+M37+M38+M32</f>
        <v>217.58</v>
      </c>
      <c r="N18" s="78">
        <f t="shared" ref="N18" si="2">N24+N36+N37+N38</f>
        <v>0</v>
      </c>
      <c r="O18" s="78">
        <f>O29+O32</f>
        <v>0</v>
      </c>
    </row>
    <row r="19" spans="1:20" ht="31.5" customHeight="1">
      <c r="A19" s="73"/>
      <c r="B19" s="429"/>
      <c r="C19" s="33" t="s">
        <v>14</v>
      </c>
      <c r="D19" s="78">
        <f>D22+D26+D27+D35+D36</f>
        <v>10257.839999999998</v>
      </c>
      <c r="E19" s="78">
        <f>E26+E27+E35</f>
        <v>0</v>
      </c>
      <c r="F19" s="78">
        <f>O19+L19+I19</f>
        <v>2866.1499999999996</v>
      </c>
      <c r="G19" s="78">
        <f>G22+G26+G27+G35</f>
        <v>3212.0499999999997</v>
      </c>
      <c r="H19" s="78">
        <f>H22+H26+H27+H35</f>
        <v>0</v>
      </c>
      <c r="I19" s="78">
        <f>I22+I26+I27+I35</f>
        <v>484.2</v>
      </c>
      <c r="J19" s="78">
        <f>J22+J26+J27+J35</f>
        <v>3567.0099999999998</v>
      </c>
      <c r="K19" s="78">
        <f t="shared" ref="K19:N19" si="3">K22+K26+K27+K35</f>
        <v>0</v>
      </c>
      <c r="L19" s="78">
        <f>L22+L35+L36</f>
        <v>1181.3</v>
      </c>
      <c r="M19" s="78">
        <f>M22+M26+M27+M35</f>
        <v>3478.7799999999997</v>
      </c>
      <c r="N19" s="78">
        <f t="shared" si="3"/>
        <v>0</v>
      </c>
      <c r="O19" s="78">
        <f>O22+O24+O26+O27+O29+O32+O33+O35+O37+O38</f>
        <v>1200.6500000000001</v>
      </c>
      <c r="Q19" s="35"/>
    </row>
    <row r="20" spans="1:20" ht="15.75">
      <c r="A20" s="422" t="s">
        <v>15</v>
      </c>
      <c r="B20" s="422"/>
      <c r="C20" s="422"/>
      <c r="D20" s="422"/>
      <c r="E20" s="422"/>
      <c r="F20" s="422"/>
      <c r="G20" s="422"/>
      <c r="H20" s="422"/>
      <c r="I20" s="422"/>
      <c r="J20" s="422"/>
      <c r="K20" s="422"/>
      <c r="L20" s="422"/>
      <c r="M20" s="422"/>
      <c r="N20" s="422"/>
      <c r="O20" s="422"/>
    </row>
    <row r="21" spans="1:20" ht="15.75">
      <c r="A21" s="420" t="s">
        <v>16</v>
      </c>
      <c r="B21" s="420"/>
      <c r="C21" s="420"/>
      <c r="D21" s="420"/>
      <c r="E21" s="420"/>
      <c r="F21" s="420"/>
      <c r="G21" s="420"/>
      <c r="H21" s="420"/>
      <c r="I21" s="420"/>
      <c r="J21" s="420"/>
      <c r="K21" s="420"/>
      <c r="L21" s="420"/>
      <c r="M21" s="420"/>
      <c r="N21" s="420"/>
      <c r="O21" s="420"/>
      <c r="R21" s="35"/>
    </row>
    <row r="22" spans="1:20" ht="95.25" customHeight="1">
      <c r="A22" s="8" t="s">
        <v>17</v>
      </c>
      <c r="B22" s="9" t="s">
        <v>18</v>
      </c>
      <c r="C22" s="76" t="s">
        <v>108</v>
      </c>
      <c r="D22" s="34">
        <f>G22+J22+M22</f>
        <v>590.49</v>
      </c>
      <c r="E22" s="34">
        <f>H22+K22+N22</f>
        <v>0</v>
      </c>
      <c r="F22" s="34">
        <f>I22+L22+O22</f>
        <v>1504.1</v>
      </c>
      <c r="G22" s="34">
        <v>180.35</v>
      </c>
      <c r="H22" s="34">
        <v>0</v>
      </c>
      <c r="I22" s="34">
        <v>484.2</v>
      </c>
      <c r="J22" s="34">
        <v>211.31</v>
      </c>
      <c r="K22" s="34">
        <v>0</v>
      </c>
      <c r="L22" s="34">
        <v>466</v>
      </c>
      <c r="M22" s="46">
        <v>198.83</v>
      </c>
      <c r="N22" s="69">
        <v>0</v>
      </c>
      <c r="O22" s="69">
        <v>553.9</v>
      </c>
      <c r="P22" s="35"/>
      <c r="R22" s="35"/>
      <c r="S22" s="35"/>
    </row>
    <row r="23" spans="1:20" ht="15.75">
      <c r="A23" s="420" t="s">
        <v>19</v>
      </c>
      <c r="B23" s="420"/>
      <c r="C23" s="420"/>
      <c r="D23" s="420"/>
      <c r="E23" s="420"/>
      <c r="F23" s="420"/>
      <c r="G23" s="420"/>
      <c r="H23" s="420"/>
      <c r="I23" s="420"/>
      <c r="J23" s="420"/>
      <c r="K23" s="420"/>
      <c r="L23" s="420"/>
      <c r="M23" s="420"/>
      <c r="N23" s="420"/>
      <c r="O23" s="420"/>
    </row>
    <row r="24" spans="1:20" ht="175.5" customHeight="1">
      <c r="A24" s="8" t="s">
        <v>20</v>
      </c>
      <c r="B24" s="9" t="s">
        <v>21</v>
      </c>
      <c r="C24" s="7" t="s">
        <v>22</v>
      </c>
      <c r="D24" s="34">
        <f>G24+J24+M24</f>
        <v>863</v>
      </c>
      <c r="E24" s="34">
        <f>H24+K24+N24</f>
        <v>0</v>
      </c>
      <c r="F24" s="34">
        <f>I24+L24+O24</f>
        <v>600</v>
      </c>
      <c r="G24" s="34">
        <v>180</v>
      </c>
      <c r="H24" s="34">
        <v>0</v>
      </c>
      <c r="I24" s="34">
        <v>600</v>
      </c>
      <c r="J24" s="34">
        <v>683</v>
      </c>
      <c r="K24" s="34">
        <v>0</v>
      </c>
      <c r="L24" s="34">
        <v>0</v>
      </c>
      <c r="M24" s="69">
        <v>0</v>
      </c>
      <c r="N24" s="34">
        <v>0</v>
      </c>
      <c r="O24" s="34">
        <v>0</v>
      </c>
    </row>
    <row r="25" spans="1:20" ht="15.75">
      <c r="A25" s="420" t="s">
        <v>23</v>
      </c>
      <c r="B25" s="420"/>
      <c r="C25" s="420"/>
      <c r="D25" s="420"/>
      <c r="E25" s="420"/>
      <c r="F25" s="420"/>
      <c r="G25" s="420"/>
      <c r="H25" s="420"/>
      <c r="I25" s="420"/>
      <c r="J25" s="420"/>
      <c r="K25" s="420"/>
      <c r="L25" s="420"/>
      <c r="M25" s="420"/>
      <c r="N25" s="420"/>
      <c r="O25" s="420"/>
    </row>
    <row r="26" spans="1:20" ht="32.25" customHeight="1">
      <c r="A26" s="8" t="s">
        <v>24</v>
      </c>
      <c r="B26" s="9" t="s">
        <v>25</v>
      </c>
      <c r="C26" s="10" t="s">
        <v>14</v>
      </c>
      <c r="D26" s="34">
        <f t="shared" ref="D26:F27" si="4">G26+J26+M26</f>
        <v>211</v>
      </c>
      <c r="E26" s="34">
        <f t="shared" si="4"/>
        <v>0</v>
      </c>
      <c r="F26" s="34">
        <f t="shared" si="4"/>
        <v>0</v>
      </c>
      <c r="G26" s="34">
        <v>60</v>
      </c>
      <c r="H26" s="34">
        <v>0</v>
      </c>
      <c r="I26" s="34">
        <v>0</v>
      </c>
      <c r="J26" s="34">
        <v>151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</row>
    <row r="27" spans="1:20" ht="224.25" customHeight="1">
      <c r="A27" s="8" t="s">
        <v>26</v>
      </c>
      <c r="B27" s="9" t="s">
        <v>27</v>
      </c>
      <c r="C27" s="10" t="s">
        <v>28</v>
      </c>
      <c r="D27" s="34">
        <f t="shared" si="4"/>
        <v>109.25</v>
      </c>
      <c r="E27" s="34">
        <f>H27+K27+N27</f>
        <v>0</v>
      </c>
      <c r="F27" s="34">
        <f t="shared" si="4"/>
        <v>0</v>
      </c>
      <c r="G27" s="34">
        <v>13.5</v>
      </c>
      <c r="H27" s="34">
        <v>0</v>
      </c>
      <c r="I27" s="34">
        <v>0</v>
      </c>
      <c r="J27" s="34">
        <v>80</v>
      </c>
      <c r="K27" s="34">
        <v>0</v>
      </c>
      <c r="L27" s="34">
        <v>0</v>
      </c>
      <c r="M27" s="69">
        <v>15.75</v>
      </c>
      <c r="N27" s="34">
        <v>0</v>
      </c>
      <c r="O27" s="34">
        <v>0</v>
      </c>
    </row>
    <row r="28" spans="1:20" ht="15.75">
      <c r="A28" s="420" t="s">
        <v>29</v>
      </c>
      <c r="B28" s="420"/>
      <c r="C28" s="420"/>
      <c r="D28" s="420"/>
      <c r="E28" s="420"/>
      <c r="F28" s="420"/>
      <c r="G28" s="420"/>
      <c r="H28" s="420"/>
      <c r="I28" s="420"/>
      <c r="J28" s="420"/>
      <c r="K28" s="48"/>
      <c r="L28" s="48"/>
      <c r="M28" s="48"/>
      <c r="N28" s="48"/>
      <c r="O28" s="48"/>
    </row>
    <row r="29" spans="1:20" ht="102" customHeight="1">
      <c r="A29" s="8" t="s">
        <v>30</v>
      </c>
      <c r="B29" s="9" t="s">
        <v>31</v>
      </c>
      <c r="C29" s="10" t="s">
        <v>32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</row>
    <row r="30" spans="1:20" ht="15.75">
      <c r="A30" s="421" t="s">
        <v>33</v>
      </c>
      <c r="B30" s="421"/>
      <c r="C30" s="421"/>
      <c r="D30" s="421"/>
      <c r="E30" s="421"/>
      <c r="F30" s="421"/>
      <c r="G30" s="421"/>
      <c r="H30" s="421"/>
      <c r="I30" s="421"/>
      <c r="J30" s="421"/>
      <c r="K30" s="421"/>
      <c r="L30" s="421"/>
      <c r="M30" s="421"/>
      <c r="N30" s="421"/>
      <c r="O30" s="421"/>
    </row>
    <row r="31" spans="1:20" ht="15.75">
      <c r="A31" s="420" t="s">
        <v>34</v>
      </c>
      <c r="B31" s="420"/>
      <c r="C31" s="420"/>
      <c r="D31" s="420"/>
      <c r="E31" s="420"/>
      <c r="F31" s="420"/>
      <c r="G31" s="420"/>
      <c r="H31" s="420"/>
      <c r="I31" s="420"/>
      <c r="J31" s="420"/>
      <c r="K31" s="420"/>
      <c r="L31" s="420"/>
      <c r="M31" s="420"/>
      <c r="N31" s="420"/>
      <c r="O31" s="420"/>
    </row>
    <row r="32" spans="1:20" ht="273" customHeight="1">
      <c r="A32" s="8" t="s">
        <v>35</v>
      </c>
      <c r="B32" s="9" t="s">
        <v>109</v>
      </c>
      <c r="C32" s="75" t="s">
        <v>43</v>
      </c>
      <c r="D32" s="34">
        <f>G32+J32+M32</f>
        <v>5000</v>
      </c>
      <c r="E32" s="34">
        <f>H32+K32+N32</f>
        <v>6000</v>
      </c>
      <c r="F32" s="34">
        <f>I32+L32+O32</f>
        <v>0</v>
      </c>
      <c r="G32" s="34">
        <v>0</v>
      </c>
      <c r="H32" s="34">
        <v>0</v>
      </c>
      <c r="I32" s="34">
        <v>0</v>
      </c>
      <c r="J32" s="34">
        <v>5000</v>
      </c>
      <c r="K32" s="34">
        <v>6000</v>
      </c>
      <c r="L32" s="34">
        <v>0</v>
      </c>
      <c r="M32" s="34">
        <v>0</v>
      </c>
      <c r="N32" s="34">
        <v>0</v>
      </c>
      <c r="O32" s="34">
        <v>0</v>
      </c>
    </row>
    <row r="33" spans="1:17" ht="144.75" customHeight="1">
      <c r="A33" s="8" t="s">
        <v>36</v>
      </c>
      <c r="B33" s="9" t="s">
        <v>37</v>
      </c>
      <c r="C33" s="19" t="s">
        <v>28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</row>
    <row r="34" spans="1:17" ht="15.75">
      <c r="A34" s="420" t="s">
        <v>38</v>
      </c>
      <c r="B34" s="420"/>
      <c r="C34" s="420"/>
      <c r="D34" s="420"/>
      <c r="E34" s="420"/>
      <c r="F34" s="420"/>
      <c r="G34" s="420"/>
      <c r="H34" s="420"/>
      <c r="I34" s="420"/>
      <c r="J34" s="420"/>
      <c r="K34" s="420"/>
      <c r="L34" s="420"/>
      <c r="M34" s="420"/>
      <c r="N34" s="420"/>
      <c r="O34" s="420"/>
    </row>
    <row r="35" spans="1:17" ht="141.75" customHeight="1">
      <c r="A35" s="8" t="s">
        <v>39</v>
      </c>
      <c r="B35" s="9" t="s">
        <v>40</v>
      </c>
      <c r="C35" s="71" t="s">
        <v>107</v>
      </c>
      <c r="D35" s="34">
        <f t="shared" ref="D35:F38" si="5">G35+J35+M35</f>
        <v>9347.0999999999985</v>
      </c>
      <c r="E35" s="34">
        <f>H35+K35+N35</f>
        <v>0</v>
      </c>
      <c r="F35" s="34">
        <f>I35+L35+O35</f>
        <v>1236.75</v>
      </c>
      <c r="G35" s="66">
        <v>2958.2</v>
      </c>
      <c r="H35" s="34">
        <v>0</v>
      </c>
      <c r="I35" s="34">
        <v>0</v>
      </c>
      <c r="J35" s="34">
        <v>3124.7</v>
      </c>
      <c r="K35" s="34">
        <v>0</v>
      </c>
      <c r="L35" s="34">
        <v>590</v>
      </c>
      <c r="M35" s="47">
        <v>3264.2</v>
      </c>
      <c r="N35" s="34">
        <v>0</v>
      </c>
      <c r="O35" s="46">
        <v>646.75</v>
      </c>
    </row>
    <row r="36" spans="1:17" ht="145.5" customHeight="1">
      <c r="A36" s="8" t="s">
        <v>41</v>
      </c>
      <c r="B36" s="9" t="s">
        <v>42</v>
      </c>
      <c r="C36" s="71" t="s">
        <v>107</v>
      </c>
      <c r="D36" s="34">
        <f t="shared" si="5"/>
        <v>0</v>
      </c>
      <c r="E36" s="34">
        <f>H36+K36+N36</f>
        <v>0</v>
      </c>
      <c r="F36" s="34">
        <f t="shared" si="5"/>
        <v>398.46000000000004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125.3</v>
      </c>
      <c r="M36" s="34">
        <v>0</v>
      </c>
      <c r="N36" s="34">
        <v>0</v>
      </c>
      <c r="O36" s="46">
        <v>273.16000000000003</v>
      </c>
    </row>
    <row r="37" spans="1:17" ht="65.25" customHeight="1">
      <c r="A37" s="8" t="s">
        <v>44</v>
      </c>
      <c r="B37" s="9" t="s">
        <v>45</v>
      </c>
      <c r="C37" s="7" t="s">
        <v>43</v>
      </c>
      <c r="D37" s="34">
        <f t="shared" si="5"/>
        <v>50</v>
      </c>
      <c r="E37" s="34">
        <f>H37+K37+N37</f>
        <v>0</v>
      </c>
      <c r="F37" s="34">
        <f t="shared" si="5"/>
        <v>0</v>
      </c>
      <c r="G37" s="34">
        <v>0</v>
      </c>
      <c r="H37" s="34">
        <v>0</v>
      </c>
      <c r="I37" s="34">
        <v>0</v>
      </c>
      <c r="J37" s="34">
        <v>50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Q37" s="74"/>
    </row>
    <row r="38" spans="1:17" ht="252.75" customHeight="1">
      <c r="A38" s="8" t="s">
        <v>46</v>
      </c>
      <c r="B38" s="9" t="s">
        <v>47</v>
      </c>
      <c r="C38" s="77" t="s">
        <v>43</v>
      </c>
      <c r="D38" s="34">
        <f t="shared" si="5"/>
        <v>1092.98</v>
      </c>
      <c r="E38" s="34">
        <f t="shared" si="5"/>
        <v>0</v>
      </c>
      <c r="F38" s="34">
        <f t="shared" si="5"/>
        <v>0</v>
      </c>
      <c r="G38" s="34">
        <v>311</v>
      </c>
      <c r="H38" s="34">
        <v>0</v>
      </c>
      <c r="I38" s="34">
        <v>0</v>
      </c>
      <c r="J38" s="34">
        <v>564.4</v>
      </c>
      <c r="K38" s="34">
        <v>0</v>
      </c>
      <c r="L38" s="34">
        <v>0</v>
      </c>
      <c r="M38" s="69">
        <v>217.58</v>
      </c>
      <c r="N38" s="34">
        <v>0</v>
      </c>
      <c r="O38" s="34">
        <v>0</v>
      </c>
      <c r="Q38" s="35"/>
    </row>
    <row r="39" spans="1:17" ht="252.75" customHeight="1"/>
  </sheetData>
  <mergeCells count="30">
    <mergeCell ref="B18:B19"/>
    <mergeCell ref="J16:K16"/>
    <mergeCell ref="M16:O16"/>
    <mergeCell ref="D13:E13"/>
    <mergeCell ref="G13:H13"/>
    <mergeCell ref="D16:E16"/>
    <mergeCell ref="G16:H16"/>
    <mergeCell ref="B11:O11"/>
    <mergeCell ref="B13:B14"/>
    <mergeCell ref="C13:C14"/>
    <mergeCell ref="A13:A14"/>
    <mergeCell ref="A34:O34"/>
    <mergeCell ref="A25:O25"/>
    <mergeCell ref="A28:J28"/>
    <mergeCell ref="A30:O30"/>
    <mergeCell ref="A20:O20"/>
    <mergeCell ref="A21:O21"/>
    <mergeCell ref="A23:O23"/>
    <mergeCell ref="A17:C17"/>
    <mergeCell ref="J13:K13"/>
    <mergeCell ref="M13:O13"/>
    <mergeCell ref="A16:C16"/>
    <mergeCell ref="A31:O31"/>
    <mergeCell ref="H7:O7"/>
    <mergeCell ref="H8:O8"/>
    <mergeCell ref="H1:O1"/>
    <mergeCell ref="H3:O3"/>
    <mergeCell ref="H4:O4"/>
    <mergeCell ref="H5:O5"/>
    <mergeCell ref="H6:O6"/>
  </mergeCells>
  <pageMargins left="0.7" right="0.7" top="0.75" bottom="0.75" header="0.3" footer="0.3"/>
  <pageSetup paperSize="9" scale="83" fitToHeight="5" orientation="landscape" horizontalDpi="180" verticalDpi="180" r:id="rId1"/>
  <rowBreaks count="1" manualBreakCount="1">
    <brk id="24" max="14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89"/>
  <sheetViews>
    <sheetView showWhiteSpace="0" view="pageLayout" topLeftCell="A4" zoomScaleNormal="100" workbookViewId="0">
      <selection activeCell="B2" sqref="B2"/>
    </sheetView>
  </sheetViews>
  <sheetFormatPr defaultRowHeight="15"/>
  <cols>
    <col min="1" max="1" width="7.42578125" customWidth="1"/>
    <col min="2" max="2" width="61.140625" customWidth="1"/>
    <col min="3" max="3" width="14.7109375" customWidth="1"/>
    <col min="4" max="4" width="14.28515625" customWidth="1"/>
    <col min="5" max="5" width="13.42578125" customWidth="1"/>
    <col min="6" max="6" width="13.7109375" customWidth="1"/>
    <col min="7" max="7" width="11.7109375" customWidth="1"/>
  </cols>
  <sheetData>
    <row r="1" spans="1:8" ht="15" customHeight="1">
      <c r="C1" s="443" t="s">
        <v>50</v>
      </c>
      <c r="D1" s="443"/>
      <c r="E1" s="443"/>
      <c r="F1" s="443"/>
    </row>
    <row r="2" spans="1:8" ht="93" customHeight="1">
      <c r="B2" s="18"/>
      <c r="C2" s="449" t="s">
        <v>153</v>
      </c>
      <c r="D2" s="449"/>
      <c r="E2" s="449"/>
      <c r="F2" s="449"/>
      <c r="G2" s="449"/>
    </row>
    <row r="3" spans="1:8" ht="15.75" customHeight="1">
      <c r="C3" s="443" t="s">
        <v>209</v>
      </c>
      <c r="D3" s="443"/>
      <c r="E3" s="443"/>
      <c r="F3" s="443"/>
      <c r="G3" s="443"/>
    </row>
    <row r="4" spans="1:8" ht="14.25" customHeight="1">
      <c r="A4" s="11" t="s">
        <v>6</v>
      </c>
    </row>
    <row r="5" spans="1:8" ht="53.25" customHeight="1">
      <c r="A5" s="445" t="s">
        <v>131</v>
      </c>
      <c r="B5" s="445"/>
      <c r="C5" s="445"/>
      <c r="D5" s="445"/>
      <c r="E5" s="445"/>
      <c r="F5" s="445"/>
    </row>
    <row r="6" spans="1:8" ht="12.75" customHeight="1">
      <c r="A6" s="12"/>
    </row>
    <row r="7" spans="1:8" ht="18" customHeight="1">
      <c r="A7" s="446" t="s">
        <v>51</v>
      </c>
      <c r="B7" s="446" t="s">
        <v>52</v>
      </c>
      <c r="C7" s="450" t="s">
        <v>53</v>
      </c>
      <c r="D7" s="451"/>
      <c r="E7" s="451"/>
      <c r="F7" s="451"/>
      <c r="G7" s="452"/>
    </row>
    <row r="8" spans="1:8" ht="31.5" customHeight="1">
      <c r="A8" s="447"/>
      <c r="B8" s="447"/>
      <c r="C8" s="444" t="s">
        <v>54</v>
      </c>
      <c r="D8" s="450" t="s">
        <v>55</v>
      </c>
      <c r="E8" s="451"/>
      <c r="F8" s="451"/>
      <c r="G8" s="452"/>
    </row>
    <row r="9" spans="1:8" ht="18.75">
      <c r="A9" s="448"/>
      <c r="B9" s="448"/>
      <c r="C9" s="444"/>
      <c r="D9" s="61">
        <v>2019</v>
      </c>
      <c r="E9" s="61">
        <v>2020</v>
      </c>
      <c r="F9" s="61">
        <v>2021</v>
      </c>
      <c r="G9" s="61">
        <v>2022</v>
      </c>
    </row>
    <row r="10" spans="1:8" ht="30" customHeight="1">
      <c r="A10" s="252" t="s">
        <v>110</v>
      </c>
      <c r="B10" s="338" t="s">
        <v>117</v>
      </c>
      <c r="C10" s="332">
        <f>D10+E10+F10+G10</f>
        <v>135199.48800999997</v>
      </c>
      <c r="D10" s="332">
        <f>D12+D13+D14</f>
        <v>7343.303719999999</v>
      </c>
      <c r="E10" s="332">
        <f t="shared" ref="E10:G10" si="0">E12+E13+E14</f>
        <v>0</v>
      </c>
      <c r="F10" s="332">
        <f t="shared" si="0"/>
        <v>82280.426719999989</v>
      </c>
      <c r="G10" s="332">
        <f t="shared" si="0"/>
        <v>45575.757570000002</v>
      </c>
    </row>
    <row r="11" spans="1:8" ht="15" customHeight="1">
      <c r="A11" s="253"/>
      <c r="B11" s="14" t="s">
        <v>56</v>
      </c>
      <c r="C11" s="131"/>
      <c r="D11" s="131"/>
      <c r="E11" s="131"/>
      <c r="F11" s="131"/>
      <c r="G11" s="132"/>
    </row>
    <row r="12" spans="1:8" ht="15.75">
      <c r="A12" s="253"/>
      <c r="B12" s="14" t="s">
        <v>57</v>
      </c>
      <c r="C12" s="332">
        <f t="shared" ref="C12:C14" si="1">D12+E12+F12+G12</f>
        <v>133847.492</v>
      </c>
      <c r="D12" s="131">
        <f>D18+D28+D33+D38+D43+D48+D53+D58+D63+D68+D73+D78+D83+D88</f>
        <v>7269.8719999999994</v>
      </c>
      <c r="E12" s="131">
        <f>E18+E28+E33+E38+E43+E48+E53+E58+E63+E68+E73+E78+E83+E88</f>
        <v>0</v>
      </c>
      <c r="F12" s="131">
        <f>F18+F28+F33+F38+F43+F48+F53+F58+F63+F68+F73+F78+F83+F88</f>
        <v>81457.62</v>
      </c>
      <c r="G12" s="131">
        <f>G18+G28+G33+G38+G43+G48+G53+G58+G63+G68+G73+G78+G83+G88</f>
        <v>45120</v>
      </c>
      <c r="H12" s="35"/>
    </row>
    <row r="13" spans="1:8" ht="15.75">
      <c r="A13" s="253"/>
      <c r="B13" s="14" t="s">
        <v>58</v>
      </c>
      <c r="C13" s="332">
        <f t="shared" si="1"/>
        <v>1351.9960100000001</v>
      </c>
      <c r="D13" s="131">
        <f>D17+D27+D32+D37+D42+D47+D52+D57+D62+D67+D72+D77+D82+D87</f>
        <v>73.431719999999999</v>
      </c>
      <c r="E13" s="131">
        <f>E17+E27+E32+E37+E42+E47+E52+E57+E62+E67+E72+E77+E82+E87</f>
        <v>0</v>
      </c>
      <c r="F13" s="131">
        <f>F17+F27+F32+F37+F42+F47+F52+F57+F62+F67+F72+F77+F82+F87</f>
        <v>822.80672000000004</v>
      </c>
      <c r="G13" s="131">
        <f>G17+G27+G32+G37+G42+G47+G52+G57+G62+G67+G72+G77+G82+G87</f>
        <v>455.75757000000004</v>
      </c>
    </row>
    <row r="14" spans="1:8" ht="15.75">
      <c r="A14" s="254"/>
      <c r="B14" s="14" t="s">
        <v>59</v>
      </c>
      <c r="C14" s="332">
        <f t="shared" si="1"/>
        <v>0</v>
      </c>
      <c r="D14" s="131">
        <f>D24+D29+D34+D39+D44+D49+D54</f>
        <v>0</v>
      </c>
      <c r="E14" s="131">
        <f>E24+E29+E34+E39+E44+E49+E54</f>
        <v>0</v>
      </c>
      <c r="F14" s="131">
        <f>F24+F29+F34+F39+F44+F49+F54</f>
        <v>0</v>
      </c>
      <c r="G14" s="131">
        <f>G24+G29+G34+G39+G44+G49+G54</f>
        <v>0</v>
      </c>
    </row>
    <row r="15" spans="1:8" ht="46.5" customHeight="1">
      <c r="A15" s="456" t="s">
        <v>60</v>
      </c>
      <c r="B15" s="244" t="s">
        <v>199</v>
      </c>
      <c r="C15" s="332">
        <f>D15+E15+F15+G15</f>
        <v>1762.1717200000001</v>
      </c>
      <c r="D15" s="337">
        <f>D17+D18</f>
        <v>1762.1717200000001</v>
      </c>
      <c r="E15" s="337">
        <f t="shared" ref="E15:G15" si="2">E17+E18</f>
        <v>0</v>
      </c>
      <c r="F15" s="337">
        <f t="shared" si="2"/>
        <v>0</v>
      </c>
      <c r="G15" s="337">
        <f t="shared" si="2"/>
        <v>0</v>
      </c>
      <c r="H15" s="35"/>
    </row>
    <row r="16" spans="1:8" ht="15.75" customHeight="1">
      <c r="A16" s="456"/>
      <c r="B16" s="13" t="s">
        <v>56</v>
      </c>
      <c r="C16" s="133"/>
      <c r="D16" s="131"/>
      <c r="E16" s="131"/>
      <c r="F16" s="131"/>
      <c r="G16" s="131"/>
      <c r="H16" s="35"/>
    </row>
    <row r="17" spans="1:8" ht="15.75">
      <c r="A17" s="456"/>
      <c r="B17" s="17" t="s">
        <v>58</v>
      </c>
      <c r="C17" s="133">
        <f t="shared" ref="C17:C18" si="3">D17+E17+F17</f>
        <v>17.62172</v>
      </c>
      <c r="D17" s="131">
        <v>17.62172</v>
      </c>
      <c r="E17" s="131">
        <v>0</v>
      </c>
      <c r="F17" s="131">
        <v>0</v>
      </c>
      <c r="G17" s="135">
        <v>0</v>
      </c>
      <c r="H17" s="35"/>
    </row>
    <row r="18" spans="1:8" ht="15.75">
      <c r="A18" s="456"/>
      <c r="B18" s="17" t="s">
        <v>57</v>
      </c>
      <c r="C18" s="133">
        <f t="shared" si="3"/>
        <v>1744.55</v>
      </c>
      <c r="D18" s="131">
        <v>1744.55</v>
      </c>
      <c r="E18" s="131">
        <v>0</v>
      </c>
      <c r="F18" s="131">
        <v>0</v>
      </c>
      <c r="G18" s="135">
        <v>0</v>
      </c>
    </row>
    <row r="19" spans="1:8" ht="15.75" hidden="1" customHeight="1" thickBot="1">
      <c r="A19" s="456"/>
      <c r="B19" s="16"/>
      <c r="C19" s="136"/>
      <c r="D19" s="137"/>
      <c r="E19" s="137"/>
      <c r="F19" s="137"/>
      <c r="G19" s="138"/>
    </row>
    <row r="20" spans="1:8" ht="16.5" hidden="1" customHeight="1" thickBot="1">
      <c r="A20" s="456"/>
      <c r="B20" s="15" t="s">
        <v>58</v>
      </c>
      <c r="C20" s="133"/>
      <c r="D20" s="139"/>
      <c r="E20" s="139">
        <v>62.3</v>
      </c>
      <c r="F20" s="139"/>
      <c r="G20" s="138"/>
    </row>
    <row r="21" spans="1:8" ht="51.75" hidden="1" customHeight="1">
      <c r="A21" s="456"/>
      <c r="B21" s="454" t="s">
        <v>61</v>
      </c>
      <c r="C21" s="441"/>
      <c r="D21" s="439"/>
      <c r="E21" s="439"/>
      <c r="F21" s="439"/>
      <c r="G21" s="138"/>
    </row>
    <row r="22" spans="1:8" ht="15.75" hidden="1" customHeight="1" thickBot="1">
      <c r="A22" s="456"/>
      <c r="B22" s="455"/>
      <c r="C22" s="442"/>
      <c r="D22" s="440"/>
      <c r="E22" s="440"/>
      <c r="F22" s="440"/>
      <c r="G22" s="138"/>
    </row>
    <row r="23" spans="1:8" ht="16.5" hidden="1" customHeight="1" thickBot="1">
      <c r="A23" s="456"/>
      <c r="B23" s="104" t="s">
        <v>57</v>
      </c>
      <c r="C23" s="140"/>
      <c r="D23" s="141">
        <v>10000</v>
      </c>
      <c r="E23" s="141"/>
      <c r="F23" s="141"/>
      <c r="G23" s="138"/>
    </row>
    <row r="24" spans="1:8" ht="16.5" customHeight="1">
      <c r="A24" s="456"/>
      <c r="B24" s="14" t="s">
        <v>59</v>
      </c>
      <c r="C24" s="142">
        <f>D24+E24+F24+G24</f>
        <v>0</v>
      </c>
      <c r="D24" s="143">
        <v>0</v>
      </c>
      <c r="E24" s="143">
        <v>0</v>
      </c>
      <c r="F24" s="143">
        <v>0</v>
      </c>
      <c r="G24" s="135">
        <v>0</v>
      </c>
    </row>
    <row r="25" spans="1:8" ht="31.5">
      <c r="A25" s="456" t="s">
        <v>62</v>
      </c>
      <c r="B25" s="244" t="s">
        <v>154</v>
      </c>
      <c r="C25" s="332">
        <f>D25+E25+F25+G25</f>
        <v>2437.7489999999998</v>
      </c>
      <c r="D25" s="337">
        <f>D27+D28</f>
        <v>2437.7489999999998</v>
      </c>
      <c r="E25" s="332">
        <v>0</v>
      </c>
      <c r="F25" s="332">
        <v>0</v>
      </c>
      <c r="G25" s="336">
        <v>0</v>
      </c>
    </row>
    <row r="26" spans="1:8" ht="15.75">
      <c r="A26" s="456"/>
      <c r="B26" s="101" t="s">
        <v>56</v>
      </c>
      <c r="C26" s="133"/>
      <c r="D26" s="131"/>
      <c r="E26" s="131"/>
      <c r="F26" s="131"/>
      <c r="G26" s="134"/>
    </row>
    <row r="27" spans="1:8" ht="15.75">
      <c r="A27" s="456"/>
      <c r="B27" s="17" t="s">
        <v>58</v>
      </c>
      <c r="C27" s="240">
        <f>D27+E27+F27+G27</f>
        <v>24.376999999999999</v>
      </c>
      <c r="D27" s="239">
        <v>24.376999999999999</v>
      </c>
      <c r="E27" s="131">
        <v>0</v>
      </c>
      <c r="F27" s="131">
        <v>0</v>
      </c>
      <c r="G27" s="135">
        <v>0</v>
      </c>
    </row>
    <row r="28" spans="1:8" ht="15.75">
      <c r="A28" s="456"/>
      <c r="B28" s="17" t="s">
        <v>57</v>
      </c>
      <c r="C28" s="240">
        <f t="shared" ref="C28:C29" si="4">D28+E28+F28+G28</f>
        <v>2413.3719999999998</v>
      </c>
      <c r="D28" s="238">
        <v>2413.3719999999998</v>
      </c>
      <c r="E28" s="131">
        <v>0</v>
      </c>
      <c r="F28" s="131">
        <v>0</v>
      </c>
      <c r="G28" s="135">
        <v>0</v>
      </c>
    </row>
    <row r="29" spans="1:8" ht="15.75">
      <c r="A29" s="456"/>
      <c r="B29" s="14" t="s">
        <v>59</v>
      </c>
      <c r="C29" s="133">
        <f t="shared" si="4"/>
        <v>0</v>
      </c>
      <c r="D29" s="131">
        <v>0</v>
      </c>
      <c r="E29" s="131">
        <v>0</v>
      </c>
      <c r="F29" s="131">
        <v>0</v>
      </c>
      <c r="G29" s="131">
        <v>0</v>
      </c>
    </row>
    <row r="30" spans="1:8" ht="45">
      <c r="A30" s="456" t="s">
        <v>155</v>
      </c>
      <c r="B30" s="243" t="s">
        <v>203</v>
      </c>
      <c r="C30" s="331">
        <f>C32+C33+C34</f>
        <v>3143.3829999999998</v>
      </c>
      <c r="D30" s="331">
        <f>D32+D33</f>
        <v>3143.3829999999998</v>
      </c>
      <c r="E30" s="332">
        <v>0</v>
      </c>
      <c r="F30" s="332">
        <v>0</v>
      </c>
      <c r="G30" s="336">
        <v>0</v>
      </c>
    </row>
    <row r="31" spans="1:8" ht="13.5" customHeight="1">
      <c r="A31" s="456"/>
      <c r="B31" s="234" t="s">
        <v>56</v>
      </c>
      <c r="C31" s="133"/>
      <c r="D31" s="239"/>
      <c r="E31" s="251"/>
      <c r="F31" s="131"/>
      <c r="G31" s="134"/>
    </row>
    <row r="32" spans="1:8" ht="15.75">
      <c r="A32" s="456"/>
      <c r="B32" s="17" t="s">
        <v>58</v>
      </c>
      <c r="C32" s="246">
        <f t="shared" ref="C32" si="5">D32+E32+F32+G32</f>
        <v>31.433</v>
      </c>
      <c r="D32" s="229">
        <v>31.433</v>
      </c>
      <c r="E32" s="251">
        <v>0</v>
      </c>
      <c r="F32" s="131">
        <v>0</v>
      </c>
      <c r="G32" s="135">
        <v>0</v>
      </c>
    </row>
    <row r="33" spans="1:7" ht="14.25" customHeight="1">
      <c r="A33" s="456"/>
      <c r="B33" s="17" t="s">
        <v>57</v>
      </c>
      <c r="C33" s="246">
        <f>D33+E33+F33+G33</f>
        <v>3111.95</v>
      </c>
      <c r="D33" s="242">
        <v>3111.95</v>
      </c>
      <c r="E33" s="131">
        <v>0</v>
      </c>
      <c r="F33" s="131">
        <v>0</v>
      </c>
      <c r="G33" s="135">
        <v>0</v>
      </c>
    </row>
    <row r="34" spans="1:7" ht="13.5" customHeight="1">
      <c r="A34" s="457"/>
      <c r="B34" s="14" t="s">
        <v>59</v>
      </c>
      <c r="C34" s="133">
        <f>G34+F34+D34</f>
        <v>0</v>
      </c>
      <c r="D34" s="179">
        <v>0</v>
      </c>
      <c r="E34" s="131">
        <v>0</v>
      </c>
      <c r="F34" s="131">
        <v>0</v>
      </c>
      <c r="G34" s="131">
        <v>0</v>
      </c>
    </row>
    <row r="35" spans="1:7" ht="39" customHeight="1">
      <c r="A35" s="453" t="s">
        <v>156</v>
      </c>
      <c r="B35" s="243" t="s">
        <v>162</v>
      </c>
      <c r="C35" s="331">
        <f>C37+C38+C39</f>
        <v>3189.5151499999997</v>
      </c>
      <c r="D35" s="331">
        <f>D37+D38</f>
        <v>0</v>
      </c>
      <c r="E35" s="332">
        <v>0</v>
      </c>
      <c r="F35" s="332">
        <v>0</v>
      </c>
      <c r="G35" s="336">
        <v>0</v>
      </c>
    </row>
    <row r="36" spans="1:7" ht="13.5" customHeight="1">
      <c r="A36" s="453"/>
      <c r="B36" s="259" t="s">
        <v>56</v>
      </c>
      <c r="C36" s="133"/>
      <c r="D36" s="239"/>
      <c r="E36" s="251"/>
      <c r="F36" s="131"/>
      <c r="G36" s="134"/>
    </row>
    <row r="37" spans="1:7" ht="13.5" customHeight="1">
      <c r="A37" s="453"/>
      <c r="B37" s="17" t="s">
        <v>58</v>
      </c>
      <c r="C37" s="246">
        <f t="shared" ref="C37" si="6">D37+E37+F37+G37</f>
        <v>31.895150000000001</v>
      </c>
      <c r="D37" s="190">
        <v>0</v>
      </c>
      <c r="E37" s="251">
        <v>0</v>
      </c>
      <c r="F37" s="324">
        <v>31.895150000000001</v>
      </c>
      <c r="G37" s="135">
        <v>0</v>
      </c>
    </row>
    <row r="38" spans="1:7" ht="13.5" customHeight="1">
      <c r="A38" s="453"/>
      <c r="B38" s="17" t="s">
        <v>57</v>
      </c>
      <c r="C38" s="133">
        <f>D38+E38+F38+G38</f>
        <v>3157.62</v>
      </c>
      <c r="D38" s="261">
        <v>0</v>
      </c>
      <c r="E38" s="131">
        <v>0</v>
      </c>
      <c r="F38" s="131">
        <v>3157.62</v>
      </c>
      <c r="G38" s="135">
        <v>0</v>
      </c>
    </row>
    <row r="39" spans="1:7" ht="13.5" customHeight="1">
      <c r="A39" s="453"/>
      <c r="B39" s="14" t="s">
        <v>59</v>
      </c>
      <c r="C39" s="133">
        <f>G39+F39+D39</f>
        <v>0</v>
      </c>
      <c r="D39" s="179">
        <v>0</v>
      </c>
      <c r="E39" s="131">
        <v>0</v>
      </c>
      <c r="F39" s="131">
        <v>0</v>
      </c>
      <c r="G39" s="131">
        <v>0</v>
      </c>
    </row>
    <row r="40" spans="1:7" ht="32.25" customHeight="1">
      <c r="A40" s="458" t="s">
        <v>157</v>
      </c>
      <c r="B40" s="247" t="s">
        <v>147</v>
      </c>
      <c r="C40" s="331">
        <f>C42+C43+C44</f>
        <v>4343.4343399999998</v>
      </c>
      <c r="D40" s="331">
        <f>D42+D43</f>
        <v>0</v>
      </c>
      <c r="E40" s="331">
        <f>E42+E43</f>
        <v>0</v>
      </c>
      <c r="F40" s="332">
        <f>F42+F43+F44</f>
        <v>4343.4343399999998</v>
      </c>
      <c r="G40" s="336">
        <v>0</v>
      </c>
    </row>
    <row r="41" spans="1:7" ht="13.5" customHeight="1">
      <c r="A41" s="456"/>
      <c r="B41" s="232" t="s">
        <v>56</v>
      </c>
      <c r="C41" s="133"/>
      <c r="D41" s="239"/>
      <c r="F41" s="131"/>
      <c r="G41" s="134"/>
    </row>
    <row r="42" spans="1:7" ht="13.5" customHeight="1">
      <c r="A42" s="456"/>
      <c r="B42" s="248" t="s">
        <v>58</v>
      </c>
      <c r="C42" s="246">
        <f t="shared" ref="C42" si="7">D42+E42+F42+G42</f>
        <v>43.434339999999999</v>
      </c>
      <c r="D42" s="179">
        <v>0</v>
      </c>
      <c r="E42" s="131">
        <v>0</v>
      </c>
      <c r="F42" s="239">
        <v>43.434339999999999</v>
      </c>
      <c r="G42" s="135">
        <v>0</v>
      </c>
    </row>
    <row r="43" spans="1:7" ht="13.5" customHeight="1">
      <c r="A43" s="456"/>
      <c r="B43" s="248" t="s">
        <v>57</v>
      </c>
      <c r="C43" s="246">
        <f>D43+E43+F43+G43</f>
        <v>4300</v>
      </c>
      <c r="D43" s="179">
        <v>0</v>
      </c>
      <c r="E43" s="131">
        <v>0</v>
      </c>
      <c r="F43" s="239">
        <v>4300</v>
      </c>
      <c r="G43" s="135">
        <v>0</v>
      </c>
    </row>
    <row r="44" spans="1:7" ht="14.25" customHeight="1">
      <c r="A44" s="456"/>
      <c r="B44" s="26" t="s">
        <v>59</v>
      </c>
      <c r="C44" s="133">
        <f>G44+F44+D44</f>
        <v>0</v>
      </c>
      <c r="D44" s="179">
        <v>0</v>
      </c>
      <c r="E44" s="131">
        <v>0</v>
      </c>
      <c r="F44" s="131">
        <v>0</v>
      </c>
      <c r="G44" s="131">
        <v>0</v>
      </c>
    </row>
    <row r="45" spans="1:7" ht="46.5" customHeight="1">
      <c r="A45" s="456" t="s">
        <v>158</v>
      </c>
      <c r="B45" s="329" t="s">
        <v>148</v>
      </c>
      <c r="C45" s="331">
        <f>D45+E45+F45+G45</f>
        <v>6767.6776</v>
      </c>
      <c r="D45" s="332">
        <f t="shared" ref="D45:E45" si="8">D47+D48</f>
        <v>0</v>
      </c>
      <c r="E45" s="332">
        <f t="shared" si="8"/>
        <v>0</v>
      </c>
      <c r="F45" s="332">
        <f>F47+F48</f>
        <v>6767.6776</v>
      </c>
      <c r="G45" s="332">
        <f>G47+G48</f>
        <v>0</v>
      </c>
    </row>
    <row r="46" spans="1:7" ht="15" customHeight="1">
      <c r="A46" s="456"/>
      <c r="B46" s="234" t="s">
        <v>56</v>
      </c>
      <c r="C46" s="241"/>
      <c r="D46" s="131"/>
      <c r="E46" s="131"/>
      <c r="F46" s="131"/>
      <c r="G46" s="131"/>
    </row>
    <row r="47" spans="1:7" ht="15.75">
      <c r="A47" s="456"/>
      <c r="B47" s="17" t="s">
        <v>58</v>
      </c>
      <c r="C47" s="246">
        <f t="shared" ref="C47:C49" si="9">D47+E47+F47+G47</f>
        <v>67.677599999999998</v>
      </c>
      <c r="D47" s="131">
        <v>0</v>
      </c>
      <c r="E47" s="131">
        <v>0</v>
      </c>
      <c r="F47" s="227">
        <v>67.677599999999998</v>
      </c>
      <c r="G47" s="135">
        <v>0</v>
      </c>
    </row>
    <row r="48" spans="1:7" ht="15.75">
      <c r="A48" s="456"/>
      <c r="B48" s="17" t="s">
        <v>57</v>
      </c>
      <c r="C48" s="133">
        <f t="shared" si="9"/>
        <v>6700</v>
      </c>
      <c r="D48" s="131">
        <v>0</v>
      </c>
      <c r="E48" s="131">
        <v>0</v>
      </c>
      <c r="F48" s="225">
        <v>6700</v>
      </c>
      <c r="G48" s="135">
        <v>0</v>
      </c>
    </row>
    <row r="49" spans="1:7" ht="15.75">
      <c r="A49" s="456"/>
      <c r="B49" s="14" t="s">
        <v>59</v>
      </c>
      <c r="C49" s="246">
        <f t="shared" si="9"/>
        <v>0</v>
      </c>
      <c r="D49" s="131">
        <v>0</v>
      </c>
      <c r="E49" s="131">
        <v>0</v>
      </c>
      <c r="F49" s="131">
        <v>0</v>
      </c>
      <c r="G49" s="131">
        <v>0</v>
      </c>
    </row>
    <row r="50" spans="1:7" ht="30">
      <c r="A50" s="250" t="s">
        <v>188</v>
      </c>
      <c r="B50" s="339" t="s">
        <v>190</v>
      </c>
      <c r="C50" s="331">
        <f>D50+E50+F50+G50</f>
        <v>6767.6776</v>
      </c>
      <c r="D50" s="332">
        <f t="shared" ref="D50:E50" si="10">D52+D53</f>
        <v>0</v>
      </c>
      <c r="E50" s="332">
        <f t="shared" si="10"/>
        <v>0</v>
      </c>
      <c r="F50" s="332">
        <f>F52+F53</f>
        <v>6767.6776</v>
      </c>
      <c r="G50" s="332">
        <f>G52+G53</f>
        <v>0</v>
      </c>
    </row>
    <row r="51" spans="1:7" ht="15.75">
      <c r="A51" s="249"/>
      <c r="B51" s="234" t="s">
        <v>56</v>
      </c>
      <c r="C51" s="241"/>
      <c r="D51" s="131"/>
      <c r="E51" s="131"/>
      <c r="F51" s="131"/>
      <c r="G51" s="131"/>
    </row>
    <row r="52" spans="1:7" ht="15.75">
      <c r="A52" s="249"/>
      <c r="B52" s="17" t="s">
        <v>58</v>
      </c>
      <c r="C52" s="246">
        <f t="shared" ref="C52:C54" si="11">D52+E52+F52+G52</f>
        <v>67.677599999999998</v>
      </c>
      <c r="D52" s="131">
        <v>0</v>
      </c>
      <c r="E52" s="131">
        <v>0</v>
      </c>
      <c r="F52" s="227">
        <v>67.677599999999998</v>
      </c>
      <c r="G52" s="135">
        <v>0</v>
      </c>
    </row>
    <row r="53" spans="1:7" ht="15.75">
      <c r="A53" s="249"/>
      <c r="B53" s="17" t="s">
        <v>57</v>
      </c>
      <c r="C53" s="133">
        <f t="shared" si="11"/>
        <v>6700</v>
      </c>
      <c r="D53" s="131">
        <v>0</v>
      </c>
      <c r="E53" s="131">
        <v>0</v>
      </c>
      <c r="F53" s="225">
        <v>6700</v>
      </c>
      <c r="G53" s="135">
        <v>0</v>
      </c>
    </row>
    <row r="54" spans="1:7" ht="15.75">
      <c r="A54" s="230"/>
      <c r="B54" s="14" t="s">
        <v>59</v>
      </c>
      <c r="C54" s="246">
        <f t="shared" si="11"/>
        <v>0</v>
      </c>
      <c r="D54" s="131">
        <v>0</v>
      </c>
      <c r="E54" s="131">
        <v>0</v>
      </c>
      <c r="F54" s="131">
        <v>0</v>
      </c>
      <c r="G54" s="131">
        <v>0</v>
      </c>
    </row>
    <row r="55" spans="1:7" ht="60">
      <c r="A55" s="250" t="s">
        <v>189</v>
      </c>
      <c r="B55" s="329" t="s">
        <v>146</v>
      </c>
      <c r="C55" s="331">
        <f>D55+E55+F55+G55</f>
        <v>15151.515149999999</v>
      </c>
      <c r="D55" s="332">
        <f t="shared" ref="D55:E55" si="12">D57+D58</f>
        <v>0</v>
      </c>
      <c r="E55" s="332">
        <f t="shared" si="12"/>
        <v>0</v>
      </c>
      <c r="F55" s="332">
        <f>F57+F58</f>
        <v>15151.515149999999</v>
      </c>
      <c r="G55" s="332">
        <f>G57+G58</f>
        <v>0</v>
      </c>
    </row>
    <row r="56" spans="1:7" ht="15.75">
      <c r="A56" s="249"/>
      <c r="B56" s="267" t="s">
        <v>56</v>
      </c>
      <c r="C56" s="241"/>
      <c r="D56" s="131"/>
      <c r="E56" s="131"/>
      <c r="F56" s="131"/>
      <c r="G56" s="131"/>
    </row>
    <row r="57" spans="1:7" ht="15.75">
      <c r="A57" s="249"/>
      <c r="B57" s="17" t="s">
        <v>58</v>
      </c>
      <c r="C57" s="246">
        <f t="shared" ref="C57:C59" si="13">D57+E57+F57+G57</f>
        <v>151.51515000000001</v>
      </c>
      <c r="D57" s="131">
        <v>0</v>
      </c>
      <c r="E57" s="131">
        <v>0</v>
      </c>
      <c r="F57" s="227">
        <v>151.51515000000001</v>
      </c>
      <c r="G57" s="135">
        <v>0</v>
      </c>
    </row>
    <row r="58" spans="1:7" ht="15.75">
      <c r="A58" s="249"/>
      <c r="B58" s="17" t="s">
        <v>57</v>
      </c>
      <c r="C58" s="133">
        <f t="shared" si="13"/>
        <v>15000</v>
      </c>
      <c r="D58" s="131">
        <v>0</v>
      </c>
      <c r="E58" s="131">
        <v>0</v>
      </c>
      <c r="F58" s="225">
        <v>15000</v>
      </c>
      <c r="G58" s="135">
        <v>0</v>
      </c>
    </row>
    <row r="59" spans="1:7" ht="15.75">
      <c r="A59" s="249"/>
      <c r="B59" s="14" t="s">
        <v>59</v>
      </c>
      <c r="C59" s="246">
        <f t="shared" si="13"/>
        <v>0</v>
      </c>
      <c r="D59" s="131">
        <v>0</v>
      </c>
      <c r="E59" s="131">
        <v>0</v>
      </c>
      <c r="F59" s="131">
        <v>0</v>
      </c>
      <c r="G59" s="131">
        <v>0</v>
      </c>
    </row>
    <row r="60" spans="1:7" ht="15.75">
      <c r="A60" s="326" t="s">
        <v>191</v>
      </c>
      <c r="B60" s="330" t="s">
        <v>192</v>
      </c>
      <c r="C60" s="331">
        <f>D60+E60+F60+G60</f>
        <v>42141.414130000005</v>
      </c>
      <c r="D60" s="332">
        <f t="shared" ref="D60:E60" si="14">D62+D63</f>
        <v>0</v>
      </c>
      <c r="E60" s="332">
        <f t="shared" si="14"/>
        <v>0</v>
      </c>
      <c r="F60" s="332">
        <f>F62+F63</f>
        <v>909.09090000000003</v>
      </c>
      <c r="G60" s="332">
        <f>G62+G63</f>
        <v>41232.323230000002</v>
      </c>
    </row>
    <row r="61" spans="1:7" ht="15.75">
      <c r="A61" s="249"/>
      <c r="B61" s="266" t="s">
        <v>56</v>
      </c>
      <c r="C61" s="241"/>
      <c r="D61" s="131"/>
      <c r="E61" s="131"/>
      <c r="F61" s="131"/>
      <c r="G61" s="131"/>
    </row>
    <row r="62" spans="1:7" ht="15.75">
      <c r="A62" s="249"/>
      <c r="B62" s="248" t="s">
        <v>58</v>
      </c>
      <c r="C62" s="328">
        <f t="shared" ref="C62:C64" si="15">D62+E62+F62+G62</f>
        <v>421.41413</v>
      </c>
      <c r="D62" s="131">
        <v>0</v>
      </c>
      <c r="E62" s="131">
        <v>0</v>
      </c>
      <c r="F62" s="227">
        <v>9.0908999999999995</v>
      </c>
      <c r="G62" s="327">
        <v>412.32323000000002</v>
      </c>
    </row>
    <row r="63" spans="1:7" ht="15.75">
      <c r="A63" s="249"/>
      <c r="B63" s="248" t="s">
        <v>57</v>
      </c>
      <c r="C63" s="133">
        <f t="shared" si="15"/>
        <v>41720</v>
      </c>
      <c r="D63" s="131">
        <v>0</v>
      </c>
      <c r="E63" s="131">
        <v>0</v>
      </c>
      <c r="F63" s="225">
        <v>900</v>
      </c>
      <c r="G63" s="135">
        <v>40820</v>
      </c>
    </row>
    <row r="64" spans="1:7" ht="15.75">
      <c r="A64" s="230"/>
      <c r="B64" s="26" t="s">
        <v>59</v>
      </c>
      <c r="C64" s="246">
        <f t="shared" si="15"/>
        <v>0</v>
      </c>
      <c r="D64" s="131">
        <v>0</v>
      </c>
      <c r="E64" s="131">
        <v>0</v>
      </c>
      <c r="F64" s="131">
        <v>0</v>
      </c>
      <c r="G64" s="131">
        <v>0</v>
      </c>
    </row>
    <row r="65" spans="1:7" ht="30">
      <c r="A65" s="325" t="s">
        <v>194</v>
      </c>
      <c r="B65" s="329" t="s">
        <v>193</v>
      </c>
      <c r="C65" s="331">
        <f>D65+E65+F65+G65</f>
        <v>15151.515149999999</v>
      </c>
      <c r="D65" s="332">
        <f t="shared" ref="D65:E65" si="16">D67+D68</f>
        <v>0</v>
      </c>
      <c r="E65" s="332">
        <f t="shared" si="16"/>
        <v>0</v>
      </c>
      <c r="F65" s="332">
        <f>F67+F68</f>
        <v>15151.515149999999</v>
      </c>
      <c r="G65" s="332">
        <f>G67+G68</f>
        <v>0</v>
      </c>
    </row>
    <row r="66" spans="1:7" ht="15.75">
      <c r="A66" s="249"/>
      <c r="B66" s="267" t="s">
        <v>56</v>
      </c>
      <c r="C66" s="241"/>
      <c r="D66" s="131"/>
      <c r="E66" s="131"/>
      <c r="F66" s="131"/>
      <c r="G66" s="131"/>
    </row>
    <row r="67" spans="1:7" ht="15.75">
      <c r="A67" s="249"/>
      <c r="B67" s="17" t="s">
        <v>58</v>
      </c>
      <c r="C67" s="246">
        <f t="shared" ref="C67:C69" si="17">D67+E67+F67+G67</f>
        <v>151.51515000000001</v>
      </c>
      <c r="D67" s="131">
        <v>0</v>
      </c>
      <c r="E67" s="131">
        <v>0</v>
      </c>
      <c r="F67" s="227">
        <v>151.51515000000001</v>
      </c>
      <c r="G67" s="135">
        <v>0</v>
      </c>
    </row>
    <row r="68" spans="1:7" ht="15.75">
      <c r="A68" s="249"/>
      <c r="B68" s="17" t="s">
        <v>57</v>
      </c>
      <c r="C68" s="133">
        <f t="shared" si="17"/>
        <v>15000</v>
      </c>
      <c r="D68" s="131">
        <v>0</v>
      </c>
      <c r="E68" s="131">
        <v>0</v>
      </c>
      <c r="F68" s="225">
        <v>15000</v>
      </c>
      <c r="G68" s="135">
        <v>0</v>
      </c>
    </row>
    <row r="69" spans="1:7" ht="15.75">
      <c r="A69" s="230"/>
      <c r="B69" s="14" t="s">
        <v>59</v>
      </c>
      <c r="C69" s="246">
        <f t="shared" si="17"/>
        <v>0</v>
      </c>
      <c r="D69" s="131">
        <v>0</v>
      </c>
      <c r="E69" s="131">
        <v>0</v>
      </c>
      <c r="F69" s="131">
        <v>0</v>
      </c>
      <c r="G69" s="131">
        <v>0</v>
      </c>
    </row>
    <row r="70" spans="1:7" ht="45">
      <c r="A70" s="326" t="s">
        <v>198</v>
      </c>
      <c r="B70" s="329" t="s">
        <v>195</v>
      </c>
      <c r="C70" s="331">
        <f>D70+E70+F70+G70</f>
        <v>6767.6776</v>
      </c>
      <c r="D70" s="332">
        <f t="shared" ref="D70:E70" si="18">D72+D73</f>
        <v>0</v>
      </c>
      <c r="E70" s="332">
        <f t="shared" si="18"/>
        <v>0</v>
      </c>
      <c r="F70" s="332">
        <f>F72+F73</f>
        <v>6767.6776</v>
      </c>
      <c r="G70" s="332">
        <f>G72+G73</f>
        <v>0</v>
      </c>
    </row>
    <row r="71" spans="1:7" ht="15.75">
      <c r="A71" s="333"/>
      <c r="B71" s="267" t="s">
        <v>56</v>
      </c>
      <c r="C71" s="241"/>
      <c r="D71" s="131"/>
      <c r="E71" s="131"/>
      <c r="F71" s="131"/>
      <c r="G71" s="131"/>
    </row>
    <row r="72" spans="1:7" ht="15.75">
      <c r="A72" s="333"/>
      <c r="B72" s="17" t="s">
        <v>58</v>
      </c>
      <c r="C72" s="246">
        <f t="shared" ref="C72:C74" si="19">D72+E72+F72+G72</f>
        <v>67.677599999999998</v>
      </c>
      <c r="D72" s="131">
        <v>0</v>
      </c>
      <c r="E72" s="131">
        <v>0</v>
      </c>
      <c r="F72" s="227">
        <v>67.677599999999998</v>
      </c>
      <c r="G72" s="135">
        <v>0</v>
      </c>
    </row>
    <row r="73" spans="1:7" ht="15.75">
      <c r="A73" s="333"/>
      <c r="B73" s="17" t="s">
        <v>57</v>
      </c>
      <c r="C73" s="133">
        <f t="shared" si="19"/>
        <v>6700</v>
      </c>
      <c r="D73" s="131">
        <v>0</v>
      </c>
      <c r="E73" s="131">
        <v>0</v>
      </c>
      <c r="F73" s="225">
        <v>6700</v>
      </c>
      <c r="G73" s="135">
        <v>0</v>
      </c>
    </row>
    <row r="74" spans="1:7" ht="15.75">
      <c r="A74" s="334"/>
      <c r="B74" s="14" t="s">
        <v>59</v>
      </c>
      <c r="C74" s="246">
        <f t="shared" si="19"/>
        <v>0</v>
      </c>
      <c r="D74" s="131">
        <v>0</v>
      </c>
      <c r="E74" s="131">
        <v>0</v>
      </c>
      <c r="F74" s="131">
        <v>0</v>
      </c>
      <c r="G74" s="131">
        <v>0</v>
      </c>
    </row>
    <row r="75" spans="1:7" ht="30">
      <c r="A75" s="325" t="s">
        <v>200</v>
      </c>
      <c r="B75" s="329" t="s">
        <v>196</v>
      </c>
      <c r="C75" s="331">
        <f>D75+E75+F75+G75</f>
        <v>15151.515149999999</v>
      </c>
      <c r="D75" s="332">
        <f t="shared" ref="D75:E75" si="20">D77+D78</f>
        <v>0</v>
      </c>
      <c r="E75" s="332">
        <f t="shared" si="20"/>
        <v>0</v>
      </c>
      <c r="F75" s="332">
        <f>F77+F78</f>
        <v>15151.515149999999</v>
      </c>
      <c r="G75" s="332">
        <f>G77+G78</f>
        <v>0</v>
      </c>
    </row>
    <row r="76" spans="1:7" ht="15.75">
      <c r="A76" s="249"/>
      <c r="B76" s="267" t="s">
        <v>56</v>
      </c>
      <c r="C76" s="241"/>
      <c r="D76" s="131"/>
      <c r="E76" s="131"/>
      <c r="F76" s="131"/>
      <c r="G76" s="131"/>
    </row>
    <row r="77" spans="1:7" ht="15.75">
      <c r="A77" s="249"/>
      <c r="B77" s="17" t="s">
        <v>58</v>
      </c>
      <c r="C77" s="246">
        <f t="shared" ref="C77:C79" si="21">D77+E77+F77+G77</f>
        <v>151.51515000000001</v>
      </c>
      <c r="D77" s="131">
        <v>0</v>
      </c>
      <c r="E77" s="131">
        <v>0</v>
      </c>
      <c r="F77" s="227">
        <v>151.51515000000001</v>
      </c>
      <c r="G77" s="135">
        <v>0</v>
      </c>
    </row>
    <row r="78" spans="1:7" ht="15.75">
      <c r="A78" s="249"/>
      <c r="B78" s="17" t="s">
        <v>57</v>
      </c>
      <c r="C78" s="133">
        <f t="shared" si="21"/>
        <v>15000</v>
      </c>
      <c r="D78" s="131">
        <v>0</v>
      </c>
      <c r="E78" s="131">
        <v>0</v>
      </c>
      <c r="F78" s="225">
        <v>15000</v>
      </c>
      <c r="G78" s="135">
        <v>0</v>
      </c>
    </row>
    <row r="79" spans="1:7" ht="15.75">
      <c r="A79" s="230"/>
      <c r="B79" s="14" t="s">
        <v>59</v>
      </c>
      <c r="C79" s="246">
        <f t="shared" si="21"/>
        <v>0</v>
      </c>
      <c r="D79" s="131">
        <v>0</v>
      </c>
      <c r="E79" s="131">
        <v>0</v>
      </c>
      <c r="F79" s="131">
        <v>0</v>
      </c>
      <c r="G79" s="131">
        <v>0</v>
      </c>
    </row>
    <row r="80" spans="1:7" ht="60">
      <c r="A80" s="325" t="s">
        <v>201</v>
      </c>
      <c r="B80" s="329" t="s">
        <v>197</v>
      </c>
      <c r="C80" s="331">
        <f>D80+E80+F80+G80</f>
        <v>4343.4343399999998</v>
      </c>
      <c r="D80" s="332">
        <f t="shared" ref="D80:E80" si="22">D82+D83</f>
        <v>0</v>
      </c>
      <c r="E80" s="332">
        <f t="shared" si="22"/>
        <v>0</v>
      </c>
      <c r="F80" s="332">
        <f>F82+F83</f>
        <v>0</v>
      </c>
      <c r="G80" s="332">
        <f>G82+G83</f>
        <v>4343.4343399999998</v>
      </c>
    </row>
    <row r="81" spans="1:7" ht="15.75">
      <c r="A81" s="249"/>
      <c r="B81" s="267" t="s">
        <v>56</v>
      </c>
      <c r="C81" s="241"/>
      <c r="D81" s="131"/>
      <c r="E81" s="131"/>
      <c r="F81" s="131"/>
      <c r="G81" s="131"/>
    </row>
    <row r="82" spans="1:7" ht="15.75">
      <c r="A82" s="249"/>
      <c r="B82" s="17" t="s">
        <v>58</v>
      </c>
      <c r="C82" s="246">
        <f t="shared" ref="C82:C84" si="23">D82+E82+F82+G82</f>
        <v>43.434339999999999</v>
      </c>
      <c r="D82" s="131">
        <v>0</v>
      </c>
      <c r="E82" s="131">
        <v>0</v>
      </c>
      <c r="F82" s="225">
        <v>0</v>
      </c>
      <c r="G82" s="135">
        <v>43.434339999999999</v>
      </c>
    </row>
    <row r="83" spans="1:7" ht="15.75">
      <c r="A83" s="249"/>
      <c r="B83" s="17" t="s">
        <v>57</v>
      </c>
      <c r="C83" s="133">
        <f t="shared" si="23"/>
        <v>4300</v>
      </c>
      <c r="D83" s="131">
        <v>0</v>
      </c>
      <c r="E83" s="131">
        <v>0</v>
      </c>
      <c r="F83" s="225">
        <v>0</v>
      </c>
      <c r="G83" s="135">
        <v>4300</v>
      </c>
    </row>
    <row r="84" spans="1:7" ht="15.75">
      <c r="A84" s="230"/>
      <c r="B84" s="14" t="s">
        <v>59</v>
      </c>
      <c r="C84" s="246">
        <f t="shared" si="23"/>
        <v>0</v>
      </c>
      <c r="D84" s="131">
        <v>0</v>
      </c>
      <c r="E84" s="131">
        <v>0</v>
      </c>
      <c r="F84" s="131">
        <v>0</v>
      </c>
      <c r="G84" s="131">
        <v>0</v>
      </c>
    </row>
    <row r="85" spans="1:7" ht="30">
      <c r="A85" s="325" t="s">
        <v>202</v>
      </c>
      <c r="B85" s="329" t="s">
        <v>174</v>
      </c>
      <c r="C85" s="335">
        <f>D85+E85+F85+G85</f>
        <v>8080.8080799999998</v>
      </c>
      <c r="D85" s="332">
        <f t="shared" ref="D85:E85" si="24">D87+D88</f>
        <v>0</v>
      </c>
      <c r="E85" s="332">
        <f t="shared" si="24"/>
        <v>0</v>
      </c>
      <c r="F85" s="335">
        <f>F87+F88</f>
        <v>8080.8080799999998</v>
      </c>
      <c r="G85" s="332">
        <f>G87+G88</f>
        <v>0</v>
      </c>
    </row>
    <row r="86" spans="1:7" ht="15.75">
      <c r="A86" s="249"/>
      <c r="B86" s="267" t="s">
        <v>56</v>
      </c>
      <c r="C86" s="241"/>
      <c r="D86" s="131"/>
      <c r="E86" s="131"/>
      <c r="F86" s="131"/>
      <c r="G86" s="131"/>
    </row>
    <row r="87" spans="1:7" ht="15.75">
      <c r="A87" s="249"/>
      <c r="B87" s="17" t="s">
        <v>58</v>
      </c>
      <c r="C87" s="246">
        <f t="shared" ref="C87:C89" si="25">D87+E87+F87+G87</f>
        <v>80.808080000000004</v>
      </c>
      <c r="D87" s="131">
        <v>0</v>
      </c>
      <c r="E87" s="131">
        <v>0</v>
      </c>
      <c r="F87" s="227">
        <v>80.808080000000004</v>
      </c>
      <c r="G87" s="135">
        <v>0</v>
      </c>
    </row>
    <row r="88" spans="1:7" ht="15.75">
      <c r="A88" s="249"/>
      <c r="B88" s="17" t="s">
        <v>57</v>
      </c>
      <c r="C88" s="133">
        <f t="shared" si="25"/>
        <v>8000</v>
      </c>
      <c r="D88" s="131">
        <v>0</v>
      </c>
      <c r="E88" s="131">
        <v>0</v>
      </c>
      <c r="F88" s="225">
        <v>8000</v>
      </c>
      <c r="G88" s="135">
        <v>0</v>
      </c>
    </row>
    <row r="89" spans="1:7" ht="15.75">
      <c r="A89" s="230"/>
      <c r="B89" s="14" t="s">
        <v>59</v>
      </c>
      <c r="C89" s="246">
        <f t="shared" si="25"/>
        <v>0</v>
      </c>
      <c r="D89" s="131">
        <v>0</v>
      </c>
      <c r="E89" s="131">
        <v>0</v>
      </c>
      <c r="F89" s="131">
        <v>0</v>
      </c>
      <c r="G89" s="131">
        <v>0</v>
      </c>
    </row>
  </sheetData>
  <mergeCells count="20">
    <mergeCell ref="A35:A39"/>
    <mergeCell ref="B21:B22"/>
    <mergeCell ref="A30:A34"/>
    <mergeCell ref="A40:A44"/>
    <mergeCell ref="A45:A49"/>
    <mergeCell ref="A15:A24"/>
    <mergeCell ref="A25:A29"/>
    <mergeCell ref="F21:F22"/>
    <mergeCell ref="E21:E22"/>
    <mergeCell ref="D21:D22"/>
    <mergeCell ref="C21:C22"/>
    <mergeCell ref="C1:F1"/>
    <mergeCell ref="C8:C9"/>
    <mergeCell ref="A5:F5"/>
    <mergeCell ref="A7:A9"/>
    <mergeCell ref="B7:B9"/>
    <mergeCell ref="C2:G2"/>
    <mergeCell ref="C3:G3"/>
    <mergeCell ref="C7:G7"/>
    <mergeCell ref="D8:G8"/>
  </mergeCells>
  <pageMargins left="0.25" right="0.25" top="0.75" bottom="0.75" header="0.3" footer="0.3"/>
  <pageSetup paperSize="9" fitToHeight="0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8"/>
  <sheetViews>
    <sheetView topLeftCell="A10" workbookViewId="0">
      <selection activeCell="C2" sqref="C2"/>
    </sheetView>
  </sheetViews>
  <sheetFormatPr defaultRowHeight="15"/>
  <cols>
    <col min="1" max="1" width="6.7109375" customWidth="1"/>
    <col min="2" max="2" width="51.7109375" customWidth="1"/>
    <col min="3" max="3" width="9.7109375" customWidth="1"/>
    <col min="4" max="4" width="9.42578125" customWidth="1"/>
    <col min="5" max="5" width="9.85546875" customWidth="1"/>
    <col min="6" max="6" width="9.28515625" customWidth="1"/>
    <col min="7" max="7" width="11" style="20" customWidth="1"/>
    <col min="8" max="8" width="10.42578125" style="20" customWidth="1"/>
    <col min="9" max="9" width="10.85546875" style="20" customWidth="1"/>
    <col min="10" max="10" width="11" customWidth="1"/>
  </cols>
  <sheetData>
    <row r="1" spans="1:10" s="2" customFormat="1" ht="15" customHeight="1">
      <c r="E1" s="120"/>
      <c r="F1" s="459" t="s">
        <v>63</v>
      </c>
      <c r="G1" s="459"/>
      <c r="H1" s="459"/>
      <c r="I1" s="459"/>
      <c r="J1" s="459"/>
    </row>
    <row r="2" spans="1:10" s="2" customFormat="1" ht="126.75" customHeight="1">
      <c r="A2" s="27"/>
      <c r="B2" s="27"/>
      <c r="C2" s="27"/>
      <c r="E2" s="27"/>
      <c r="F2" s="463" t="s">
        <v>204</v>
      </c>
      <c r="G2" s="463"/>
      <c r="H2" s="463"/>
      <c r="I2" s="463"/>
      <c r="J2" s="463"/>
    </row>
    <row r="3" spans="1:10" s="2" customFormat="1" ht="18.75">
      <c r="E3" s="120"/>
      <c r="F3" s="459" t="s">
        <v>210</v>
      </c>
      <c r="G3" s="459"/>
      <c r="H3" s="459"/>
      <c r="I3" s="459"/>
      <c r="J3" s="459"/>
    </row>
    <row r="4" spans="1:10" s="2" customFormat="1" ht="16.5" customHeight="1">
      <c r="A4" s="23" t="s">
        <v>6</v>
      </c>
      <c r="E4" s="23" t="s">
        <v>64</v>
      </c>
      <c r="F4" s="103"/>
      <c r="G4" s="21"/>
      <c r="H4" s="21"/>
      <c r="I4" s="21"/>
    </row>
    <row r="5" spans="1:10" s="2" customFormat="1" ht="74.25" customHeight="1">
      <c r="A5" s="464" t="s">
        <v>151</v>
      </c>
      <c r="B5" s="464"/>
      <c r="C5" s="464"/>
      <c r="D5" s="464"/>
      <c r="E5" s="464"/>
      <c r="F5" s="464"/>
      <c r="G5" s="464"/>
      <c r="H5" s="464"/>
      <c r="I5" s="464"/>
      <c r="J5" s="464"/>
    </row>
    <row r="6" spans="1:10" s="2" customFormat="1" ht="18.75">
      <c r="A6" s="24"/>
      <c r="G6" s="21"/>
      <c r="H6" s="21"/>
      <c r="I6" s="21"/>
    </row>
    <row r="7" spans="1:10" ht="35.25" customHeight="1">
      <c r="A7" s="466" t="s">
        <v>51</v>
      </c>
      <c r="B7" s="457" t="s">
        <v>64</v>
      </c>
      <c r="C7" s="460" t="s">
        <v>74</v>
      </c>
      <c r="D7" s="461"/>
      <c r="E7" s="461"/>
      <c r="F7" s="462"/>
      <c r="G7" s="468" t="s">
        <v>65</v>
      </c>
      <c r="H7" s="469"/>
      <c r="I7" s="469"/>
      <c r="J7" s="470"/>
    </row>
    <row r="8" spans="1:10" ht="18.75" customHeight="1">
      <c r="A8" s="467"/>
      <c r="B8" s="458"/>
      <c r="C8" s="25" t="s">
        <v>66</v>
      </c>
      <c r="D8" s="25" t="s">
        <v>67</v>
      </c>
      <c r="E8" s="234" t="s">
        <v>129</v>
      </c>
      <c r="F8" s="101">
        <v>2022</v>
      </c>
      <c r="G8" s="31" t="s">
        <v>66</v>
      </c>
      <c r="H8" s="30" t="s">
        <v>67</v>
      </c>
      <c r="I8" s="31" t="s">
        <v>129</v>
      </c>
      <c r="J8" s="31" t="s">
        <v>150</v>
      </c>
    </row>
    <row r="9" spans="1:10" ht="33" customHeight="1">
      <c r="A9" s="457" t="s">
        <v>110</v>
      </c>
      <c r="B9" s="26" t="s">
        <v>68</v>
      </c>
      <c r="C9" s="460" t="s">
        <v>69</v>
      </c>
      <c r="D9" s="461"/>
      <c r="E9" s="461"/>
      <c r="F9" s="461"/>
      <c r="G9" s="461"/>
      <c r="H9" s="461"/>
      <c r="I9" s="461"/>
      <c r="J9" s="462"/>
    </row>
    <row r="10" spans="1:10" ht="31.5" customHeight="1">
      <c r="A10" s="465"/>
      <c r="B10" s="26" t="s">
        <v>70</v>
      </c>
      <c r="C10" s="460" t="s">
        <v>75</v>
      </c>
      <c r="D10" s="461"/>
      <c r="E10" s="461"/>
      <c r="F10" s="461"/>
      <c r="G10" s="461"/>
      <c r="H10" s="461"/>
      <c r="I10" s="461"/>
      <c r="J10" s="462"/>
    </row>
    <row r="11" spans="1:10" ht="81.75" customHeight="1">
      <c r="A11" s="458"/>
      <c r="B11" s="340" t="s">
        <v>71</v>
      </c>
      <c r="C11" s="341">
        <v>202</v>
      </c>
      <c r="D11" s="342">
        <v>203</v>
      </c>
      <c r="E11" s="342">
        <v>203</v>
      </c>
      <c r="F11" s="342">
        <v>203</v>
      </c>
      <c r="G11" s="343">
        <v>4315.1499999999996</v>
      </c>
      <c r="H11" s="344">
        <v>5232.7</v>
      </c>
      <c r="I11" s="345">
        <v>5244.6</v>
      </c>
      <c r="J11" s="345">
        <v>5244.6</v>
      </c>
    </row>
    <row r="12" spans="1:10" ht="52.5" customHeight="1">
      <c r="A12" s="457" t="s">
        <v>104</v>
      </c>
      <c r="B12" s="26" t="s">
        <v>68</v>
      </c>
      <c r="C12" s="460" t="s">
        <v>77</v>
      </c>
      <c r="D12" s="461"/>
      <c r="E12" s="461"/>
      <c r="F12" s="461"/>
      <c r="G12" s="461"/>
      <c r="H12" s="461"/>
      <c r="I12" s="461"/>
      <c r="J12" s="462"/>
    </row>
    <row r="13" spans="1:10" ht="31.5" customHeight="1">
      <c r="A13" s="465"/>
      <c r="B13" s="26" t="s">
        <v>70</v>
      </c>
      <c r="C13" s="460" t="s">
        <v>78</v>
      </c>
      <c r="D13" s="461"/>
      <c r="E13" s="461"/>
      <c r="F13" s="461"/>
      <c r="G13" s="461"/>
      <c r="H13" s="461"/>
      <c r="I13" s="461"/>
      <c r="J13" s="462"/>
    </row>
    <row r="14" spans="1:10" ht="64.5" customHeight="1">
      <c r="A14" s="458"/>
      <c r="B14" s="26" t="s">
        <v>72</v>
      </c>
      <c r="C14" s="124">
        <v>95</v>
      </c>
      <c r="D14" s="125">
        <v>97</v>
      </c>
      <c r="E14" s="125">
        <v>90</v>
      </c>
      <c r="F14" s="125">
        <v>90</v>
      </c>
      <c r="G14" s="126">
        <v>464.34357999999997</v>
      </c>
      <c r="H14" s="320">
        <v>557</v>
      </c>
      <c r="I14" s="320">
        <v>300</v>
      </c>
      <c r="J14" s="320">
        <v>300</v>
      </c>
    </row>
    <row r="15" spans="1:10" ht="50.25" customHeight="1">
      <c r="A15" s="457" t="s">
        <v>105</v>
      </c>
      <c r="B15" s="26" t="s">
        <v>68</v>
      </c>
      <c r="C15" s="460" t="s">
        <v>76</v>
      </c>
      <c r="D15" s="461"/>
      <c r="E15" s="461"/>
      <c r="F15" s="461"/>
      <c r="G15" s="461"/>
      <c r="H15" s="461"/>
      <c r="I15" s="461"/>
      <c r="J15" s="462"/>
    </row>
    <row r="16" spans="1:10" ht="18.75" customHeight="1">
      <c r="A16" s="465"/>
      <c r="B16" s="26" t="s">
        <v>70</v>
      </c>
      <c r="C16" s="460" t="s">
        <v>78</v>
      </c>
      <c r="D16" s="461"/>
      <c r="E16" s="461"/>
      <c r="F16" s="461"/>
      <c r="G16" s="461"/>
      <c r="H16" s="461"/>
      <c r="I16" s="461"/>
      <c r="J16" s="462"/>
    </row>
    <row r="17" spans="1:10" ht="129" customHeight="1">
      <c r="A17" s="458"/>
      <c r="B17" s="26" t="s">
        <v>73</v>
      </c>
      <c r="C17" s="122">
        <v>25</v>
      </c>
      <c r="D17" s="123">
        <v>30</v>
      </c>
      <c r="E17" s="123">
        <v>30</v>
      </c>
      <c r="F17" s="123">
        <v>30</v>
      </c>
      <c r="G17" s="321">
        <v>31.433</v>
      </c>
      <c r="H17" s="322">
        <v>0</v>
      </c>
      <c r="I17" s="322">
        <v>31.9</v>
      </c>
      <c r="J17" s="322">
        <v>0</v>
      </c>
    </row>
    <row r="18" spans="1:10" hidden="1">
      <c r="A18" s="68"/>
      <c r="B18" s="22"/>
      <c r="C18" s="22"/>
      <c r="D18" s="22"/>
      <c r="E18" s="22"/>
      <c r="F18" s="22"/>
      <c r="G18" s="32"/>
      <c r="H18" s="32"/>
      <c r="I18" s="32"/>
    </row>
  </sheetData>
  <mergeCells count="17">
    <mergeCell ref="C15:J15"/>
    <mergeCell ref="F1:J1"/>
    <mergeCell ref="C16:J16"/>
    <mergeCell ref="F2:J2"/>
    <mergeCell ref="F3:J3"/>
    <mergeCell ref="A5:J5"/>
    <mergeCell ref="A9:A11"/>
    <mergeCell ref="A12:A14"/>
    <mergeCell ref="A15:A17"/>
    <mergeCell ref="B7:B8"/>
    <mergeCell ref="A7:A8"/>
    <mergeCell ref="C7:F7"/>
    <mergeCell ref="G7:J7"/>
    <mergeCell ref="C9:J9"/>
    <mergeCell ref="C10:J10"/>
    <mergeCell ref="C12:J12"/>
    <mergeCell ref="C13:J13"/>
  </mergeCells>
  <pageMargins left="0.25" right="0.25" top="0.75" bottom="0.75" header="0.3" footer="0.3"/>
  <pageSetup paperSize="9" orientation="landscape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3:L54"/>
  <sheetViews>
    <sheetView topLeftCell="A34" workbookViewId="0">
      <selection activeCell="E41" sqref="E41"/>
    </sheetView>
  </sheetViews>
  <sheetFormatPr defaultRowHeight="15"/>
  <cols>
    <col min="1" max="1" width="10.140625" bestFit="1" customWidth="1"/>
    <col min="2" max="2" width="16" customWidth="1"/>
    <col min="3" max="3" width="13.42578125" customWidth="1"/>
    <col min="4" max="4" width="14.140625" customWidth="1"/>
    <col min="5" max="5" width="13.85546875" customWidth="1"/>
    <col min="6" max="6" width="18.140625" customWidth="1"/>
    <col min="9" max="9" width="14.85546875" customWidth="1"/>
    <col min="10" max="10" width="23.42578125" customWidth="1"/>
    <col min="11" max="12" width="12.85546875" customWidth="1"/>
  </cols>
  <sheetData>
    <row r="3" spans="1:12" ht="94.5" customHeight="1">
      <c r="B3" s="105" t="s">
        <v>79</v>
      </c>
      <c r="C3" s="102" t="s">
        <v>124</v>
      </c>
      <c r="D3" s="105" t="s">
        <v>122</v>
      </c>
      <c r="E3" s="102" t="s">
        <v>121</v>
      </c>
      <c r="F3" s="102" t="s">
        <v>123</v>
      </c>
      <c r="H3" s="92" t="s">
        <v>79</v>
      </c>
      <c r="I3" s="91" t="s">
        <v>124</v>
      </c>
      <c r="J3" s="92" t="s">
        <v>122</v>
      </c>
      <c r="K3" s="91" t="s">
        <v>121</v>
      </c>
      <c r="L3" s="91" t="s">
        <v>123</v>
      </c>
    </row>
    <row r="4" spans="1:12" ht="16.5" customHeight="1">
      <c r="B4" s="101" t="s">
        <v>80</v>
      </c>
      <c r="C4" s="148">
        <f>D4+E4+F4</f>
        <v>4203.51</v>
      </c>
      <c r="D4" s="152">
        <v>0</v>
      </c>
      <c r="E4" s="152">
        <v>3613.51</v>
      </c>
      <c r="F4" s="152">
        <v>590</v>
      </c>
      <c r="H4" s="472" t="s">
        <v>80</v>
      </c>
      <c r="I4" s="473">
        <f>J4+K4+L4</f>
        <v>4701.5</v>
      </c>
      <c r="J4" s="473">
        <v>0</v>
      </c>
      <c r="K4" s="473">
        <v>4111.5</v>
      </c>
      <c r="L4" s="471">
        <v>590</v>
      </c>
    </row>
    <row r="5" spans="1:12" ht="18" customHeight="1">
      <c r="B5" s="101" t="s">
        <v>81</v>
      </c>
      <c r="C5" s="148">
        <f>D5+E5+F5</f>
        <v>9603.36</v>
      </c>
      <c r="D5" s="152">
        <v>4170.05</v>
      </c>
      <c r="E5" s="152">
        <v>4252.01</v>
      </c>
      <c r="F5" s="152">
        <v>1181.3</v>
      </c>
      <c r="H5" s="472"/>
      <c r="I5" s="473"/>
      <c r="J5" s="473"/>
      <c r="K5" s="473"/>
      <c r="L5" s="471"/>
    </row>
    <row r="6" spans="1:12" ht="18" customHeight="1">
      <c r="B6" s="101" t="s">
        <v>82</v>
      </c>
      <c r="C6" s="148">
        <f>D6+E6+F6</f>
        <v>3652.01</v>
      </c>
      <c r="D6" s="152">
        <v>0</v>
      </c>
      <c r="E6" s="152">
        <v>3652.01</v>
      </c>
      <c r="F6" s="152">
        <v>0</v>
      </c>
      <c r="H6" s="472" t="s">
        <v>81</v>
      </c>
      <c r="I6" s="473">
        <f t="shared" ref="I6" si="0">J6+K6+L6</f>
        <v>6971.8</v>
      </c>
      <c r="J6" s="473">
        <v>1538.5</v>
      </c>
      <c r="K6" s="473">
        <v>4252</v>
      </c>
      <c r="L6" s="471">
        <v>1181.3</v>
      </c>
    </row>
    <row r="7" spans="1:12" ht="17.25" customHeight="1">
      <c r="B7" s="101" t="s">
        <v>130</v>
      </c>
      <c r="C7" s="148">
        <f>D7+E7+F7</f>
        <v>3592.1</v>
      </c>
      <c r="D7" s="152">
        <v>0</v>
      </c>
      <c r="E7" s="152">
        <v>3592.1</v>
      </c>
      <c r="F7" s="152">
        <v>0</v>
      </c>
      <c r="H7" s="472"/>
      <c r="I7" s="473"/>
      <c r="J7" s="473"/>
      <c r="K7" s="473"/>
      <c r="L7" s="471"/>
    </row>
    <row r="8" spans="1:12" ht="19.5" customHeight="1">
      <c r="B8" s="102" t="s">
        <v>83</v>
      </c>
      <c r="C8" s="148">
        <f>D8+E8+F8</f>
        <v>21050.98</v>
      </c>
      <c r="D8" s="148">
        <f>SUM(D4:D7)</f>
        <v>4170.05</v>
      </c>
      <c r="E8" s="148">
        <f>SUM(E4:E7)</f>
        <v>15109.630000000001</v>
      </c>
      <c r="F8" s="148">
        <f>SUM(F4:F7)</f>
        <v>1771.3</v>
      </c>
      <c r="H8" s="472" t="s">
        <v>82</v>
      </c>
      <c r="I8" s="473">
        <f t="shared" ref="I8" si="1">J8+K8+L8</f>
        <v>5611.8</v>
      </c>
      <c r="J8" s="473">
        <v>0</v>
      </c>
      <c r="K8" s="473">
        <v>4430.5</v>
      </c>
      <c r="L8" s="471">
        <v>1181.3</v>
      </c>
    </row>
    <row r="9" spans="1:12" ht="15.75" customHeight="1">
      <c r="B9" s="128"/>
      <c r="C9" s="129"/>
      <c r="D9" s="129"/>
      <c r="F9" s="129"/>
      <c r="H9" s="472"/>
      <c r="I9" s="473"/>
      <c r="J9" s="473"/>
      <c r="K9" s="473"/>
      <c r="L9" s="471"/>
    </row>
    <row r="10" spans="1:12" ht="15.75" customHeight="1">
      <c r="H10" s="475" t="s">
        <v>83</v>
      </c>
      <c r="I10" s="473">
        <f>I4+I6+I8</f>
        <v>17285.099999999999</v>
      </c>
      <c r="J10" s="473">
        <f t="shared" ref="J10:L10" si="2">J4+J6+J8</f>
        <v>1538.5</v>
      </c>
      <c r="K10" s="473">
        <f t="shared" si="2"/>
        <v>12794</v>
      </c>
      <c r="L10" s="473">
        <f t="shared" si="2"/>
        <v>2952.6</v>
      </c>
    </row>
    <row r="11" spans="1:12" ht="15.75" customHeight="1">
      <c r="A11" s="2"/>
      <c r="B11" s="127"/>
      <c r="C11" s="129"/>
      <c r="D11" s="130"/>
      <c r="E11" s="130"/>
      <c r="F11" s="130"/>
      <c r="H11" s="475"/>
      <c r="I11" s="473"/>
      <c r="J11" s="473"/>
      <c r="K11" s="473"/>
      <c r="L11" s="473"/>
    </row>
    <row r="15" spans="1:12">
      <c r="B15" s="218" t="s">
        <v>136</v>
      </c>
      <c r="C15" s="218"/>
      <c r="D15" s="218">
        <v>1744.55</v>
      </c>
      <c r="E15" s="218">
        <v>17.62</v>
      </c>
      <c r="F15" s="218">
        <f>SUM(D15:E15)</f>
        <v>1762.1699999999998</v>
      </c>
    </row>
    <row r="16" spans="1:12">
      <c r="B16" s="218" t="s">
        <v>140</v>
      </c>
      <c r="C16" s="218"/>
      <c r="D16" s="218">
        <v>2425.5</v>
      </c>
      <c r="E16" s="218">
        <v>24.5</v>
      </c>
      <c r="F16" s="218">
        <f t="shared" ref="F16:F19" si="3">SUM(D16:E16)</f>
        <v>2450</v>
      </c>
    </row>
    <row r="17" spans="2:12">
      <c r="B17" s="218" t="s">
        <v>137</v>
      </c>
      <c r="C17" s="218"/>
      <c r="D17" s="218">
        <v>2000</v>
      </c>
      <c r="E17" s="218">
        <v>20.2</v>
      </c>
      <c r="F17" s="218">
        <f t="shared" si="3"/>
        <v>2020.2</v>
      </c>
    </row>
    <row r="18" spans="2:12">
      <c r="B18" s="218" t="s">
        <v>138</v>
      </c>
      <c r="C18" s="218"/>
      <c r="D18" s="218">
        <v>3111.95</v>
      </c>
      <c r="E18" s="218">
        <v>31.43</v>
      </c>
      <c r="F18" s="218">
        <f t="shared" si="3"/>
        <v>3143.3799999999997</v>
      </c>
    </row>
    <row r="19" spans="2:12">
      <c r="B19" s="218" t="s">
        <v>139</v>
      </c>
      <c r="C19" s="218"/>
      <c r="D19" s="218">
        <v>16.309999999999999</v>
      </c>
      <c r="E19" s="218">
        <v>0.16</v>
      </c>
      <c r="F19" s="218">
        <f t="shared" si="3"/>
        <v>16.47</v>
      </c>
    </row>
    <row r="20" spans="2:12">
      <c r="B20" s="218" t="s">
        <v>141</v>
      </c>
      <c r="C20" s="218"/>
      <c r="D20" s="219">
        <f>SUM(D15:D19)</f>
        <v>9298.31</v>
      </c>
      <c r="E20" s="219">
        <f>SUM(E15:E19)</f>
        <v>93.91</v>
      </c>
      <c r="F20" s="219">
        <f>SUM(D20:E20)</f>
        <v>9392.2199999999993</v>
      </c>
    </row>
    <row r="21" spans="2:12">
      <c r="B21" s="2"/>
      <c r="C21" s="2"/>
      <c r="D21" s="220"/>
      <c r="E21" s="220"/>
      <c r="F21" s="220"/>
    </row>
    <row r="22" spans="2:12">
      <c r="B22" s="221"/>
      <c r="C22" s="222">
        <v>43661</v>
      </c>
      <c r="D22" s="223"/>
      <c r="E22" s="223"/>
      <c r="F22" s="224"/>
      <c r="H22" s="221"/>
      <c r="I22" s="222">
        <v>43749</v>
      </c>
      <c r="J22" s="223"/>
      <c r="K22" s="223"/>
      <c r="L22" s="224"/>
    </row>
    <row r="23" spans="2:12" ht="94.5">
      <c r="B23" s="211" t="s">
        <v>79</v>
      </c>
      <c r="C23" s="209" t="s">
        <v>124</v>
      </c>
      <c r="D23" s="211" t="s">
        <v>122</v>
      </c>
      <c r="E23" s="209" t="s">
        <v>121</v>
      </c>
      <c r="F23" s="209" t="s">
        <v>123</v>
      </c>
      <c r="H23" s="237" t="s">
        <v>79</v>
      </c>
      <c r="I23" s="236" t="s">
        <v>124</v>
      </c>
      <c r="J23" s="237" t="s">
        <v>122</v>
      </c>
      <c r="K23" s="236" t="s">
        <v>121</v>
      </c>
      <c r="L23" s="236" t="s">
        <v>123</v>
      </c>
    </row>
    <row r="24" spans="2:12" ht="15.75">
      <c r="B24" s="210" t="s">
        <v>80</v>
      </c>
      <c r="C24" s="148">
        <f>D24+E24+F24</f>
        <v>4203.51</v>
      </c>
      <c r="D24" s="152">
        <v>0</v>
      </c>
      <c r="E24" s="152">
        <v>3613.51</v>
      </c>
      <c r="F24" s="152">
        <v>590</v>
      </c>
      <c r="H24" s="235" t="s">
        <v>81</v>
      </c>
      <c r="I24" s="148">
        <f>J24+K24+L24</f>
        <v>14672.276999999998</v>
      </c>
      <c r="J24" s="152">
        <v>9298.31</v>
      </c>
      <c r="K24" s="152">
        <v>4192.6670000000004</v>
      </c>
      <c r="L24" s="152">
        <v>1181.3</v>
      </c>
    </row>
    <row r="25" spans="2:12" ht="15.75">
      <c r="B25" s="210" t="s">
        <v>81</v>
      </c>
      <c r="C25" s="148">
        <f>D25+E25+F25</f>
        <v>14672.279999999999</v>
      </c>
      <c r="D25" s="152">
        <v>9298.31</v>
      </c>
      <c r="E25" s="152">
        <v>4192.67</v>
      </c>
      <c r="F25" s="152">
        <v>1181.3</v>
      </c>
      <c r="H25" s="235" t="s">
        <v>82</v>
      </c>
      <c r="I25" s="148">
        <f>J25+K25+L25</f>
        <v>4263.3</v>
      </c>
      <c r="J25" s="152">
        <v>0</v>
      </c>
      <c r="K25" s="152">
        <v>4263.3</v>
      </c>
      <c r="L25" s="152">
        <v>0</v>
      </c>
    </row>
    <row r="26" spans="2:12" ht="15.75">
      <c r="B26" s="210" t="s">
        <v>82</v>
      </c>
      <c r="C26" s="148">
        <f>D26+E26+F26</f>
        <v>3652.01</v>
      </c>
      <c r="D26" s="152">
        <v>0</v>
      </c>
      <c r="E26" s="152">
        <v>3652.01</v>
      </c>
      <c r="F26" s="152">
        <v>0</v>
      </c>
      <c r="H26" s="235" t="s">
        <v>130</v>
      </c>
      <c r="I26" s="148">
        <f>J26+K26+L26</f>
        <v>22320.89</v>
      </c>
      <c r="J26" s="152">
        <v>17700</v>
      </c>
      <c r="K26" s="152">
        <v>4620.8900000000003</v>
      </c>
      <c r="L26" s="152">
        <v>0</v>
      </c>
    </row>
    <row r="27" spans="2:12" ht="15.75">
      <c r="B27" s="210" t="s">
        <v>130</v>
      </c>
      <c r="C27" s="148">
        <f>D27+E27+F27</f>
        <v>3592.1</v>
      </c>
      <c r="D27" s="152">
        <v>0</v>
      </c>
      <c r="E27" s="152">
        <v>3592.1</v>
      </c>
      <c r="F27" s="152">
        <v>0</v>
      </c>
      <c r="H27" s="235" t="s">
        <v>160</v>
      </c>
      <c r="I27" s="148">
        <f>J27+K27+L27</f>
        <v>4442.1000000000004</v>
      </c>
      <c r="J27" s="152">
        <v>0</v>
      </c>
      <c r="K27" s="152">
        <v>4442.1000000000004</v>
      </c>
      <c r="L27" s="152">
        <v>0</v>
      </c>
    </row>
    <row r="28" spans="2:12" ht="15.75">
      <c r="B28" s="209" t="s">
        <v>83</v>
      </c>
      <c r="C28" s="148">
        <f>D28+E28+F28</f>
        <v>26119.899999999998</v>
      </c>
      <c r="D28" s="148">
        <f>SUM(D24:D27)</f>
        <v>9298.31</v>
      </c>
      <c r="E28" s="148">
        <f>SUM(E24:E27)</f>
        <v>15050.29</v>
      </c>
      <c r="F28" s="148">
        <f>SUM(F24:F27)</f>
        <v>1771.3</v>
      </c>
      <c r="H28" s="236" t="s">
        <v>83</v>
      </c>
      <c r="I28" s="148">
        <f>J28+K28+L28</f>
        <v>45698.567000000003</v>
      </c>
      <c r="J28" s="148">
        <f>SUM(J24:J27)</f>
        <v>26998.309999999998</v>
      </c>
      <c r="K28" s="148">
        <f>SUM(K24:K27)</f>
        <v>17518.957000000002</v>
      </c>
      <c r="L28" s="148">
        <f>SUM(L24:L27)</f>
        <v>1181.3</v>
      </c>
    </row>
    <row r="30" spans="2:12">
      <c r="B30" s="221"/>
      <c r="C30" s="222" t="s">
        <v>208</v>
      </c>
      <c r="D30" s="223"/>
      <c r="E30" s="223"/>
      <c r="F30" s="224"/>
      <c r="H30" s="221"/>
      <c r="I30" s="222">
        <v>43759</v>
      </c>
      <c r="J30" s="223"/>
      <c r="K30" s="223"/>
      <c r="L30" s="224"/>
    </row>
    <row r="31" spans="2:12" ht="94.5">
      <c r="B31" s="264" t="s">
        <v>79</v>
      </c>
      <c r="C31" s="262" t="s">
        <v>124</v>
      </c>
      <c r="D31" s="264" t="s">
        <v>122</v>
      </c>
      <c r="E31" s="262" t="s">
        <v>121</v>
      </c>
      <c r="F31" s="262" t="s">
        <v>123</v>
      </c>
      <c r="H31" s="260" t="s">
        <v>79</v>
      </c>
      <c r="I31" s="258" t="s">
        <v>124</v>
      </c>
      <c r="J31" s="260" t="s">
        <v>122</v>
      </c>
      <c r="K31" s="258" t="s">
        <v>121</v>
      </c>
      <c r="L31" s="258" t="s">
        <v>123</v>
      </c>
    </row>
    <row r="32" spans="2:12" ht="15.75">
      <c r="B32" s="263" t="s">
        <v>81</v>
      </c>
      <c r="C32" s="148">
        <f>D32+E32+F32</f>
        <v>15836.04</v>
      </c>
      <c r="D32" s="152">
        <v>9298.31</v>
      </c>
      <c r="E32" s="152">
        <v>5409.78</v>
      </c>
      <c r="F32" s="152">
        <v>1127.95</v>
      </c>
      <c r="H32" s="259" t="s">
        <v>81</v>
      </c>
      <c r="I32" s="148">
        <f>J32+K32+L32</f>
        <v>14672.276999999998</v>
      </c>
      <c r="J32" s="152">
        <v>9298.31</v>
      </c>
      <c r="K32" s="152">
        <v>4192.6670000000004</v>
      </c>
      <c r="L32" s="152">
        <v>1181.3</v>
      </c>
    </row>
    <row r="33" spans="2:12" ht="15.75">
      <c r="B33" s="263" t="s">
        <v>82</v>
      </c>
      <c r="C33" s="148">
        <f>D33+E33+F33</f>
        <v>6974.24</v>
      </c>
      <c r="D33" s="152">
        <v>0</v>
      </c>
      <c r="E33" s="152">
        <v>5789.74</v>
      </c>
      <c r="F33" s="152">
        <v>1184.5</v>
      </c>
      <c r="H33" s="259" t="s">
        <v>82</v>
      </c>
      <c r="I33" s="148">
        <f>J33+K33+L33</f>
        <v>7236.3062</v>
      </c>
      <c r="J33" s="152">
        <v>2943.3062</v>
      </c>
      <c r="K33" s="152">
        <v>4293</v>
      </c>
      <c r="L33" s="152">
        <v>0</v>
      </c>
    </row>
    <row r="34" spans="2:12" ht="15.75">
      <c r="B34" s="263" t="s">
        <v>130</v>
      </c>
      <c r="C34" s="148">
        <f>D34+E34+F34</f>
        <v>196119.02</v>
      </c>
      <c r="D34" s="152">
        <v>186977.37</v>
      </c>
      <c r="E34" s="152">
        <v>7957.15</v>
      </c>
      <c r="F34" s="152">
        <v>1184.5</v>
      </c>
      <c r="H34" s="259" t="s">
        <v>130</v>
      </c>
      <c r="I34" s="148">
        <f>J34+K34+L34</f>
        <v>22320.89</v>
      </c>
      <c r="J34" s="152">
        <v>17700</v>
      </c>
      <c r="K34" s="152">
        <v>4620.8900000000003</v>
      </c>
      <c r="L34" s="152">
        <v>0</v>
      </c>
    </row>
    <row r="35" spans="2:12" ht="15.75">
      <c r="B35" s="263" t="s">
        <v>160</v>
      </c>
      <c r="C35" s="148">
        <f>D35+E35+F35</f>
        <v>160363.14000000001</v>
      </c>
      <c r="D35" s="319">
        <v>151579.04</v>
      </c>
      <c r="E35" s="152">
        <v>7599.6</v>
      </c>
      <c r="F35" s="152">
        <v>1184.5</v>
      </c>
      <c r="H35" s="259" t="s">
        <v>160</v>
      </c>
      <c r="I35" s="148">
        <f>J35+K35+L35</f>
        <v>4442.1000000000004</v>
      </c>
      <c r="J35" s="152">
        <v>0</v>
      </c>
      <c r="K35" s="152">
        <v>4442.1000000000004</v>
      </c>
      <c r="L35" s="152">
        <v>0</v>
      </c>
    </row>
    <row r="36" spans="2:12" ht="15.75">
      <c r="B36" s="262" t="s">
        <v>83</v>
      </c>
      <c r="C36" s="148">
        <f>D36+E36+F36</f>
        <v>379292.44</v>
      </c>
      <c r="D36" s="148">
        <f>SUM(D32:D35)</f>
        <v>347854.72</v>
      </c>
      <c r="E36" s="148">
        <f>SUM(E32:E35)</f>
        <v>26756.269999999997</v>
      </c>
      <c r="F36" s="148">
        <f>SUM(F32:F35)</f>
        <v>4681.45</v>
      </c>
      <c r="H36" s="258" t="s">
        <v>83</v>
      </c>
      <c r="I36" s="148">
        <f>J36+K36+L36</f>
        <v>48671.573199999999</v>
      </c>
      <c r="J36" s="148">
        <f>SUM(J32:J35)</f>
        <v>29941.6162</v>
      </c>
      <c r="K36" s="148">
        <f>SUM(K32:K35)</f>
        <v>17548.656999999999</v>
      </c>
      <c r="L36" s="148">
        <f>SUM(L32:L35)</f>
        <v>1181.3</v>
      </c>
    </row>
    <row r="38" spans="2:12">
      <c r="B38" s="221"/>
      <c r="C38" s="222" t="s">
        <v>211</v>
      </c>
      <c r="D38" s="223"/>
      <c r="E38" s="223"/>
      <c r="F38" s="224"/>
      <c r="H38" s="221"/>
      <c r="I38" s="222" t="s">
        <v>187</v>
      </c>
      <c r="J38" s="223"/>
      <c r="K38" s="223"/>
      <c r="L38" s="224"/>
    </row>
    <row r="39" spans="2:12" ht="94.5">
      <c r="B39" s="363" t="s">
        <v>79</v>
      </c>
      <c r="C39" s="362" t="s">
        <v>124</v>
      </c>
      <c r="D39" s="363" t="s">
        <v>122</v>
      </c>
      <c r="E39" s="362" t="s">
        <v>121</v>
      </c>
      <c r="F39" s="362" t="s">
        <v>123</v>
      </c>
      <c r="H39" s="264" t="s">
        <v>79</v>
      </c>
      <c r="I39" s="262" t="s">
        <v>124</v>
      </c>
      <c r="J39" s="264" t="s">
        <v>122</v>
      </c>
      <c r="K39" s="262" t="s">
        <v>121</v>
      </c>
      <c r="L39" s="262" t="s">
        <v>123</v>
      </c>
    </row>
    <row r="40" spans="2:12" ht="15.75">
      <c r="B40" s="361" t="s">
        <v>81</v>
      </c>
      <c r="C40" s="148">
        <f>D40+E40+F40</f>
        <v>15836.04</v>
      </c>
      <c r="D40" s="152">
        <v>9298.31</v>
      </c>
      <c r="E40" s="152">
        <v>5409.78</v>
      </c>
      <c r="F40" s="152">
        <v>1127.95</v>
      </c>
      <c r="H40" s="263" t="s">
        <v>81</v>
      </c>
      <c r="I40" s="148">
        <f>J40+K40+L40</f>
        <v>14672.276999999998</v>
      </c>
      <c r="J40" s="152">
        <v>9298.31</v>
      </c>
      <c r="K40" s="152">
        <v>4192.6670000000004</v>
      </c>
      <c r="L40" s="152">
        <v>1181.3</v>
      </c>
    </row>
    <row r="41" spans="2:12" ht="15.75">
      <c r="B41" s="361" t="s">
        <v>82</v>
      </c>
      <c r="C41" s="148">
        <f>D41+E41+F41</f>
        <v>6974.24</v>
      </c>
      <c r="D41" s="152">
        <v>0</v>
      </c>
      <c r="E41" s="152">
        <v>5789.74</v>
      </c>
      <c r="F41" s="152">
        <v>1184.5</v>
      </c>
      <c r="H41" s="263" t="s">
        <v>82</v>
      </c>
      <c r="I41" s="148">
        <f>J41+K41+L41</f>
        <v>7236.3062</v>
      </c>
      <c r="J41" s="152">
        <v>2943.3062</v>
      </c>
      <c r="K41" s="152">
        <v>4293</v>
      </c>
      <c r="L41" s="152">
        <v>0</v>
      </c>
    </row>
    <row r="42" spans="2:12" ht="15.75">
      <c r="B42" s="361" t="s">
        <v>130</v>
      </c>
      <c r="C42" s="148">
        <f>D42+E42+F42</f>
        <v>89009.51999999999</v>
      </c>
      <c r="D42" s="152">
        <v>81457.62</v>
      </c>
      <c r="E42" s="152">
        <v>6367.4</v>
      </c>
      <c r="F42" s="152">
        <v>1184.5</v>
      </c>
      <c r="H42" s="263" t="s">
        <v>130</v>
      </c>
      <c r="I42" s="148">
        <f>J42+K42+L42</f>
        <v>22320.89</v>
      </c>
      <c r="J42" s="152">
        <v>17700</v>
      </c>
      <c r="K42" s="152">
        <v>4620.8900000000003</v>
      </c>
      <c r="L42" s="152">
        <v>0</v>
      </c>
    </row>
    <row r="43" spans="2:12" ht="15.75">
      <c r="B43" s="361" t="s">
        <v>160</v>
      </c>
      <c r="C43" s="148">
        <f>D43+E43+F43</f>
        <v>53253.64</v>
      </c>
      <c r="D43" s="319">
        <v>46059.29</v>
      </c>
      <c r="E43" s="152">
        <v>6009.85</v>
      </c>
      <c r="F43" s="152">
        <v>1184.5</v>
      </c>
      <c r="H43" s="263" t="s">
        <v>160</v>
      </c>
      <c r="I43" s="148">
        <f>J43+K43+L43</f>
        <v>4442.1000000000004</v>
      </c>
      <c r="J43" s="152">
        <v>0</v>
      </c>
      <c r="K43" s="152">
        <v>4442.1000000000004</v>
      </c>
      <c r="L43" s="152">
        <v>0</v>
      </c>
    </row>
    <row r="44" spans="2:12" ht="15.75">
      <c r="B44" s="362" t="s">
        <v>83</v>
      </c>
      <c r="C44" s="148">
        <f>D44+E44+F44</f>
        <v>165073.44</v>
      </c>
      <c r="D44" s="148">
        <f>SUM(D40:D43)</f>
        <v>136815.22</v>
      </c>
      <c r="E44" s="148">
        <f>SUM(E40:E43)</f>
        <v>23576.769999999997</v>
      </c>
      <c r="F44" s="148">
        <f>SUM(F40:F43)</f>
        <v>4681.45</v>
      </c>
      <c r="H44" s="262" t="s">
        <v>83</v>
      </c>
      <c r="I44" s="148">
        <f>J44+K44+L44</f>
        <v>48671.573199999999</v>
      </c>
      <c r="J44" s="148">
        <f>SUM(J40:J43)</f>
        <v>29941.6162</v>
      </c>
      <c r="K44" s="148">
        <f>SUM(K40:K43)</f>
        <v>17548.656999999999</v>
      </c>
      <c r="L44" s="148">
        <f>SUM(L40:L43)</f>
        <v>1181.3</v>
      </c>
    </row>
    <row r="46" spans="2:12" ht="15.75" customHeight="1"/>
    <row r="47" spans="2:12" ht="15.75" thickBot="1">
      <c r="B47" s="474" t="s">
        <v>213</v>
      </c>
      <c r="C47" s="474"/>
      <c r="D47" s="474"/>
      <c r="E47" s="474"/>
      <c r="F47" s="474"/>
    </row>
    <row r="48" spans="2:12" ht="95.25" thickBot="1">
      <c r="B48" s="371" t="s">
        <v>79</v>
      </c>
      <c r="C48" s="372" t="s">
        <v>124</v>
      </c>
      <c r="D48" s="372" t="s">
        <v>122</v>
      </c>
      <c r="E48" s="372" t="s">
        <v>121</v>
      </c>
      <c r="F48" s="372" t="s">
        <v>123</v>
      </c>
    </row>
    <row r="49" spans="2:6" ht="16.5" thickBot="1">
      <c r="B49" s="373" t="s">
        <v>81</v>
      </c>
      <c r="C49" s="374">
        <v>15836.04</v>
      </c>
      <c r="D49" s="374">
        <v>9298.31</v>
      </c>
      <c r="E49" s="374">
        <v>5409.78</v>
      </c>
      <c r="F49" s="374">
        <v>1127.95</v>
      </c>
    </row>
    <row r="50" spans="2:6" ht="16.5" thickBot="1">
      <c r="B50" s="373" t="s">
        <v>82</v>
      </c>
      <c r="C50" s="374">
        <v>7474.24</v>
      </c>
      <c r="D50" s="374">
        <v>0</v>
      </c>
      <c r="E50" s="374">
        <v>6289.74</v>
      </c>
      <c r="F50" s="374">
        <v>1184.5</v>
      </c>
    </row>
    <row r="51" spans="2:6" ht="16.5" thickBot="1">
      <c r="B51" s="373" t="s">
        <v>130</v>
      </c>
      <c r="C51" s="374">
        <v>89009.52</v>
      </c>
      <c r="D51" s="374">
        <v>81457.62</v>
      </c>
      <c r="E51" s="374">
        <v>6367.4</v>
      </c>
      <c r="F51" s="374">
        <v>1184.5</v>
      </c>
    </row>
    <row r="52" spans="2:6" ht="16.5" thickBot="1">
      <c r="B52" s="373" t="s">
        <v>160</v>
      </c>
      <c r="C52" s="374">
        <v>53253.64</v>
      </c>
      <c r="D52" s="374">
        <v>46059.29</v>
      </c>
      <c r="E52" s="374">
        <v>6009.85</v>
      </c>
      <c r="F52" s="374">
        <v>1184.5</v>
      </c>
    </row>
    <row r="53" spans="2:6" ht="16.5" thickBot="1">
      <c r="B53" s="375" t="s">
        <v>83</v>
      </c>
      <c r="C53" s="376">
        <v>165573.44</v>
      </c>
      <c r="D53" s="376">
        <v>136815.22</v>
      </c>
      <c r="E53" s="376">
        <v>23576.77</v>
      </c>
      <c r="F53" s="376">
        <v>4681.45</v>
      </c>
    </row>
    <row r="54" spans="2:6" ht="18.75">
      <c r="B54" s="377"/>
    </row>
  </sheetData>
  <mergeCells count="21">
    <mergeCell ref="B47:F47"/>
    <mergeCell ref="L10:L11"/>
    <mergeCell ref="H10:H11"/>
    <mergeCell ref="I10:I11"/>
    <mergeCell ref="J10:J11"/>
    <mergeCell ref="K10:K11"/>
    <mergeCell ref="L4:L5"/>
    <mergeCell ref="L8:L9"/>
    <mergeCell ref="L6:L7"/>
    <mergeCell ref="H4:H5"/>
    <mergeCell ref="I4:I5"/>
    <mergeCell ref="J4:J5"/>
    <mergeCell ref="K4:K5"/>
    <mergeCell ref="H6:H7"/>
    <mergeCell ref="I6:I7"/>
    <mergeCell ref="J6:J7"/>
    <mergeCell ref="K6:K7"/>
    <mergeCell ref="H8:H9"/>
    <mergeCell ref="I8:I9"/>
    <mergeCell ref="J8:J9"/>
    <mergeCell ref="K8:K9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5"/>
  <sheetViews>
    <sheetView workbookViewId="0">
      <selection activeCell="G6" sqref="G6"/>
    </sheetView>
  </sheetViews>
  <sheetFormatPr defaultRowHeight="15"/>
  <cols>
    <col min="1" max="1" width="6" customWidth="1"/>
    <col min="2" max="2" width="59.7109375" customWidth="1"/>
    <col min="3" max="3" width="12.7109375" customWidth="1"/>
    <col min="4" max="4" width="13.42578125" customWidth="1"/>
    <col min="5" max="5" width="14.42578125" customWidth="1"/>
    <col min="6" max="6" width="13.5703125" customWidth="1"/>
    <col min="7" max="7" width="13.42578125" customWidth="1"/>
  </cols>
  <sheetData>
    <row r="1" spans="1:11" ht="20.25" customHeight="1">
      <c r="C1" s="443" t="s">
        <v>85</v>
      </c>
      <c r="D1" s="443"/>
      <c r="E1" s="443"/>
      <c r="F1" s="443"/>
      <c r="G1" s="443"/>
      <c r="H1" s="67"/>
      <c r="I1" s="62"/>
      <c r="J1" s="62"/>
      <c r="K1" s="62"/>
    </row>
    <row r="2" spans="1:11" ht="96" customHeight="1">
      <c r="C2" s="449" t="s">
        <v>152</v>
      </c>
      <c r="D2" s="449"/>
      <c r="E2" s="449"/>
      <c r="F2" s="449"/>
      <c r="G2" s="449"/>
    </row>
    <row r="3" spans="1:11" ht="18.75">
      <c r="C3" s="443" t="s">
        <v>212</v>
      </c>
      <c r="D3" s="443"/>
      <c r="E3" s="443"/>
      <c r="F3" s="443"/>
      <c r="G3" s="443"/>
      <c r="I3" s="64"/>
      <c r="J3" s="64"/>
      <c r="K3" s="64"/>
    </row>
    <row r="4" spans="1:11" ht="18.75">
      <c r="A4" s="11" t="s">
        <v>6</v>
      </c>
    </row>
    <row r="5" spans="1:11" ht="15" customHeight="1">
      <c r="B5" s="479" t="s">
        <v>86</v>
      </c>
      <c r="C5" s="479"/>
      <c r="D5" s="479"/>
      <c r="E5" s="479"/>
      <c r="F5" s="479"/>
      <c r="G5" s="479"/>
    </row>
    <row r="6" spans="1:11" ht="37.5" customHeight="1">
      <c r="A6" s="445" t="s">
        <v>159</v>
      </c>
      <c r="B6" s="445"/>
      <c r="C6" s="445"/>
      <c r="D6" s="445"/>
      <c r="E6" s="445"/>
      <c r="F6" s="445"/>
      <c r="G6" s="65"/>
      <c r="H6" s="65"/>
    </row>
    <row r="7" spans="1:11" ht="18.75">
      <c r="A7" s="12"/>
    </row>
    <row r="8" spans="1:11" ht="33" customHeight="1">
      <c r="A8" s="480" t="s">
        <v>87</v>
      </c>
      <c r="B8" s="481" t="s">
        <v>88</v>
      </c>
      <c r="C8" s="481" t="s">
        <v>89</v>
      </c>
      <c r="D8" s="450" t="s">
        <v>90</v>
      </c>
      <c r="E8" s="451"/>
      <c r="F8" s="451"/>
      <c r="G8" s="452"/>
    </row>
    <row r="9" spans="1:11" ht="15.75">
      <c r="A9" s="480"/>
      <c r="B9" s="482"/>
      <c r="C9" s="482"/>
      <c r="D9" s="63">
        <v>2019</v>
      </c>
      <c r="E9" s="63">
        <v>2020</v>
      </c>
      <c r="F9" s="55">
        <v>2021</v>
      </c>
      <c r="G9" s="147">
        <v>2022</v>
      </c>
    </row>
    <row r="10" spans="1:11" ht="15.75">
      <c r="A10" s="63">
        <v>1</v>
      </c>
      <c r="B10" s="63">
        <v>2</v>
      </c>
      <c r="C10" s="63">
        <v>3</v>
      </c>
      <c r="D10" s="63">
        <v>4</v>
      </c>
      <c r="E10" s="63">
        <v>5</v>
      </c>
      <c r="F10" s="55">
        <v>6</v>
      </c>
      <c r="G10" s="147">
        <v>7</v>
      </c>
    </row>
    <row r="11" spans="1:11" ht="18" customHeight="1">
      <c r="A11" s="460" t="s">
        <v>15</v>
      </c>
      <c r="B11" s="461"/>
      <c r="C11" s="461"/>
      <c r="D11" s="461"/>
      <c r="E11" s="461"/>
      <c r="F11" s="461"/>
      <c r="G11" s="462"/>
    </row>
    <row r="12" spans="1:11" ht="70.5" customHeight="1">
      <c r="A12" s="358">
        <v>1</v>
      </c>
      <c r="B12" s="359" t="s">
        <v>91</v>
      </c>
      <c r="C12" s="358" t="s">
        <v>92</v>
      </c>
      <c r="D12" s="358">
        <v>34.700000000000003</v>
      </c>
      <c r="E12" s="341">
        <v>35.1</v>
      </c>
      <c r="F12" s="341">
        <v>36</v>
      </c>
      <c r="G12" s="358">
        <v>37</v>
      </c>
    </row>
    <row r="13" spans="1:11" ht="38.25" customHeight="1">
      <c r="A13" s="341">
        <v>2</v>
      </c>
      <c r="B13" s="256" t="s">
        <v>93</v>
      </c>
      <c r="C13" s="255" t="s">
        <v>92</v>
      </c>
      <c r="D13" s="341">
        <v>60.6</v>
      </c>
      <c r="E13" s="341">
        <v>60.6</v>
      </c>
      <c r="F13" s="341">
        <v>63.6</v>
      </c>
      <c r="G13" s="341">
        <v>64.7</v>
      </c>
    </row>
    <row r="14" spans="1:11" ht="68.25" customHeight="1">
      <c r="A14" s="231">
        <v>3</v>
      </c>
      <c r="B14" s="256" t="s">
        <v>94</v>
      </c>
      <c r="C14" s="231" t="s">
        <v>92</v>
      </c>
      <c r="D14" s="153">
        <v>56</v>
      </c>
      <c r="E14" s="231">
        <v>56.5</v>
      </c>
      <c r="F14" s="231">
        <v>56.8</v>
      </c>
      <c r="G14" s="231">
        <v>58.5</v>
      </c>
    </row>
    <row r="15" spans="1:11" ht="66">
      <c r="A15" s="231">
        <v>4</v>
      </c>
      <c r="B15" s="256" t="s">
        <v>95</v>
      </c>
      <c r="C15" s="255" t="s">
        <v>96</v>
      </c>
      <c r="D15" s="231">
        <v>37</v>
      </c>
      <c r="E15" s="231">
        <v>37</v>
      </c>
      <c r="F15" s="231">
        <v>40</v>
      </c>
      <c r="G15" s="231">
        <v>42</v>
      </c>
    </row>
    <row r="16" spans="1:11" ht="68.25" customHeight="1">
      <c r="A16" s="233">
        <v>5</v>
      </c>
      <c r="B16" s="257" t="s">
        <v>97</v>
      </c>
      <c r="C16" s="233" t="s">
        <v>98</v>
      </c>
      <c r="D16" s="233">
        <v>95</v>
      </c>
      <c r="E16" s="323">
        <v>97</v>
      </c>
      <c r="F16" s="231">
        <v>90</v>
      </c>
      <c r="G16" s="231">
        <v>90</v>
      </c>
    </row>
    <row r="17" spans="1:7" ht="69.75" customHeight="1">
      <c r="A17" s="231">
        <v>6</v>
      </c>
      <c r="B17" s="256" t="s">
        <v>99</v>
      </c>
      <c r="C17" s="231" t="s">
        <v>92</v>
      </c>
      <c r="D17" s="153">
        <v>7</v>
      </c>
      <c r="E17" s="153">
        <v>7.5</v>
      </c>
      <c r="F17" s="153">
        <v>10</v>
      </c>
      <c r="G17" s="153">
        <v>12</v>
      </c>
    </row>
    <row r="18" spans="1:7" ht="19.5" customHeight="1">
      <c r="A18" s="476" t="s">
        <v>100</v>
      </c>
      <c r="B18" s="477"/>
      <c r="C18" s="477"/>
      <c r="D18" s="477"/>
      <c r="E18" s="477"/>
      <c r="F18" s="478"/>
      <c r="G18" s="245"/>
    </row>
    <row r="19" spans="1:7" ht="51.75" customHeight="1">
      <c r="A19" s="231">
        <v>7</v>
      </c>
      <c r="B19" s="256" t="s">
        <v>161</v>
      </c>
      <c r="C19" s="231" t="s">
        <v>96</v>
      </c>
      <c r="D19" s="341">
        <v>200</v>
      </c>
      <c r="E19" s="341">
        <v>203</v>
      </c>
      <c r="F19" s="341">
        <v>200</v>
      </c>
      <c r="G19" s="341">
        <v>200</v>
      </c>
    </row>
    <row r="20" spans="1:7" ht="53.25" customHeight="1">
      <c r="A20" s="231">
        <v>8</v>
      </c>
      <c r="B20" s="257" t="s">
        <v>101</v>
      </c>
      <c r="C20" s="233" t="s">
        <v>98</v>
      </c>
      <c r="D20" s="233">
        <v>45</v>
      </c>
      <c r="E20" s="233">
        <v>50</v>
      </c>
      <c r="F20" s="233">
        <v>50</v>
      </c>
      <c r="G20" s="233">
        <v>50</v>
      </c>
    </row>
    <row r="21" spans="1:7" ht="35.25" customHeight="1">
      <c r="A21" s="255">
        <v>9</v>
      </c>
      <c r="B21" s="256" t="s">
        <v>102</v>
      </c>
      <c r="C21" s="231" t="s">
        <v>92</v>
      </c>
      <c r="D21" s="231">
        <v>0.8</v>
      </c>
      <c r="E21" s="231">
        <v>0.9</v>
      </c>
      <c r="F21" s="231">
        <v>0.9</v>
      </c>
      <c r="G21" s="231">
        <v>0.9</v>
      </c>
    </row>
    <row r="22" spans="1:7" ht="57" customHeight="1">
      <c r="A22" s="231">
        <v>10</v>
      </c>
      <c r="B22" s="256" t="s">
        <v>103</v>
      </c>
      <c r="C22" s="231" t="s">
        <v>96</v>
      </c>
      <c r="D22" s="231">
        <v>10</v>
      </c>
      <c r="E22" s="231">
        <v>12</v>
      </c>
      <c r="F22" s="231">
        <v>15</v>
      </c>
      <c r="G22" s="231">
        <v>15</v>
      </c>
    </row>
    <row r="23" spans="1:7" ht="15.75">
      <c r="A23" s="62"/>
    </row>
    <row r="24" spans="1:7" ht="15.75">
      <c r="A24" s="62"/>
    </row>
    <row r="25" spans="1:7" ht="15.75">
      <c r="A25" s="62"/>
    </row>
  </sheetData>
  <mergeCells count="11">
    <mergeCell ref="C1:G1"/>
    <mergeCell ref="C2:G2"/>
    <mergeCell ref="C3:G3"/>
    <mergeCell ref="A18:F18"/>
    <mergeCell ref="A6:F6"/>
    <mergeCell ref="B5:G5"/>
    <mergeCell ref="A8:A9"/>
    <mergeCell ref="B8:B9"/>
    <mergeCell ref="C8:C9"/>
    <mergeCell ref="D8:G8"/>
    <mergeCell ref="A11:G11"/>
  </mergeCells>
  <pageMargins left="0.62992125984251968" right="0.62992125984251968" top="0.98425196850393704" bottom="0.74803149606299213" header="0.31496062992125984" footer="0.31496062992125984"/>
  <pageSetup paperSize="9" scale="9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8"/>
  <sheetViews>
    <sheetView topLeftCell="A5" zoomScale="85" zoomScaleNormal="85" workbookViewId="0">
      <pane ySplit="13" topLeftCell="A39" activePane="bottomLeft" state="frozen"/>
      <selection activeCell="A5" sqref="A5"/>
      <selection pane="bottomLeft" activeCell="J17" sqref="J17"/>
    </sheetView>
  </sheetViews>
  <sheetFormatPr defaultRowHeight="15"/>
  <cols>
    <col min="1" max="1" width="6" customWidth="1"/>
    <col min="2" max="2" width="32.85546875" customWidth="1"/>
    <col min="3" max="3" width="17.7109375" customWidth="1"/>
    <col min="4" max="4" width="9.85546875" customWidth="1"/>
    <col min="5" max="5" width="9.5703125" bestFit="1" customWidth="1"/>
    <col min="6" max="6" width="9.28515625" bestFit="1" customWidth="1"/>
    <col min="7" max="7" width="9.28515625" style="20" bestFit="1" customWidth="1"/>
    <col min="8" max="8" width="9.28515625" bestFit="1" customWidth="1"/>
    <col min="9" max="10" width="9.28515625" style="20" bestFit="1" customWidth="1"/>
    <col min="11" max="11" width="9.5703125" style="20" bestFit="1" customWidth="1"/>
    <col min="12" max="12" width="9.28515625" style="20" bestFit="1" customWidth="1"/>
    <col min="13" max="13" width="9.5703125" bestFit="1" customWidth="1"/>
    <col min="14" max="15" width="9.28515625" bestFit="1" customWidth="1"/>
  </cols>
  <sheetData>
    <row r="1" spans="1:19" ht="18.75">
      <c r="A1" s="1"/>
      <c r="B1" s="2"/>
      <c r="C1" s="2"/>
      <c r="D1" s="28"/>
      <c r="E1" s="29"/>
      <c r="F1" s="36"/>
      <c r="G1" s="155"/>
      <c r="I1" s="118"/>
      <c r="J1" s="145"/>
      <c r="K1" s="145"/>
      <c r="L1" s="145"/>
      <c r="M1" s="412" t="s">
        <v>0</v>
      </c>
      <c r="N1" s="412"/>
      <c r="O1" s="412"/>
      <c r="P1" s="412"/>
      <c r="Q1" s="412"/>
    </row>
    <row r="2" spans="1:19" ht="11.25" customHeight="1">
      <c r="A2" s="1"/>
      <c r="B2" s="2"/>
      <c r="C2" s="2"/>
      <c r="D2" s="28"/>
      <c r="E2" s="29"/>
      <c r="F2" s="36"/>
      <c r="G2" s="155"/>
      <c r="H2" s="79"/>
      <c r="I2" s="118"/>
      <c r="J2" s="145"/>
      <c r="K2" s="145"/>
      <c r="L2" s="145"/>
      <c r="M2" s="79"/>
      <c r="N2" s="79"/>
      <c r="O2" s="79"/>
    </row>
    <row r="3" spans="1:19" ht="17.25">
      <c r="A3" s="3"/>
      <c r="D3" s="29"/>
      <c r="E3" s="29"/>
      <c r="F3" s="29"/>
      <c r="G3" s="155"/>
      <c r="I3" s="118"/>
      <c r="J3" s="145"/>
      <c r="K3" s="145"/>
      <c r="L3" s="146" t="s">
        <v>125</v>
      </c>
      <c r="M3" s="119"/>
      <c r="N3" s="119"/>
      <c r="O3" s="119"/>
      <c r="P3" s="119"/>
      <c r="Q3" s="119"/>
      <c r="R3" s="119"/>
      <c r="S3" s="119"/>
    </row>
    <row r="4" spans="1:19" ht="17.25">
      <c r="A4" s="3"/>
      <c r="D4" s="29"/>
      <c r="E4" s="29"/>
      <c r="F4" s="29"/>
      <c r="G4" s="155"/>
      <c r="I4" s="118"/>
      <c r="J4" s="145"/>
      <c r="K4" s="145"/>
      <c r="L4" s="146" t="s">
        <v>2</v>
      </c>
      <c r="M4" s="119"/>
      <c r="N4" s="119"/>
      <c r="O4" s="119"/>
      <c r="P4" s="119"/>
      <c r="Q4" s="119"/>
      <c r="R4" s="119"/>
      <c r="S4" s="119"/>
    </row>
    <row r="5" spans="1:19" ht="17.25">
      <c r="A5" s="3"/>
      <c r="D5" s="29"/>
      <c r="E5" s="29"/>
      <c r="F5" s="29"/>
      <c r="G5" s="155"/>
      <c r="I5" s="118"/>
      <c r="J5" s="145"/>
      <c r="K5" s="145"/>
      <c r="L5" s="146" t="s">
        <v>126</v>
      </c>
      <c r="M5" s="119"/>
      <c r="N5" s="119"/>
      <c r="O5" s="119"/>
      <c r="P5" s="119"/>
      <c r="Q5" s="119"/>
      <c r="R5" s="119"/>
      <c r="S5" s="119"/>
    </row>
    <row r="6" spans="1:19" ht="17.25">
      <c r="A6" s="3"/>
      <c r="D6" s="29"/>
      <c r="E6" s="29"/>
      <c r="F6" s="29"/>
      <c r="G6" s="155"/>
      <c r="I6" s="118"/>
      <c r="J6" s="145"/>
      <c r="K6" s="145"/>
      <c r="L6" s="146" t="s">
        <v>127</v>
      </c>
      <c r="M6" s="119"/>
      <c r="N6" s="119"/>
      <c r="O6" s="119"/>
      <c r="P6" s="119"/>
      <c r="Q6" s="119"/>
      <c r="R6" s="119"/>
      <c r="S6" s="119"/>
    </row>
    <row r="7" spans="1:19" ht="13.5" customHeight="1">
      <c r="A7" s="3"/>
      <c r="D7" s="29"/>
      <c r="E7" s="29"/>
      <c r="F7" s="29"/>
      <c r="G7" s="155"/>
      <c r="I7" s="118"/>
      <c r="J7" s="145"/>
      <c r="K7" s="145"/>
      <c r="L7" s="145"/>
      <c r="M7" s="154" t="s">
        <v>134</v>
      </c>
      <c r="N7" s="154"/>
      <c r="O7" s="154"/>
      <c r="P7" s="154"/>
      <c r="Q7" s="154"/>
    </row>
    <row r="8" spans="1:19" ht="16.5" customHeight="1">
      <c r="A8" s="56"/>
      <c r="B8" s="57"/>
      <c r="C8" s="57"/>
      <c r="D8" s="58"/>
      <c r="E8" s="58"/>
      <c r="G8" s="155"/>
      <c r="H8" s="58" t="s">
        <v>84</v>
      </c>
      <c r="I8" s="118"/>
      <c r="J8" s="145"/>
      <c r="K8" s="145"/>
      <c r="L8" s="145"/>
      <c r="M8" s="60"/>
      <c r="N8" s="60"/>
      <c r="O8" s="58"/>
    </row>
    <row r="9" spans="1:19" ht="35.25" customHeight="1">
      <c r="A9" s="56"/>
      <c r="B9" s="413" t="s">
        <v>128</v>
      </c>
      <c r="C9" s="413"/>
      <c r="D9" s="413"/>
      <c r="E9" s="413"/>
      <c r="F9" s="413"/>
      <c r="G9" s="413"/>
      <c r="H9" s="413"/>
      <c r="I9" s="413"/>
      <c r="J9" s="413"/>
      <c r="K9" s="413"/>
      <c r="L9" s="413"/>
      <c r="M9" s="413"/>
      <c r="N9" s="413"/>
      <c r="O9" s="413"/>
      <c r="P9" s="413"/>
      <c r="Q9" s="413"/>
      <c r="R9" s="413"/>
    </row>
    <row r="10" spans="1:19" ht="18.75">
      <c r="A10" s="4" t="s">
        <v>6</v>
      </c>
      <c r="D10" s="29"/>
      <c r="E10" s="29"/>
      <c r="F10" s="29"/>
      <c r="H10" s="29"/>
      <c r="M10" s="29"/>
      <c r="N10" s="29"/>
      <c r="O10" s="29"/>
    </row>
    <row r="11" spans="1:19">
      <c r="A11" s="418" t="s">
        <v>48</v>
      </c>
      <c r="B11" s="414" t="s">
        <v>7</v>
      </c>
      <c r="C11" s="416" t="s">
        <v>8</v>
      </c>
      <c r="D11" s="434" t="s">
        <v>9</v>
      </c>
      <c r="E11" s="435"/>
      <c r="F11" s="81"/>
      <c r="G11" s="436">
        <v>2018</v>
      </c>
      <c r="H11" s="424"/>
      <c r="I11" s="87"/>
      <c r="J11" s="494">
        <v>2019</v>
      </c>
      <c r="K11" s="494"/>
      <c r="L11" s="106"/>
      <c r="M11" s="425">
        <v>2020</v>
      </c>
      <c r="N11" s="425"/>
      <c r="O11" s="425"/>
      <c r="P11" s="425">
        <v>2021</v>
      </c>
      <c r="Q11" s="425"/>
      <c r="R11" s="425"/>
    </row>
    <row r="12" spans="1:19" ht="126.75">
      <c r="A12" s="419"/>
      <c r="B12" s="415"/>
      <c r="C12" s="417"/>
      <c r="D12" s="39" t="s">
        <v>111</v>
      </c>
      <c r="E12" s="40" t="s">
        <v>114</v>
      </c>
      <c r="F12" s="39" t="s">
        <v>115</v>
      </c>
      <c r="G12" s="84" t="s">
        <v>111</v>
      </c>
      <c r="H12" s="40" t="s">
        <v>114</v>
      </c>
      <c r="I12" s="84" t="s">
        <v>112</v>
      </c>
      <c r="J12" s="84" t="s">
        <v>111</v>
      </c>
      <c r="K12" s="84" t="s">
        <v>114</v>
      </c>
      <c r="L12" s="84" t="s">
        <v>115</v>
      </c>
      <c r="M12" s="41" t="s">
        <v>113</v>
      </c>
      <c r="N12" s="41" t="s">
        <v>114</v>
      </c>
      <c r="O12" s="41" t="s">
        <v>115</v>
      </c>
      <c r="P12" s="41" t="s">
        <v>113</v>
      </c>
      <c r="Q12" s="41" t="s">
        <v>114</v>
      </c>
      <c r="R12" s="41" t="s">
        <v>115</v>
      </c>
    </row>
    <row r="13" spans="1:19" ht="15.75">
      <c r="A13" s="5">
        <v>1</v>
      </c>
      <c r="B13" s="6">
        <v>2</v>
      </c>
      <c r="C13" s="6">
        <v>3</v>
      </c>
      <c r="D13" s="42">
        <v>7</v>
      </c>
      <c r="E13" s="43">
        <v>6</v>
      </c>
      <c r="F13" s="43"/>
      <c r="G13" s="85">
        <v>11</v>
      </c>
      <c r="H13" s="43">
        <v>12</v>
      </c>
      <c r="I13" s="85">
        <v>13</v>
      </c>
      <c r="J13" s="85">
        <v>14</v>
      </c>
      <c r="K13" s="85">
        <v>15</v>
      </c>
      <c r="L13" s="85">
        <v>16</v>
      </c>
      <c r="M13" s="90">
        <v>17</v>
      </c>
      <c r="N13" s="90">
        <v>18</v>
      </c>
      <c r="O13" s="90">
        <v>19</v>
      </c>
      <c r="P13" s="95">
        <v>17</v>
      </c>
      <c r="Q13" s="95">
        <v>18</v>
      </c>
      <c r="R13" s="95">
        <v>19</v>
      </c>
    </row>
    <row r="14" spans="1:19" ht="15.75">
      <c r="A14" s="483" t="s">
        <v>10</v>
      </c>
      <c r="B14" s="484"/>
      <c r="C14" s="485"/>
      <c r="D14" s="495">
        <f>G14+J14+M14+P14</f>
        <v>21800.98</v>
      </c>
      <c r="E14" s="496"/>
      <c r="F14" s="150"/>
      <c r="G14" s="492">
        <f t="shared" ref="G14" si="0">G15+H15+I15</f>
        <v>4203.51</v>
      </c>
      <c r="H14" s="493"/>
      <c r="I14" s="493"/>
      <c r="J14" s="492">
        <f t="shared" ref="J14" si="1">J15+K15+L15</f>
        <v>10353.36</v>
      </c>
      <c r="K14" s="493"/>
      <c r="L14" s="493"/>
      <c r="M14" s="492">
        <f t="shared" ref="M14" si="2">M15+N15+O15</f>
        <v>3652.01</v>
      </c>
      <c r="N14" s="493"/>
      <c r="O14" s="493"/>
      <c r="P14" s="492">
        <f>P15+Q15+R15</f>
        <v>3592.1</v>
      </c>
      <c r="Q14" s="493"/>
      <c r="R14" s="493"/>
    </row>
    <row r="15" spans="1:19" ht="15.75">
      <c r="A15" s="483" t="s">
        <v>11</v>
      </c>
      <c r="B15" s="484"/>
      <c r="C15" s="485"/>
      <c r="D15" s="151">
        <f>D16+D17</f>
        <v>15859.630000000001</v>
      </c>
      <c r="E15" s="151">
        <f t="shared" ref="E15:R15" si="3">E16+E17</f>
        <v>4170.05</v>
      </c>
      <c r="F15" s="151">
        <f t="shared" si="3"/>
        <v>1771.3</v>
      </c>
      <c r="G15" s="156">
        <f t="shared" si="3"/>
        <v>3613.5099999999998</v>
      </c>
      <c r="H15" s="151">
        <f t="shared" si="3"/>
        <v>0</v>
      </c>
      <c r="I15" s="151">
        <f t="shared" si="3"/>
        <v>590</v>
      </c>
      <c r="J15" s="151">
        <f t="shared" si="3"/>
        <v>5002.01</v>
      </c>
      <c r="K15" s="151">
        <f t="shared" si="3"/>
        <v>4170.05</v>
      </c>
      <c r="L15" s="151">
        <f t="shared" si="3"/>
        <v>1181.3</v>
      </c>
      <c r="M15" s="151">
        <f t="shared" si="3"/>
        <v>3652.01</v>
      </c>
      <c r="N15" s="151">
        <f t="shared" si="3"/>
        <v>0</v>
      </c>
      <c r="O15" s="151">
        <f t="shared" si="3"/>
        <v>0</v>
      </c>
      <c r="P15" s="151">
        <f t="shared" si="3"/>
        <v>3592.1</v>
      </c>
      <c r="Q15" s="151">
        <f t="shared" si="3"/>
        <v>0</v>
      </c>
      <c r="R15" s="151">
        <f t="shared" si="3"/>
        <v>0</v>
      </c>
    </row>
    <row r="16" spans="1:19" ht="79.5" customHeight="1">
      <c r="A16" s="72" t="s">
        <v>110</v>
      </c>
      <c r="B16" s="428" t="s">
        <v>12</v>
      </c>
      <c r="C16" s="76" t="s">
        <v>119</v>
      </c>
      <c r="D16" s="34">
        <f>G16+J16+M16+P16</f>
        <v>1945.31</v>
      </c>
      <c r="E16" s="34">
        <f>H16+K16+N16+Q16</f>
        <v>4170.05</v>
      </c>
      <c r="F16" s="34">
        <f t="shared" ref="F16:R16" si="4">F22+F24+F30+F31+F32+F36+F37+F38</f>
        <v>0</v>
      </c>
      <c r="G16" s="86">
        <f t="shared" si="4"/>
        <v>295.31</v>
      </c>
      <c r="H16" s="34">
        <f t="shared" si="4"/>
        <v>0</v>
      </c>
      <c r="I16" s="34">
        <f t="shared" si="4"/>
        <v>0</v>
      </c>
      <c r="J16" s="34">
        <f t="shared" si="4"/>
        <v>1150</v>
      </c>
      <c r="K16" s="34">
        <f t="shared" si="4"/>
        <v>4170.05</v>
      </c>
      <c r="L16" s="34">
        <f t="shared" si="4"/>
        <v>0</v>
      </c>
      <c r="M16" s="34">
        <f t="shared" si="4"/>
        <v>500</v>
      </c>
      <c r="N16" s="34">
        <f t="shared" si="4"/>
        <v>0</v>
      </c>
      <c r="O16" s="34">
        <f t="shared" si="4"/>
        <v>0</v>
      </c>
      <c r="P16" s="34">
        <f t="shared" si="4"/>
        <v>0</v>
      </c>
      <c r="Q16" s="34">
        <f t="shared" si="4"/>
        <v>0</v>
      </c>
      <c r="R16" s="34">
        <f t="shared" si="4"/>
        <v>0</v>
      </c>
    </row>
    <row r="17" spans="1:19" ht="31.5" customHeight="1">
      <c r="A17" s="73"/>
      <c r="B17" s="429"/>
      <c r="C17" s="76" t="s">
        <v>14</v>
      </c>
      <c r="D17" s="34">
        <f>G17+J17+M17+P17</f>
        <v>13914.320000000002</v>
      </c>
      <c r="E17" s="34">
        <f t="shared" ref="E17:R17" si="5">E20+E25+E27+E33+E35</f>
        <v>0</v>
      </c>
      <c r="F17" s="34">
        <f t="shared" si="5"/>
        <v>1771.3</v>
      </c>
      <c r="G17" s="86">
        <f t="shared" si="5"/>
        <v>3318.2</v>
      </c>
      <c r="H17" s="34">
        <f t="shared" si="5"/>
        <v>0</v>
      </c>
      <c r="I17" s="34">
        <f t="shared" si="5"/>
        <v>590</v>
      </c>
      <c r="J17" s="86">
        <f t="shared" si="5"/>
        <v>3852.01</v>
      </c>
      <c r="K17" s="34">
        <f t="shared" si="5"/>
        <v>0</v>
      </c>
      <c r="L17" s="34">
        <f t="shared" si="5"/>
        <v>1181.3</v>
      </c>
      <c r="M17" s="34">
        <f t="shared" si="5"/>
        <v>3152.01</v>
      </c>
      <c r="N17" s="34">
        <f t="shared" si="5"/>
        <v>0</v>
      </c>
      <c r="O17" s="34">
        <f t="shared" si="5"/>
        <v>0</v>
      </c>
      <c r="P17" s="34">
        <f t="shared" si="5"/>
        <v>3592.1</v>
      </c>
      <c r="Q17" s="34">
        <f t="shared" si="5"/>
        <v>0</v>
      </c>
      <c r="R17" s="34">
        <f t="shared" si="5"/>
        <v>0</v>
      </c>
      <c r="S17" s="149"/>
    </row>
    <row r="18" spans="1:19" ht="15.75" customHeight="1">
      <c r="A18" s="489" t="s">
        <v>15</v>
      </c>
      <c r="B18" s="490"/>
      <c r="C18" s="490"/>
      <c r="D18" s="490"/>
      <c r="E18" s="490"/>
      <c r="F18" s="490"/>
      <c r="G18" s="490"/>
      <c r="H18" s="490"/>
      <c r="I18" s="490"/>
      <c r="J18" s="490"/>
      <c r="K18" s="490"/>
      <c r="L18" s="490"/>
      <c r="M18" s="490"/>
      <c r="N18" s="490"/>
      <c r="O18" s="490"/>
      <c r="P18" s="490"/>
      <c r="Q18" s="490"/>
      <c r="R18" s="491"/>
    </row>
    <row r="19" spans="1:19" ht="15.75" customHeight="1">
      <c r="A19" s="486" t="s">
        <v>16</v>
      </c>
      <c r="B19" s="487"/>
      <c r="C19" s="487"/>
      <c r="D19" s="487"/>
      <c r="E19" s="487"/>
      <c r="F19" s="487"/>
      <c r="G19" s="487"/>
      <c r="H19" s="487"/>
      <c r="I19" s="487"/>
      <c r="J19" s="487"/>
      <c r="K19" s="487"/>
      <c r="L19" s="487"/>
      <c r="M19" s="487"/>
      <c r="N19" s="487"/>
      <c r="O19" s="487"/>
      <c r="P19" s="487"/>
      <c r="Q19" s="487"/>
      <c r="R19" s="488"/>
    </row>
    <row r="20" spans="1:19" ht="69" customHeight="1">
      <c r="A20" s="96" t="s">
        <v>17</v>
      </c>
      <c r="B20" s="107" t="s">
        <v>18</v>
      </c>
      <c r="C20" s="93" t="s">
        <v>108</v>
      </c>
      <c r="D20" s="108">
        <f>G20+J20+M20</f>
        <v>0</v>
      </c>
      <c r="E20" s="108">
        <v>0</v>
      </c>
      <c r="F20" s="108">
        <f>I20+L20+O20</f>
        <v>0</v>
      </c>
      <c r="G20" s="109">
        <v>0</v>
      </c>
      <c r="H20" s="108">
        <v>0</v>
      </c>
      <c r="I20" s="109">
        <v>0</v>
      </c>
      <c r="J20" s="109">
        <v>0</v>
      </c>
      <c r="K20" s="109">
        <v>0</v>
      </c>
      <c r="L20" s="109">
        <v>0</v>
      </c>
      <c r="M20" s="110">
        <v>0</v>
      </c>
      <c r="N20" s="110">
        <v>0</v>
      </c>
      <c r="O20" s="110">
        <v>0</v>
      </c>
      <c r="P20" s="110">
        <v>0</v>
      </c>
      <c r="Q20" s="110">
        <v>0</v>
      </c>
      <c r="R20" s="110">
        <v>0</v>
      </c>
    </row>
    <row r="21" spans="1:19" ht="15.75" customHeight="1">
      <c r="A21" s="486" t="s">
        <v>19</v>
      </c>
      <c r="B21" s="487"/>
      <c r="C21" s="487"/>
      <c r="D21" s="487"/>
      <c r="E21" s="487"/>
      <c r="F21" s="487"/>
      <c r="G21" s="487"/>
      <c r="H21" s="487"/>
      <c r="I21" s="487"/>
      <c r="J21" s="487"/>
      <c r="K21" s="487"/>
      <c r="L21" s="487"/>
      <c r="M21" s="487"/>
      <c r="N21" s="487"/>
      <c r="O21" s="487"/>
      <c r="P21" s="487"/>
      <c r="Q21" s="487"/>
      <c r="R21" s="488"/>
    </row>
    <row r="22" spans="1:19" ht="159.75" customHeight="1">
      <c r="A22" s="111" t="s">
        <v>20</v>
      </c>
      <c r="B22" s="97" t="s">
        <v>21</v>
      </c>
      <c r="C22" s="112" t="s">
        <v>22</v>
      </c>
      <c r="D22" s="113">
        <f>G22+J22+M22</f>
        <v>1260.51</v>
      </c>
      <c r="E22" s="113">
        <f>H22+K22+N22</f>
        <v>0</v>
      </c>
      <c r="F22" s="113">
        <f>I22+L22+O22</f>
        <v>0</v>
      </c>
      <c r="G22" s="114">
        <v>286.11</v>
      </c>
      <c r="H22" s="113">
        <v>0</v>
      </c>
      <c r="I22" s="114">
        <v>0</v>
      </c>
      <c r="J22" s="114">
        <v>474.4</v>
      </c>
      <c r="K22" s="114">
        <v>0</v>
      </c>
      <c r="L22" s="114">
        <v>0</v>
      </c>
      <c r="M22" s="115">
        <v>500</v>
      </c>
      <c r="N22" s="113">
        <v>0</v>
      </c>
      <c r="O22" s="113">
        <v>0</v>
      </c>
      <c r="P22" s="115">
        <v>0</v>
      </c>
      <c r="Q22" s="113">
        <v>0</v>
      </c>
      <c r="R22" s="113">
        <v>0</v>
      </c>
    </row>
    <row r="23" spans="1:19" ht="15.75" customHeight="1">
      <c r="A23" s="486" t="s">
        <v>23</v>
      </c>
      <c r="B23" s="487"/>
      <c r="C23" s="487"/>
      <c r="D23" s="487"/>
      <c r="E23" s="487"/>
      <c r="F23" s="487"/>
      <c r="G23" s="487"/>
      <c r="H23" s="487"/>
      <c r="I23" s="487"/>
      <c r="J23" s="487"/>
      <c r="K23" s="487"/>
      <c r="L23" s="487"/>
      <c r="M23" s="487"/>
      <c r="N23" s="487"/>
      <c r="O23" s="487"/>
      <c r="P23" s="487"/>
      <c r="Q23" s="487"/>
      <c r="R23" s="488"/>
    </row>
    <row r="24" spans="1:19" ht="80.25" customHeight="1">
      <c r="A24" s="111" t="s">
        <v>24</v>
      </c>
      <c r="B24" s="97" t="s">
        <v>118</v>
      </c>
      <c r="C24" s="94" t="s">
        <v>119</v>
      </c>
      <c r="D24" s="113">
        <f t="shared" ref="D24:F25" si="6">G24+J24+M24</f>
        <v>9.1999999999999993</v>
      </c>
      <c r="E24" s="113">
        <f t="shared" si="6"/>
        <v>0</v>
      </c>
      <c r="F24" s="113">
        <f t="shared" si="6"/>
        <v>0</v>
      </c>
      <c r="G24" s="114">
        <v>9.1999999999999993</v>
      </c>
      <c r="H24" s="113">
        <v>0</v>
      </c>
      <c r="I24" s="114">
        <v>0</v>
      </c>
      <c r="J24" s="114">
        <v>0</v>
      </c>
      <c r="K24" s="114">
        <v>0</v>
      </c>
      <c r="L24" s="114">
        <v>0</v>
      </c>
      <c r="M24" s="113">
        <v>0</v>
      </c>
      <c r="N24" s="113">
        <v>0</v>
      </c>
      <c r="O24" s="113">
        <v>0</v>
      </c>
      <c r="P24" s="113">
        <v>0</v>
      </c>
      <c r="Q24" s="113">
        <v>0</v>
      </c>
      <c r="R24" s="113">
        <v>0</v>
      </c>
    </row>
    <row r="25" spans="1:19" ht="177" customHeight="1">
      <c r="A25" s="8" t="s">
        <v>26</v>
      </c>
      <c r="B25" s="9" t="s">
        <v>27</v>
      </c>
      <c r="C25" s="10" t="s">
        <v>28</v>
      </c>
      <c r="D25" s="34">
        <f t="shared" si="6"/>
        <v>0</v>
      </c>
      <c r="E25" s="34">
        <f>H25+K25+N25</f>
        <v>0</v>
      </c>
      <c r="F25" s="34">
        <f t="shared" si="6"/>
        <v>0</v>
      </c>
      <c r="G25" s="86">
        <v>0</v>
      </c>
      <c r="H25" s="34">
        <v>0</v>
      </c>
      <c r="I25" s="86">
        <v>0</v>
      </c>
      <c r="J25" s="86">
        <v>0</v>
      </c>
      <c r="K25" s="86">
        <v>0</v>
      </c>
      <c r="L25" s="86">
        <v>0</v>
      </c>
      <c r="M25" s="69">
        <v>0</v>
      </c>
      <c r="N25" s="34">
        <v>0</v>
      </c>
      <c r="O25" s="34">
        <v>0</v>
      </c>
      <c r="P25" s="69">
        <v>0</v>
      </c>
      <c r="Q25" s="34">
        <v>0</v>
      </c>
      <c r="R25" s="34">
        <v>0</v>
      </c>
    </row>
    <row r="26" spans="1:19" ht="15.75">
      <c r="A26" s="420" t="s">
        <v>29</v>
      </c>
      <c r="B26" s="420"/>
      <c r="C26" s="420"/>
      <c r="D26" s="420"/>
      <c r="E26" s="420"/>
      <c r="F26" s="420"/>
      <c r="G26" s="420"/>
      <c r="H26" s="420"/>
      <c r="I26" s="420"/>
      <c r="J26" s="420"/>
      <c r="K26" s="88"/>
      <c r="L26" s="88"/>
      <c r="M26" s="48"/>
      <c r="N26" s="48"/>
      <c r="O26" s="48"/>
      <c r="P26" s="48"/>
      <c r="Q26" s="48"/>
      <c r="R26" s="48"/>
    </row>
    <row r="27" spans="1:19" ht="90" customHeight="1">
      <c r="A27" s="8" t="s">
        <v>30</v>
      </c>
      <c r="B27" s="9" t="s">
        <v>31</v>
      </c>
      <c r="C27" s="10" t="s">
        <v>32</v>
      </c>
      <c r="D27" s="34">
        <v>0</v>
      </c>
      <c r="E27" s="34">
        <v>0</v>
      </c>
      <c r="F27" s="34">
        <v>0</v>
      </c>
      <c r="G27" s="86">
        <v>0</v>
      </c>
      <c r="H27" s="34">
        <v>0</v>
      </c>
      <c r="I27" s="86">
        <v>0</v>
      </c>
      <c r="J27" s="86">
        <v>0</v>
      </c>
      <c r="K27" s="86">
        <v>0</v>
      </c>
      <c r="L27" s="86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</row>
    <row r="28" spans="1:19" ht="15.75" customHeight="1">
      <c r="A28" s="483" t="s">
        <v>33</v>
      </c>
      <c r="B28" s="484"/>
      <c r="C28" s="484"/>
      <c r="D28" s="484"/>
      <c r="E28" s="484"/>
      <c r="F28" s="484"/>
      <c r="G28" s="484"/>
      <c r="H28" s="484"/>
      <c r="I28" s="484"/>
      <c r="J28" s="484"/>
      <c r="K28" s="484"/>
      <c r="L28" s="484"/>
      <c r="M28" s="484"/>
      <c r="N28" s="484"/>
      <c r="O28" s="484"/>
      <c r="P28" s="484"/>
      <c r="Q28" s="484"/>
      <c r="R28" s="485"/>
    </row>
    <row r="29" spans="1:19" ht="15.75" customHeight="1">
      <c r="A29" s="486" t="s">
        <v>34</v>
      </c>
      <c r="B29" s="487"/>
      <c r="C29" s="487"/>
      <c r="D29" s="487"/>
      <c r="E29" s="487"/>
      <c r="F29" s="487"/>
      <c r="G29" s="487"/>
      <c r="H29" s="487"/>
      <c r="I29" s="487"/>
      <c r="J29" s="487"/>
      <c r="K29" s="487"/>
      <c r="L29" s="487"/>
      <c r="M29" s="487"/>
      <c r="N29" s="487"/>
      <c r="O29" s="487"/>
      <c r="P29" s="487"/>
      <c r="Q29" s="487"/>
      <c r="R29" s="488"/>
    </row>
    <row r="30" spans="1:19" ht="64.5" customHeight="1">
      <c r="A30" s="116" t="s">
        <v>35</v>
      </c>
      <c r="B30" s="97" t="s">
        <v>109</v>
      </c>
      <c r="C30" s="112" t="s">
        <v>43</v>
      </c>
      <c r="D30" s="113">
        <f>G30+J30+M30</f>
        <v>0</v>
      </c>
      <c r="E30" s="113">
        <f>H30+K30+N30</f>
        <v>0</v>
      </c>
      <c r="F30" s="113">
        <f>I30+L30+O30</f>
        <v>0</v>
      </c>
      <c r="G30" s="114">
        <v>0</v>
      </c>
      <c r="H30" s="113">
        <v>0</v>
      </c>
      <c r="I30" s="114">
        <v>0</v>
      </c>
      <c r="J30" s="114">
        <v>0</v>
      </c>
      <c r="K30" s="114">
        <v>0</v>
      </c>
      <c r="L30" s="114">
        <v>0</v>
      </c>
      <c r="M30" s="113">
        <v>0</v>
      </c>
      <c r="N30" s="113">
        <v>0</v>
      </c>
      <c r="O30" s="113">
        <v>0</v>
      </c>
      <c r="P30" s="113">
        <v>0</v>
      </c>
      <c r="Q30" s="113">
        <v>0</v>
      </c>
      <c r="R30" s="113">
        <v>0</v>
      </c>
      <c r="S30" s="35">
        <f>J31+J32</f>
        <v>41.7</v>
      </c>
    </row>
    <row r="31" spans="1:19" ht="87" customHeight="1">
      <c r="A31" s="96" t="s">
        <v>36</v>
      </c>
      <c r="B31" s="83" t="s">
        <v>133</v>
      </c>
      <c r="C31" s="63" t="s">
        <v>43</v>
      </c>
      <c r="D31" s="99">
        <v>0</v>
      </c>
      <c r="E31" s="99">
        <f>H31+K31+N31</f>
        <v>1744.55</v>
      </c>
      <c r="F31" s="99">
        <v>0</v>
      </c>
      <c r="G31" s="100">
        <v>0</v>
      </c>
      <c r="H31" s="99">
        <v>0</v>
      </c>
      <c r="I31" s="100">
        <v>0</v>
      </c>
      <c r="J31" s="100">
        <v>17.45</v>
      </c>
      <c r="K31" s="100">
        <v>1744.55</v>
      </c>
      <c r="L31" s="100">
        <v>0</v>
      </c>
      <c r="M31" s="99">
        <v>0</v>
      </c>
      <c r="N31" s="99">
        <v>0</v>
      </c>
      <c r="O31" s="99">
        <v>0</v>
      </c>
      <c r="P31" s="99">
        <v>0</v>
      </c>
      <c r="Q31" s="99">
        <v>0</v>
      </c>
      <c r="R31" s="99">
        <v>0</v>
      </c>
    </row>
    <row r="32" spans="1:19" ht="47.25" customHeight="1">
      <c r="A32" s="8" t="s">
        <v>116</v>
      </c>
      <c r="B32" s="144" t="s">
        <v>132</v>
      </c>
      <c r="C32" s="63" t="s">
        <v>43</v>
      </c>
      <c r="D32" s="100">
        <v>0</v>
      </c>
      <c r="E32" s="100">
        <v>0</v>
      </c>
      <c r="F32" s="100">
        <v>0</v>
      </c>
      <c r="G32" s="100">
        <v>0</v>
      </c>
      <c r="H32" s="100">
        <v>0</v>
      </c>
      <c r="I32" s="100">
        <v>0</v>
      </c>
      <c r="J32" s="100">
        <v>24.25</v>
      </c>
      <c r="K32" s="100">
        <v>2425.5</v>
      </c>
      <c r="L32" s="100">
        <v>0</v>
      </c>
      <c r="M32" s="98">
        <v>0</v>
      </c>
      <c r="N32" s="100">
        <v>0</v>
      </c>
      <c r="O32" s="98">
        <v>0</v>
      </c>
      <c r="P32" s="98">
        <v>0</v>
      </c>
      <c r="Q32" s="100">
        <v>0</v>
      </c>
      <c r="R32" s="98">
        <v>0</v>
      </c>
    </row>
    <row r="33" spans="1:19" ht="112.5" customHeight="1">
      <c r="A33" s="121" t="s">
        <v>120</v>
      </c>
      <c r="B33" s="97" t="s">
        <v>37</v>
      </c>
      <c r="C33" s="80" t="s">
        <v>28</v>
      </c>
      <c r="D33" s="34">
        <v>0</v>
      </c>
      <c r="E33" s="34">
        <v>0</v>
      </c>
      <c r="F33" s="34">
        <v>0</v>
      </c>
      <c r="G33" s="86">
        <v>0</v>
      </c>
      <c r="H33" s="34">
        <v>0</v>
      </c>
      <c r="I33" s="86">
        <v>0</v>
      </c>
      <c r="J33" s="86">
        <v>0</v>
      </c>
      <c r="K33" s="86">
        <v>0</v>
      </c>
      <c r="L33" s="86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</row>
    <row r="34" spans="1:19" ht="15.75" customHeight="1">
      <c r="A34" s="486" t="s">
        <v>38</v>
      </c>
      <c r="B34" s="487"/>
      <c r="C34" s="487"/>
      <c r="D34" s="487"/>
      <c r="E34" s="487"/>
      <c r="F34" s="487"/>
      <c r="G34" s="487"/>
      <c r="H34" s="487"/>
      <c r="I34" s="487"/>
      <c r="J34" s="487"/>
      <c r="K34" s="487"/>
      <c r="L34" s="487"/>
      <c r="M34" s="487"/>
      <c r="N34" s="487"/>
      <c r="O34" s="487"/>
      <c r="P34" s="487"/>
      <c r="Q34" s="487"/>
      <c r="R34" s="488"/>
    </row>
    <row r="35" spans="1:19" ht="113.25" customHeight="1">
      <c r="A35" s="111" t="s">
        <v>39</v>
      </c>
      <c r="B35" s="97" t="s">
        <v>40</v>
      </c>
      <c r="C35" s="112" t="s">
        <v>107</v>
      </c>
      <c r="D35" s="113">
        <f t="shared" ref="D35:F38" si="7">G35+J35+M35</f>
        <v>10322.220000000001</v>
      </c>
      <c r="E35" s="113">
        <f>H35+K35+N35</f>
        <v>0</v>
      </c>
      <c r="F35" s="113">
        <f>I35+L35+O35</f>
        <v>1771.3</v>
      </c>
      <c r="G35" s="114">
        <v>3318.2</v>
      </c>
      <c r="H35" s="113">
        <v>0</v>
      </c>
      <c r="I35" s="114">
        <v>590</v>
      </c>
      <c r="J35" s="370">
        <v>3852.01</v>
      </c>
      <c r="K35" s="114">
        <v>0</v>
      </c>
      <c r="L35" s="114">
        <v>1181.3</v>
      </c>
      <c r="M35" s="117">
        <v>3152.01</v>
      </c>
      <c r="N35" s="113">
        <v>0</v>
      </c>
      <c r="O35" s="115">
        <v>0</v>
      </c>
      <c r="P35" s="117">
        <v>3592.1</v>
      </c>
      <c r="Q35" s="113">
        <v>0</v>
      </c>
      <c r="R35" s="115">
        <v>0</v>
      </c>
    </row>
    <row r="36" spans="1:19" ht="125.25" customHeight="1">
      <c r="A36" s="8" t="s">
        <v>41</v>
      </c>
      <c r="B36" s="9" t="s">
        <v>42</v>
      </c>
      <c r="C36" s="89" t="s">
        <v>43</v>
      </c>
      <c r="D36" s="34">
        <f t="shared" si="7"/>
        <v>333.9</v>
      </c>
      <c r="E36" s="34">
        <f>H36+K36+N36</f>
        <v>0</v>
      </c>
      <c r="F36" s="34">
        <f>I36+L36+O36</f>
        <v>0</v>
      </c>
      <c r="G36" s="86">
        <v>0</v>
      </c>
      <c r="H36" s="34">
        <v>0</v>
      </c>
      <c r="I36" s="86">
        <v>0</v>
      </c>
      <c r="J36" s="86">
        <v>333.9</v>
      </c>
      <c r="K36" s="86">
        <v>0</v>
      </c>
      <c r="L36" s="86">
        <v>0</v>
      </c>
      <c r="M36" s="34">
        <v>0</v>
      </c>
      <c r="N36" s="34">
        <v>0</v>
      </c>
      <c r="O36" s="69">
        <v>0</v>
      </c>
      <c r="P36" s="34">
        <v>0</v>
      </c>
      <c r="Q36" s="34">
        <v>0</v>
      </c>
      <c r="R36" s="69">
        <v>0</v>
      </c>
      <c r="S36" s="35">
        <f>J36-41.71</f>
        <v>292.19</v>
      </c>
    </row>
    <row r="37" spans="1:19" ht="68.25" customHeight="1">
      <c r="A37" s="8" t="s">
        <v>44</v>
      </c>
      <c r="B37" s="9" t="s">
        <v>45</v>
      </c>
      <c r="C37" s="80" t="s">
        <v>43</v>
      </c>
      <c r="D37" s="34">
        <f t="shared" si="7"/>
        <v>50</v>
      </c>
      <c r="E37" s="34">
        <f>H37+K37+N37</f>
        <v>0</v>
      </c>
      <c r="F37" s="34">
        <f t="shared" si="7"/>
        <v>0</v>
      </c>
      <c r="G37" s="86">
        <v>0</v>
      </c>
      <c r="H37" s="34">
        <v>0</v>
      </c>
      <c r="I37" s="86">
        <v>0</v>
      </c>
      <c r="J37" s="86">
        <v>50</v>
      </c>
      <c r="K37" s="86">
        <v>0</v>
      </c>
      <c r="L37" s="86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</row>
    <row r="38" spans="1:19" ht="129" customHeight="1">
      <c r="A38" s="8" t="s">
        <v>46</v>
      </c>
      <c r="B38" s="9" t="s">
        <v>47</v>
      </c>
      <c r="C38" s="80" t="s">
        <v>43</v>
      </c>
      <c r="D38" s="34">
        <f t="shared" si="7"/>
        <v>250</v>
      </c>
      <c r="E38" s="34">
        <f t="shared" si="7"/>
        <v>0</v>
      </c>
      <c r="F38" s="34">
        <f t="shared" si="7"/>
        <v>0</v>
      </c>
      <c r="G38" s="86">
        <v>0</v>
      </c>
      <c r="H38" s="34">
        <v>0</v>
      </c>
      <c r="I38" s="86">
        <v>0</v>
      </c>
      <c r="J38" s="86">
        <v>250</v>
      </c>
      <c r="K38" s="86">
        <v>0</v>
      </c>
      <c r="L38" s="86">
        <v>0</v>
      </c>
      <c r="M38" s="69">
        <v>0</v>
      </c>
      <c r="N38" s="34">
        <v>0</v>
      </c>
      <c r="O38" s="34">
        <v>0</v>
      </c>
      <c r="P38" s="69">
        <v>0</v>
      </c>
      <c r="Q38" s="34">
        <v>0</v>
      </c>
      <c r="R38" s="34">
        <v>0</v>
      </c>
    </row>
  </sheetData>
  <mergeCells count="26">
    <mergeCell ref="M1:Q1"/>
    <mergeCell ref="A15:C15"/>
    <mergeCell ref="A11:A12"/>
    <mergeCell ref="B11:B12"/>
    <mergeCell ref="C11:C12"/>
    <mergeCell ref="D11:E11"/>
    <mergeCell ref="G11:H11"/>
    <mergeCell ref="J11:K11"/>
    <mergeCell ref="M11:O11"/>
    <mergeCell ref="A14:C14"/>
    <mergeCell ref="D14:E14"/>
    <mergeCell ref="M14:O14"/>
    <mergeCell ref="P11:R11"/>
    <mergeCell ref="P14:R14"/>
    <mergeCell ref="A26:J26"/>
    <mergeCell ref="A28:R28"/>
    <mergeCell ref="A29:R29"/>
    <mergeCell ref="A34:R34"/>
    <mergeCell ref="B9:R9"/>
    <mergeCell ref="A18:R18"/>
    <mergeCell ref="A19:R19"/>
    <mergeCell ref="A23:R23"/>
    <mergeCell ref="A21:R21"/>
    <mergeCell ref="B16:B17"/>
    <mergeCell ref="G14:I14"/>
    <mergeCell ref="J14:L14"/>
  </mergeCells>
  <pageMargins left="0.25" right="0.25" top="0.75" bottom="0.75" header="0.3" footer="0.3"/>
  <pageSetup paperSize="9" scale="70" fitToHeight="0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38"/>
  <sheetViews>
    <sheetView topLeftCell="A13" workbookViewId="0">
      <selection activeCell="B20" sqref="B20"/>
    </sheetView>
  </sheetViews>
  <sheetFormatPr defaultRowHeight="15"/>
  <cols>
    <col min="1" max="1" width="6" customWidth="1"/>
    <col min="2" max="2" width="25.85546875" customWidth="1"/>
    <col min="3" max="3" width="13.7109375" customWidth="1"/>
    <col min="4" max="4" width="9.85546875" customWidth="1"/>
    <col min="5" max="5" width="9.5703125" bestFit="1" customWidth="1"/>
    <col min="6" max="6" width="9.28515625" bestFit="1" customWidth="1"/>
    <col min="7" max="7" width="9.28515625" style="20" bestFit="1" customWidth="1"/>
    <col min="8" max="8" width="9.28515625" bestFit="1" customWidth="1"/>
    <col min="9" max="10" width="9.28515625" style="20" bestFit="1" customWidth="1"/>
    <col min="11" max="11" width="9.5703125" style="20" bestFit="1" customWidth="1"/>
    <col min="12" max="12" width="9.28515625" style="20" bestFit="1" customWidth="1"/>
    <col min="13" max="13" width="9.5703125" customWidth="1"/>
    <col min="14" max="15" width="9.28515625" bestFit="1" customWidth="1"/>
  </cols>
  <sheetData>
    <row r="1" spans="1:18" ht="15.75">
      <c r="A1" s="157"/>
      <c r="B1" s="158"/>
      <c r="C1" s="158"/>
      <c r="D1" s="159"/>
      <c r="E1" s="160"/>
      <c r="F1" s="161"/>
      <c r="G1" s="162"/>
      <c r="H1" s="163"/>
      <c r="I1" s="164"/>
      <c r="J1" s="165"/>
      <c r="K1" s="165"/>
      <c r="L1" s="204"/>
      <c r="M1" s="499" t="s">
        <v>0</v>
      </c>
      <c r="N1" s="499"/>
      <c r="O1" s="499"/>
      <c r="P1" s="499"/>
      <c r="Q1" s="499"/>
      <c r="R1" s="163"/>
    </row>
    <row r="2" spans="1:18" ht="15.75">
      <c r="A2" s="157"/>
      <c r="B2" s="158"/>
      <c r="C2" s="158"/>
      <c r="D2" s="159"/>
      <c r="E2" s="160"/>
      <c r="F2" s="161"/>
      <c r="G2" s="162"/>
      <c r="H2" s="166"/>
      <c r="I2" s="164"/>
      <c r="J2" s="165"/>
      <c r="K2" s="165"/>
      <c r="L2" s="204"/>
      <c r="M2" s="217"/>
      <c r="N2" s="217"/>
      <c r="O2" s="217"/>
      <c r="P2" s="62"/>
      <c r="Q2" s="62"/>
      <c r="R2" s="163"/>
    </row>
    <row r="3" spans="1:18" ht="15.75">
      <c r="A3" s="167"/>
      <c r="B3" s="163"/>
      <c r="C3" s="163"/>
      <c r="D3" s="160"/>
      <c r="E3" s="160"/>
      <c r="F3" s="160"/>
      <c r="G3" s="162"/>
      <c r="H3" s="163"/>
      <c r="I3" s="164"/>
      <c r="J3" s="165"/>
      <c r="K3" s="165"/>
      <c r="L3" s="205" t="s">
        <v>125</v>
      </c>
      <c r="M3" s="206"/>
      <c r="N3" s="206"/>
      <c r="O3" s="206"/>
      <c r="P3" s="206"/>
      <c r="Q3" s="206"/>
      <c r="R3" s="168"/>
    </row>
    <row r="4" spans="1:18" ht="15.75">
      <c r="A4" s="167"/>
      <c r="B4" s="163"/>
      <c r="C4" s="163"/>
      <c r="D4" s="160"/>
      <c r="E4" s="160"/>
      <c r="F4" s="160"/>
      <c r="G4" s="162"/>
      <c r="H4" s="163"/>
      <c r="I4" s="164"/>
      <c r="J4" s="165"/>
      <c r="K4" s="165"/>
      <c r="L4" s="205" t="s">
        <v>2</v>
      </c>
      <c r="M4" s="206"/>
      <c r="N4" s="206"/>
      <c r="O4" s="206"/>
      <c r="P4" s="206"/>
      <c r="Q4" s="206"/>
      <c r="R4" s="168"/>
    </row>
    <row r="5" spans="1:18" ht="15.75">
      <c r="A5" s="167"/>
      <c r="B5" s="163"/>
      <c r="C5" s="163"/>
      <c r="D5" s="160"/>
      <c r="E5" s="160"/>
      <c r="F5" s="160"/>
      <c r="G5" s="162"/>
      <c r="H5" s="163"/>
      <c r="I5" s="164"/>
      <c r="J5" s="165"/>
      <c r="K5" s="165"/>
      <c r="L5" s="205" t="s">
        <v>126</v>
      </c>
      <c r="M5" s="206"/>
      <c r="N5" s="206"/>
      <c r="O5" s="206"/>
      <c r="P5" s="206"/>
      <c r="Q5" s="206"/>
      <c r="R5" s="168"/>
    </row>
    <row r="6" spans="1:18" ht="15.75">
      <c r="A6" s="167"/>
      <c r="B6" s="163"/>
      <c r="C6" s="163"/>
      <c r="D6" s="160"/>
      <c r="E6" s="160"/>
      <c r="F6" s="160"/>
      <c r="G6" s="162"/>
      <c r="H6" s="163"/>
      <c r="I6" s="164"/>
      <c r="J6" s="165"/>
      <c r="K6" s="165"/>
      <c r="L6" s="205" t="s">
        <v>127</v>
      </c>
      <c r="M6" s="206"/>
      <c r="N6" s="206"/>
      <c r="O6" s="206"/>
      <c r="P6" s="206"/>
      <c r="Q6" s="206"/>
      <c r="R6" s="168"/>
    </row>
    <row r="7" spans="1:18" ht="15.75">
      <c r="A7" s="167"/>
      <c r="B7" s="163"/>
      <c r="C7" s="163"/>
      <c r="D7" s="160"/>
      <c r="E7" s="160"/>
      <c r="F7" s="160"/>
      <c r="G7" s="162"/>
      <c r="H7" s="163"/>
      <c r="I7" s="164"/>
      <c r="J7" s="165"/>
      <c r="K7" s="165"/>
      <c r="L7" s="204"/>
      <c r="M7" s="154" t="s">
        <v>142</v>
      </c>
      <c r="N7" s="154"/>
      <c r="O7" s="154"/>
      <c r="P7" s="154"/>
      <c r="Q7" s="154"/>
      <c r="R7" s="163"/>
    </row>
    <row r="8" spans="1:18">
      <c r="A8" s="169"/>
      <c r="B8" s="170"/>
      <c r="C8" s="170"/>
      <c r="D8" s="171"/>
      <c r="E8" s="171"/>
      <c r="F8" s="163"/>
      <c r="G8" s="162"/>
      <c r="H8" s="171" t="s">
        <v>84</v>
      </c>
      <c r="I8" s="164"/>
      <c r="J8" s="165"/>
      <c r="K8" s="165"/>
      <c r="L8" s="165"/>
      <c r="M8" s="172"/>
      <c r="N8" s="172"/>
      <c r="O8" s="171"/>
      <c r="P8" s="163"/>
      <c r="Q8" s="163"/>
      <c r="R8" s="163"/>
    </row>
    <row r="9" spans="1:18">
      <c r="A9" s="169"/>
      <c r="B9" s="500" t="s">
        <v>128</v>
      </c>
      <c r="C9" s="500"/>
      <c r="D9" s="500"/>
      <c r="E9" s="500"/>
      <c r="F9" s="500"/>
      <c r="G9" s="500"/>
      <c r="H9" s="500"/>
      <c r="I9" s="500"/>
      <c r="J9" s="500"/>
      <c r="K9" s="500"/>
      <c r="L9" s="500"/>
      <c r="M9" s="500"/>
      <c r="N9" s="500"/>
      <c r="O9" s="500"/>
      <c r="P9" s="500"/>
      <c r="Q9" s="500"/>
      <c r="R9" s="500"/>
    </row>
    <row r="10" spans="1:18">
      <c r="A10" s="173" t="s">
        <v>6</v>
      </c>
      <c r="B10" s="163"/>
      <c r="C10" s="163"/>
      <c r="D10" s="160"/>
      <c r="E10" s="160"/>
      <c r="F10" s="160"/>
      <c r="G10" s="174"/>
      <c r="H10" s="160"/>
      <c r="I10" s="174"/>
      <c r="J10" s="174"/>
      <c r="K10" s="174"/>
      <c r="L10" s="174"/>
      <c r="M10" s="160"/>
      <c r="N10" s="160"/>
      <c r="O10" s="160"/>
      <c r="P10" s="163"/>
      <c r="Q10" s="163"/>
      <c r="R10" s="163"/>
    </row>
    <row r="11" spans="1:18">
      <c r="A11" s="418" t="s">
        <v>48</v>
      </c>
      <c r="B11" s="414" t="s">
        <v>7</v>
      </c>
      <c r="C11" s="501" t="s">
        <v>8</v>
      </c>
      <c r="D11" s="434" t="s">
        <v>9</v>
      </c>
      <c r="E11" s="435"/>
      <c r="F11" s="207"/>
      <c r="G11" s="436">
        <v>2018</v>
      </c>
      <c r="H11" s="424"/>
      <c r="I11" s="212"/>
      <c r="J11" s="494">
        <v>2019</v>
      </c>
      <c r="K11" s="494"/>
      <c r="L11" s="212"/>
      <c r="M11" s="425">
        <v>2020</v>
      </c>
      <c r="N11" s="425"/>
      <c r="O11" s="425"/>
      <c r="P11" s="425">
        <v>2021</v>
      </c>
      <c r="Q11" s="425"/>
      <c r="R11" s="425"/>
    </row>
    <row r="12" spans="1:18" ht="126.75">
      <c r="A12" s="419"/>
      <c r="B12" s="415"/>
      <c r="C12" s="415"/>
      <c r="D12" s="39" t="s">
        <v>111</v>
      </c>
      <c r="E12" s="40" t="s">
        <v>114</v>
      </c>
      <c r="F12" s="39" t="s">
        <v>115</v>
      </c>
      <c r="G12" s="84" t="s">
        <v>111</v>
      </c>
      <c r="H12" s="40" t="s">
        <v>114</v>
      </c>
      <c r="I12" s="84" t="s">
        <v>112</v>
      </c>
      <c r="J12" s="84" t="s">
        <v>111</v>
      </c>
      <c r="K12" s="84" t="s">
        <v>114</v>
      </c>
      <c r="L12" s="84" t="s">
        <v>115</v>
      </c>
      <c r="M12" s="41" t="s">
        <v>113</v>
      </c>
      <c r="N12" s="41" t="s">
        <v>114</v>
      </c>
      <c r="O12" s="41" t="s">
        <v>115</v>
      </c>
      <c r="P12" s="41" t="s">
        <v>113</v>
      </c>
      <c r="Q12" s="41" t="s">
        <v>114</v>
      </c>
      <c r="R12" s="41" t="s">
        <v>115</v>
      </c>
    </row>
    <row r="13" spans="1:18">
      <c r="A13" s="175">
        <v>1</v>
      </c>
      <c r="B13" s="6">
        <v>2</v>
      </c>
      <c r="C13" s="6">
        <v>3</v>
      </c>
      <c r="D13" s="42">
        <v>7</v>
      </c>
      <c r="E13" s="43">
        <v>6</v>
      </c>
      <c r="F13" s="43"/>
      <c r="G13" s="85">
        <v>11</v>
      </c>
      <c r="H13" s="43">
        <v>12</v>
      </c>
      <c r="I13" s="85">
        <v>13</v>
      </c>
      <c r="J13" s="85">
        <v>14</v>
      </c>
      <c r="K13" s="85">
        <v>15</v>
      </c>
      <c r="L13" s="85">
        <v>16</v>
      </c>
      <c r="M13" s="208">
        <v>17</v>
      </c>
      <c r="N13" s="208">
        <v>18</v>
      </c>
      <c r="O13" s="208">
        <v>19</v>
      </c>
      <c r="P13" s="208">
        <v>17</v>
      </c>
      <c r="Q13" s="208">
        <v>18</v>
      </c>
      <c r="R13" s="208">
        <v>19</v>
      </c>
    </row>
    <row r="14" spans="1:18">
      <c r="A14" s="502" t="s">
        <v>10</v>
      </c>
      <c r="B14" s="503"/>
      <c r="C14" s="504"/>
      <c r="D14" s="505">
        <f>G14+J14+M14+P14</f>
        <v>26119.9</v>
      </c>
      <c r="E14" s="506"/>
      <c r="F14" s="216"/>
      <c r="G14" s="497">
        <f t="shared" ref="G14" si="0">G15+H15+I15</f>
        <v>4203.51</v>
      </c>
      <c r="H14" s="498"/>
      <c r="I14" s="498"/>
      <c r="J14" s="497">
        <f t="shared" ref="J14" si="1">J15+K15+L15</f>
        <v>14672.279999999999</v>
      </c>
      <c r="K14" s="498"/>
      <c r="L14" s="498"/>
      <c r="M14" s="497">
        <f t="shared" ref="M14" si="2">M15+N15+O15</f>
        <v>3652.01</v>
      </c>
      <c r="N14" s="498"/>
      <c r="O14" s="498"/>
      <c r="P14" s="497">
        <f>P15+Q15+R15</f>
        <v>3592.1</v>
      </c>
      <c r="Q14" s="498"/>
      <c r="R14" s="498"/>
    </row>
    <row r="15" spans="1:18">
      <c r="A15" s="502" t="s">
        <v>11</v>
      </c>
      <c r="B15" s="503"/>
      <c r="C15" s="504"/>
      <c r="D15" s="151">
        <f>D16+D17</f>
        <v>15050.29</v>
      </c>
      <c r="E15" s="151">
        <f t="shared" ref="E15:R15" si="3">E16+E17</f>
        <v>7553.76</v>
      </c>
      <c r="F15" s="151">
        <f t="shared" si="3"/>
        <v>1771.3</v>
      </c>
      <c r="G15" s="156">
        <f t="shared" si="3"/>
        <v>3613.5099999999998</v>
      </c>
      <c r="H15" s="151">
        <f t="shared" si="3"/>
        <v>0</v>
      </c>
      <c r="I15" s="151">
        <f t="shared" si="3"/>
        <v>590</v>
      </c>
      <c r="J15" s="156">
        <f t="shared" si="3"/>
        <v>4192.67</v>
      </c>
      <c r="K15" s="156">
        <f t="shared" si="3"/>
        <v>9298.31</v>
      </c>
      <c r="L15" s="151">
        <f t="shared" si="3"/>
        <v>1181.3</v>
      </c>
      <c r="M15" s="151">
        <f t="shared" si="3"/>
        <v>3652.01</v>
      </c>
      <c r="N15" s="151">
        <f t="shared" si="3"/>
        <v>0</v>
      </c>
      <c r="O15" s="151">
        <f t="shared" si="3"/>
        <v>0</v>
      </c>
      <c r="P15" s="151">
        <f t="shared" si="3"/>
        <v>3592.1</v>
      </c>
      <c r="Q15" s="151">
        <f t="shared" si="3"/>
        <v>0</v>
      </c>
      <c r="R15" s="151">
        <f t="shared" si="3"/>
        <v>0</v>
      </c>
    </row>
    <row r="16" spans="1:18" ht="90">
      <c r="A16" s="176" t="s">
        <v>110</v>
      </c>
      <c r="B16" s="511" t="s">
        <v>12</v>
      </c>
      <c r="C16" s="177" t="s">
        <v>119</v>
      </c>
      <c r="D16" s="178">
        <f>G16+J16+M16+P16</f>
        <v>1927.69</v>
      </c>
      <c r="E16" s="178">
        <f>H16+K16+N16+Q16</f>
        <v>7553.76</v>
      </c>
      <c r="F16" s="178">
        <f t="shared" ref="F16:R16" si="4">F22+F24+F30+F31+F32+F36+F37+F38</f>
        <v>0</v>
      </c>
      <c r="G16" s="179">
        <f t="shared" si="4"/>
        <v>295.31</v>
      </c>
      <c r="H16" s="178">
        <f t="shared" si="4"/>
        <v>0</v>
      </c>
      <c r="I16" s="178">
        <f t="shared" si="4"/>
        <v>0</v>
      </c>
      <c r="J16" s="179">
        <f>J20+J22+J24+J32+J33+J36+J37+J38</f>
        <v>1132.3800000000001</v>
      </c>
      <c r="K16" s="179">
        <f>K20+K22+K24+K32+K33+K36+K37+K38</f>
        <v>7553.76</v>
      </c>
      <c r="L16" s="178">
        <f t="shared" si="4"/>
        <v>0</v>
      </c>
      <c r="M16" s="178">
        <f t="shared" si="4"/>
        <v>500</v>
      </c>
      <c r="N16" s="178">
        <f t="shared" si="4"/>
        <v>0</v>
      </c>
      <c r="O16" s="178">
        <f t="shared" si="4"/>
        <v>0</v>
      </c>
      <c r="P16" s="178">
        <f t="shared" si="4"/>
        <v>0</v>
      </c>
      <c r="Q16" s="178">
        <f t="shared" si="4"/>
        <v>0</v>
      </c>
      <c r="R16" s="178">
        <f t="shared" si="4"/>
        <v>0</v>
      </c>
    </row>
    <row r="17" spans="1:18" ht="30">
      <c r="A17" s="180"/>
      <c r="B17" s="512"/>
      <c r="C17" s="177" t="s">
        <v>14</v>
      </c>
      <c r="D17" s="178">
        <f>G17+J17+M17+P17</f>
        <v>13122.6</v>
      </c>
      <c r="E17" s="178">
        <f t="shared" ref="E17:R17" si="5">E20+E25+E27+E33+E35</f>
        <v>0</v>
      </c>
      <c r="F17" s="178">
        <f t="shared" si="5"/>
        <v>1771.3</v>
      </c>
      <c r="G17" s="179">
        <f t="shared" si="5"/>
        <v>3318.2</v>
      </c>
      <c r="H17" s="178">
        <f t="shared" si="5"/>
        <v>0</v>
      </c>
      <c r="I17" s="178">
        <f t="shared" si="5"/>
        <v>590</v>
      </c>
      <c r="J17" s="179">
        <f>J25+J27+J30+J31+J35</f>
        <v>3060.29</v>
      </c>
      <c r="K17" s="179">
        <f>K25+K27+K30+K31</f>
        <v>1744.55</v>
      </c>
      <c r="L17" s="178">
        <f t="shared" si="5"/>
        <v>1181.3</v>
      </c>
      <c r="M17" s="178">
        <f t="shared" si="5"/>
        <v>3152.01</v>
      </c>
      <c r="N17" s="178">
        <f t="shared" si="5"/>
        <v>0</v>
      </c>
      <c r="O17" s="178">
        <f t="shared" si="5"/>
        <v>0</v>
      </c>
      <c r="P17" s="178">
        <f t="shared" si="5"/>
        <v>3592.1</v>
      </c>
      <c r="Q17" s="178">
        <f t="shared" si="5"/>
        <v>0</v>
      </c>
      <c r="R17" s="178">
        <f t="shared" si="5"/>
        <v>0</v>
      </c>
    </row>
    <row r="18" spans="1:18">
      <c r="A18" s="434" t="s">
        <v>15</v>
      </c>
      <c r="B18" s="435"/>
      <c r="C18" s="435"/>
      <c r="D18" s="435"/>
      <c r="E18" s="435"/>
      <c r="F18" s="435"/>
      <c r="G18" s="435"/>
      <c r="H18" s="435"/>
      <c r="I18" s="435"/>
      <c r="J18" s="435"/>
      <c r="K18" s="435"/>
      <c r="L18" s="435"/>
      <c r="M18" s="435"/>
      <c r="N18" s="435"/>
      <c r="O18" s="435"/>
      <c r="P18" s="435"/>
      <c r="Q18" s="435"/>
      <c r="R18" s="436"/>
    </row>
    <row r="19" spans="1:18">
      <c r="A19" s="508" t="s">
        <v>16</v>
      </c>
      <c r="B19" s="509"/>
      <c r="C19" s="509"/>
      <c r="D19" s="509"/>
      <c r="E19" s="509"/>
      <c r="F19" s="509"/>
      <c r="G19" s="509"/>
      <c r="H19" s="509"/>
      <c r="I19" s="509"/>
      <c r="J19" s="509"/>
      <c r="K19" s="509"/>
      <c r="L19" s="509"/>
      <c r="M19" s="509"/>
      <c r="N19" s="509"/>
      <c r="O19" s="509"/>
      <c r="P19" s="509"/>
      <c r="Q19" s="509"/>
      <c r="R19" s="510"/>
    </row>
    <row r="20" spans="1:18" ht="105">
      <c r="A20" s="181" t="s">
        <v>17</v>
      </c>
      <c r="B20" s="182" t="s">
        <v>18</v>
      </c>
      <c r="C20" s="214" t="s">
        <v>43</v>
      </c>
      <c r="D20" s="183">
        <f>G20+J20+M20</f>
        <v>20.2</v>
      </c>
      <c r="E20" s="183">
        <v>0</v>
      </c>
      <c r="F20" s="183">
        <f>I20+L20+O20</f>
        <v>0</v>
      </c>
      <c r="G20" s="184">
        <v>0</v>
      </c>
      <c r="H20" s="183">
        <v>0</v>
      </c>
      <c r="I20" s="184">
        <v>0</v>
      </c>
      <c r="J20" s="184">
        <v>20.2</v>
      </c>
      <c r="K20" s="184">
        <v>2000</v>
      </c>
      <c r="L20" s="184">
        <v>0</v>
      </c>
      <c r="M20" s="185">
        <v>0</v>
      </c>
      <c r="N20" s="185">
        <v>0</v>
      </c>
      <c r="O20" s="185">
        <v>0</v>
      </c>
      <c r="P20" s="185">
        <v>0</v>
      </c>
      <c r="Q20" s="185">
        <v>0</v>
      </c>
      <c r="R20" s="185">
        <v>0</v>
      </c>
    </row>
    <row r="21" spans="1:18">
      <c r="A21" s="508" t="s">
        <v>19</v>
      </c>
      <c r="B21" s="509"/>
      <c r="C21" s="509"/>
      <c r="D21" s="509"/>
      <c r="E21" s="509"/>
      <c r="F21" s="509"/>
      <c r="G21" s="509"/>
      <c r="H21" s="509"/>
      <c r="I21" s="509"/>
      <c r="J21" s="509"/>
      <c r="K21" s="509"/>
      <c r="L21" s="509"/>
      <c r="M21" s="509"/>
      <c r="N21" s="509"/>
      <c r="O21" s="509"/>
      <c r="P21" s="509"/>
      <c r="Q21" s="509"/>
      <c r="R21" s="510"/>
    </row>
    <row r="22" spans="1:18" ht="165">
      <c r="A22" s="186" t="s">
        <v>20</v>
      </c>
      <c r="B22" s="187" t="s">
        <v>21</v>
      </c>
      <c r="C22" s="188" t="s">
        <v>22</v>
      </c>
      <c r="D22" s="189">
        <f>G22+J22+M22</f>
        <v>1188.72</v>
      </c>
      <c r="E22" s="189">
        <f>H22+K22+N22</f>
        <v>0</v>
      </c>
      <c r="F22" s="189">
        <f>I22+L22+O22</f>
        <v>0</v>
      </c>
      <c r="G22" s="190">
        <v>286.11</v>
      </c>
      <c r="H22" s="189">
        <v>0</v>
      </c>
      <c r="I22" s="190">
        <v>0</v>
      </c>
      <c r="J22" s="190">
        <v>402.61</v>
      </c>
      <c r="K22" s="190">
        <v>0</v>
      </c>
      <c r="L22" s="190">
        <v>0</v>
      </c>
      <c r="M22" s="191">
        <v>500</v>
      </c>
      <c r="N22" s="189">
        <v>0</v>
      </c>
      <c r="O22" s="189">
        <v>0</v>
      </c>
      <c r="P22" s="191">
        <v>0</v>
      </c>
      <c r="Q22" s="189">
        <v>0</v>
      </c>
      <c r="R22" s="189">
        <v>0</v>
      </c>
    </row>
    <row r="23" spans="1:18">
      <c r="A23" s="508" t="s">
        <v>23</v>
      </c>
      <c r="B23" s="509"/>
      <c r="C23" s="509"/>
      <c r="D23" s="509"/>
      <c r="E23" s="509"/>
      <c r="F23" s="509"/>
      <c r="G23" s="509"/>
      <c r="H23" s="509"/>
      <c r="I23" s="509"/>
      <c r="J23" s="509"/>
      <c r="K23" s="509"/>
      <c r="L23" s="509"/>
      <c r="M23" s="509"/>
      <c r="N23" s="509"/>
      <c r="O23" s="509"/>
      <c r="P23" s="509"/>
      <c r="Q23" s="509"/>
      <c r="R23" s="510"/>
    </row>
    <row r="24" spans="1:18" ht="90">
      <c r="A24" s="186" t="s">
        <v>24</v>
      </c>
      <c r="B24" s="187" t="s">
        <v>118</v>
      </c>
      <c r="C24" s="215" t="s">
        <v>119</v>
      </c>
      <c r="D24" s="189">
        <f t="shared" ref="D24:F25" si="6">G24+J24+M24</f>
        <v>40.629999999999995</v>
      </c>
      <c r="E24" s="189">
        <f t="shared" si="6"/>
        <v>3111.95</v>
      </c>
      <c r="F24" s="189">
        <f t="shared" si="6"/>
        <v>0</v>
      </c>
      <c r="G24" s="190">
        <v>9.1999999999999993</v>
      </c>
      <c r="H24" s="189">
        <v>0</v>
      </c>
      <c r="I24" s="190">
        <v>0</v>
      </c>
      <c r="J24" s="190">
        <v>31.43</v>
      </c>
      <c r="K24" s="190">
        <v>3111.95</v>
      </c>
      <c r="L24" s="190">
        <v>0</v>
      </c>
      <c r="M24" s="189">
        <v>0</v>
      </c>
      <c r="N24" s="189">
        <v>0</v>
      </c>
      <c r="O24" s="189">
        <v>0</v>
      </c>
      <c r="P24" s="189">
        <v>0</v>
      </c>
      <c r="Q24" s="189">
        <v>0</v>
      </c>
      <c r="R24" s="189">
        <v>0</v>
      </c>
    </row>
    <row r="25" spans="1:18" ht="210">
      <c r="A25" s="192" t="s">
        <v>26</v>
      </c>
      <c r="B25" s="193" t="s">
        <v>27</v>
      </c>
      <c r="C25" s="10" t="s">
        <v>28</v>
      </c>
      <c r="D25" s="178">
        <f t="shared" si="6"/>
        <v>0</v>
      </c>
      <c r="E25" s="178">
        <f>H25+K25+N25</f>
        <v>0</v>
      </c>
      <c r="F25" s="178">
        <f t="shared" si="6"/>
        <v>0</v>
      </c>
      <c r="G25" s="179">
        <v>0</v>
      </c>
      <c r="H25" s="178">
        <v>0</v>
      </c>
      <c r="I25" s="179">
        <v>0</v>
      </c>
      <c r="J25" s="179">
        <v>0</v>
      </c>
      <c r="K25" s="179">
        <v>0</v>
      </c>
      <c r="L25" s="179">
        <v>0</v>
      </c>
      <c r="M25" s="194">
        <v>0</v>
      </c>
      <c r="N25" s="178">
        <v>0</v>
      </c>
      <c r="O25" s="178">
        <v>0</v>
      </c>
      <c r="P25" s="194">
        <v>0</v>
      </c>
      <c r="Q25" s="178">
        <v>0</v>
      </c>
      <c r="R25" s="178">
        <v>0</v>
      </c>
    </row>
    <row r="26" spans="1:18">
      <c r="A26" s="507" t="s">
        <v>29</v>
      </c>
      <c r="B26" s="507"/>
      <c r="C26" s="507"/>
      <c r="D26" s="507"/>
      <c r="E26" s="507"/>
      <c r="F26" s="507"/>
      <c r="G26" s="507"/>
      <c r="H26" s="507"/>
      <c r="I26" s="507"/>
      <c r="J26" s="507"/>
      <c r="K26" s="195"/>
      <c r="L26" s="195"/>
      <c r="M26" s="196"/>
      <c r="N26" s="196"/>
      <c r="O26" s="196"/>
      <c r="P26" s="196"/>
      <c r="Q26" s="196"/>
      <c r="R26" s="196"/>
    </row>
    <row r="27" spans="1:18" ht="90">
      <c r="A27" s="192" t="s">
        <v>30</v>
      </c>
      <c r="B27" s="193" t="s">
        <v>31</v>
      </c>
      <c r="C27" s="10" t="s">
        <v>32</v>
      </c>
      <c r="D27" s="178">
        <v>0</v>
      </c>
      <c r="E27" s="178">
        <v>0</v>
      </c>
      <c r="F27" s="178">
        <v>0</v>
      </c>
      <c r="G27" s="179">
        <v>0</v>
      </c>
      <c r="H27" s="178">
        <v>0</v>
      </c>
      <c r="I27" s="179">
        <v>0</v>
      </c>
      <c r="J27" s="179">
        <v>0</v>
      </c>
      <c r="K27" s="179">
        <v>0</v>
      </c>
      <c r="L27" s="179">
        <v>0</v>
      </c>
      <c r="M27" s="178">
        <v>0</v>
      </c>
      <c r="N27" s="178">
        <v>0</v>
      </c>
      <c r="O27" s="178">
        <v>0</v>
      </c>
      <c r="P27" s="178">
        <v>0</v>
      </c>
      <c r="Q27" s="178">
        <v>0</v>
      </c>
      <c r="R27" s="178">
        <v>0</v>
      </c>
    </row>
    <row r="28" spans="1:18">
      <c r="A28" s="502" t="s">
        <v>33</v>
      </c>
      <c r="B28" s="503"/>
      <c r="C28" s="503"/>
      <c r="D28" s="503"/>
      <c r="E28" s="503"/>
      <c r="F28" s="503"/>
      <c r="G28" s="503"/>
      <c r="H28" s="503"/>
      <c r="I28" s="503"/>
      <c r="J28" s="503"/>
      <c r="K28" s="503"/>
      <c r="L28" s="503"/>
      <c r="M28" s="503"/>
      <c r="N28" s="503"/>
      <c r="O28" s="503"/>
      <c r="P28" s="503"/>
      <c r="Q28" s="503"/>
      <c r="R28" s="504"/>
    </row>
    <row r="29" spans="1:18">
      <c r="A29" s="508" t="s">
        <v>34</v>
      </c>
      <c r="B29" s="509"/>
      <c r="C29" s="509"/>
      <c r="D29" s="509"/>
      <c r="E29" s="509"/>
      <c r="F29" s="509"/>
      <c r="G29" s="509"/>
      <c r="H29" s="509"/>
      <c r="I29" s="509"/>
      <c r="J29" s="509"/>
      <c r="K29" s="509"/>
      <c r="L29" s="509"/>
      <c r="M29" s="509"/>
      <c r="N29" s="509"/>
      <c r="O29" s="509"/>
      <c r="P29" s="509"/>
      <c r="Q29" s="509"/>
      <c r="R29" s="510"/>
    </row>
    <row r="30" spans="1:18" ht="255">
      <c r="A30" s="197" t="s">
        <v>35</v>
      </c>
      <c r="B30" s="187" t="s">
        <v>109</v>
      </c>
      <c r="C30" s="188" t="s">
        <v>43</v>
      </c>
      <c r="D30" s="189">
        <f>G30+J30+M30</f>
        <v>0</v>
      </c>
      <c r="E30" s="189">
        <f>H30+K30+N30</f>
        <v>0</v>
      </c>
      <c r="F30" s="189">
        <f>I30+L30+O30</f>
        <v>0</v>
      </c>
      <c r="G30" s="190">
        <v>0</v>
      </c>
      <c r="H30" s="189">
        <v>0</v>
      </c>
      <c r="I30" s="190">
        <v>0</v>
      </c>
      <c r="J30" s="190">
        <v>0</v>
      </c>
      <c r="K30" s="190">
        <v>0</v>
      </c>
      <c r="L30" s="190">
        <v>0</v>
      </c>
      <c r="M30" s="189">
        <v>0</v>
      </c>
      <c r="N30" s="189">
        <v>0</v>
      </c>
      <c r="O30" s="189">
        <v>0</v>
      </c>
      <c r="P30" s="189">
        <v>0</v>
      </c>
      <c r="Q30" s="189">
        <v>0</v>
      </c>
      <c r="R30" s="189">
        <v>0</v>
      </c>
    </row>
    <row r="31" spans="1:18" ht="135">
      <c r="A31" s="181" t="s">
        <v>36</v>
      </c>
      <c r="B31" s="198" t="s">
        <v>135</v>
      </c>
      <c r="C31" s="63" t="s">
        <v>14</v>
      </c>
      <c r="D31" s="199">
        <v>0</v>
      </c>
      <c r="E31" s="199">
        <f>H31+K31+N31</f>
        <v>1744.55</v>
      </c>
      <c r="F31" s="199">
        <v>0</v>
      </c>
      <c r="G31" s="200">
        <v>0</v>
      </c>
      <c r="H31" s="199">
        <v>0</v>
      </c>
      <c r="I31" s="200">
        <v>0</v>
      </c>
      <c r="J31" s="200">
        <v>17.62</v>
      </c>
      <c r="K31" s="200">
        <v>1744.55</v>
      </c>
      <c r="L31" s="200">
        <v>0</v>
      </c>
      <c r="M31" s="199">
        <v>0</v>
      </c>
      <c r="N31" s="199">
        <v>0</v>
      </c>
      <c r="O31" s="199">
        <v>0</v>
      </c>
      <c r="P31" s="199">
        <v>0</v>
      </c>
      <c r="Q31" s="199">
        <v>0</v>
      </c>
      <c r="R31" s="199">
        <v>0</v>
      </c>
    </row>
    <row r="32" spans="1:18" ht="60">
      <c r="A32" s="192" t="s">
        <v>116</v>
      </c>
      <c r="B32" s="144" t="s">
        <v>132</v>
      </c>
      <c r="C32" s="63" t="s">
        <v>43</v>
      </c>
      <c r="D32" s="200">
        <v>0</v>
      </c>
      <c r="E32" s="200">
        <v>0</v>
      </c>
      <c r="F32" s="200">
        <v>0</v>
      </c>
      <c r="G32" s="200">
        <v>0</v>
      </c>
      <c r="H32" s="200">
        <v>0</v>
      </c>
      <c r="I32" s="200">
        <v>0</v>
      </c>
      <c r="J32" s="200">
        <v>24.5</v>
      </c>
      <c r="K32" s="200">
        <v>2425.5</v>
      </c>
      <c r="L32" s="200">
        <v>0</v>
      </c>
      <c r="M32" s="201">
        <v>0</v>
      </c>
      <c r="N32" s="200">
        <v>0</v>
      </c>
      <c r="O32" s="201">
        <v>0</v>
      </c>
      <c r="P32" s="201">
        <v>0</v>
      </c>
      <c r="Q32" s="200">
        <v>0</v>
      </c>
      <c r="R32" s="201">
        <v>0</v>
      </c>
    </row>
    <row r="33" spans="1:18" ht="135">
      <c r="A33" s="202" t="s">
        <v>120</v>
      </c>
      <c r="B33" s="187" t="s">
        <v>37</v>
      </c>
      <c r="C33" s="213" t="s">
        <v>28</v>
      </c>
      <c r="D33" s="178">
        <v>0</v>
      </c>
      <c r="E33" s="178">
        <v>0</v>
      </c>
      <c r="F33" s="178">
        <v>0</v>
      </c>
      <c r="G33" s="179">
        <v>0</v>
      </c>
      <c r="H33" s="178">
        <v>0</v>
      </c>
      <c r="I33" s="179">
        <v>0</v>
      </c>
      <c r="J33" s="179">
        <v>0.16</v>
      </c>
      <c r="K33" s="179">
        <v>16.309999999999999</v>
      </c>
      <c r="L33" s="179">
        <v>0</v>
      </c>
      <c r="M33" s="178">
        <v>0</v>
      </c>
      <c r="N33" s="178">
        <v>0</v>
      </c>
      <c r="O33" s="178">
        <v>0</v>
      </c>
      <c r="P33" s="178">
        <v>0</v>
      </c>
      <c r="Q33" s="178">
        <v>0</v>
      </c>
      <c r="R33" s="178">
        <v>0</v>
      </c>
    </row>
    <row r="34" spans="1:18">
      <c r="A34" s="508" t="s">
        <v>38</v>
      </c>
      <c r="B34" s="509"/>
      <c r="C34" s="509"/>
      <c r="D34" s="509"/>
      <c r="E34" s="509"/>
      <c r="F34" s="509"/>
      <c r="G34" s="509"/>
      <c r="H34" s="509"/>
      <c r="I34" s="509"/>
      <c r="J34" s="509"/>
      <c r="K34" s="509"/>
      <c r="L34" s="509"/>
      <c r="M34" s="509"/>
      <c r="N34" s="509"/>
      <c r="O34" s="509"/>
      <c r="P34" s="509"/>
      <c r="Q34" s="509"/>
      <c r="R34" s="510"/>
    </row>
    <row r="35" spans="1:18" ht="150">
      <c r="A35" s="186" t="s">
        <v>39</v>
      </c>
      <c r="B35" s="187" t="s">
        <v>40</v>
      </c>
      <c r="C35" s="188" t="s">
        <v>107</v>
      </c>
      <c r="D35" s="189">
        <f t="shared" ref="D35:F38" si="7">G35+J35+M35</f>
        <v>9512.880000000001</v>
      </c>
      <c r="E35" s="189">
        <f>H35+K35+N35</f>
        <v>0</v>
      </c>
      <c r="F35" s="189">
        <f>I35+L35+O35</f>
        <v>1771.3</v>
      </c>
      <c r="G35" s="190">
        <v>3318.2</v>
      </c>
      <c r="H35" s="189">
        <v>0</v>
      </c>
      <c r="I35" s="190">
        <v>590</v>
      </c>
      <c r="J35" s="190">
        <v>3042.67</v>
      </c>
      <c r="K35" s="190">
        <v>0</v>
      </c>
      <c r="L35" s="190">
        <v>1181.3</v>
      </c>
      <c r="M35" s="203">
        <v>3152.01</v>
      </c>
      <c r="N35" s="189">
        <v>0</v>
      </c>
      <c r="O35" s="191">
        <v>0</v>
      </c>
      <c r="P35" s="203">
        <v>3592.1</v>
      </c>
      <c r="Q35" s="189">
        <v>0</v>
      </c>
      <c r="R35" s="191">
        <v>0</v>
      </c>
    </row>
    <row r="36" spans="1:18" ht="135">
      <c r="A36" s="192" t="s">
        <v>41</v>
      </c>
      <c r="B36" s="193" t="s">
        <v>42</v>
      </c>
      <c r="C36" s="213" t="s">
        <v>43</v>
      </c>
      <c r="D36" s="178">
        <f t="shared" si="7"/>
        <v>353.48</v>
      </c>
      <c r="E36" s="178">
        <f>H36+K36+N36</f>
        <v>0</v>
      </c>
      <c r="F36" s="178">
        <f>I36+L36+O36</f>
        <v>0</v>
      </c>
      <c r="G36" s="179">
        <v>0</v>
      </c>
      <c r="H36" s="178">
        <v>0</v>
      </c>
      <c r="I36" s="179">
        <v>0</v>
      </c>
      <c r="J36" s="179">
        <v>353.48</v>
      </c>
      <c r="K36" s="179">
        <v>0</v>
      </c>
      <c r="L36" s="179">
        <v>0</v>
      </c>
      <c r="M36" s="178">
        <v>0</v>
      </c>
      <c r="N36" s="178">
        <v>0</v>
      </c>
      <c r="O36" s="194">
        <v>0</v>
      </c>
      <c r="P36" s="178">
        <v>0</v>
      </c>
      <c r="Q36" s="178">
        <v>0</v>
      </c>
      <c r="R36" s="194">
        <v>0</v>
      </c>
    </row>
    <row r="37" spans="1:18" ht="60">
      <c r="A37" s="192" t="s">
        <v>44</v>
      </c>
      <c r="B37" s="193" t="s">
        <v>45</v>
      </c>
      <c r="C37" s="213" t="s">
        <v>43</v>
      </c>
      <c r="D37" s="178">
        <f t="shared" si="7"/>
        <v>50</v>
      </c>
      <c r="E37" s="178">
        <f>H37+K37+N37</f>
        <v>0</v>
      </c>
      <c r="F37" s="178">
        <f t="shared" si="7"/>
        <v>0</v>
      </c>
      <c r="G37" s="179">
        <v>0</v>
      </c>
      <c r="H37" s="178">
        <v>0</v>
      </c>
      <c r="I37" s="179">
        <v>0</v>
      </c>
      <c r="J37" s="179">
        <v>50</v>
      </c>
      <c r="K37" s="179">
        <v>0</v>
      </c>
      <c r="L37" s="179">
        <v>0</v>
      </c>
      <c r="M37" s="178">
        <v>0</v>
      </c>
      <c r="N37" s="178">
        <v>0</v>
      </c>
      <c r="O37" s="178">
        <v>0</v>
      </c>
      <c r="P37" s="178">
        <v>0</v>
      </c>
      <c r="Q37" s="178">
        <v>0</v>
      </c>
      <c r="R37" s="178">
        <v>0</v>
      </c>
    </row>
    <row r="38" spans="1:18" ht="225">
      <c r="A38" s="192" t="s">
        <v>46</v>
      </c>
      <c r="B38" s="193" t="s">
        <v>47</v>
      </c>
      <c r="C38" s="213" t="s">
        <v>43</v>
      </c>
      <c r="D38" s="178">
        <f t="shared" si="7"/>
        <v>250</v>
      </c>
      <c r="E38" s="178">
        <f t="shared" si="7"/>
        <v>0</v>
      </c>
      <c r="F38" s="178">
        <f t="shared" si="7"/>
        <v>0</v>
      </c>
      <c r="G38" s="179">
        <v>0</v>
      </c>
      <c r="H38" s="178">
        <v>0</v>
      </c>
      <c r="I38" s="179">
        <v>0</v>
      </c>
      <c r="J38" s="179">
        <v>250</v>
      </c>
      <c r="K38" s="179">
        <v>0</v>
      </c>
      <c r="L38" s="179">
        <v>0</v>
      </c>
      <c r="M38" s="194">
        <v>0</v>
      </c>
      <c r="N38" s="178">
        <v>0</v>
      </c>
      <c r="O38" s="178">
        <v>0</v>
      </c>
      <c r="P38" s="194">
        <v>0</v>
      </c>
      <c r="Q38" s="178">
        <v>0</v>
      </c>
      <c r="R38" s="178">
        <v>0</v>
      </c>
    </row>
  </sheetData>
  <mergeCells count="26">
    <mergeCell ref="A26:J26"/>
    <mergeCell ref="A28:R28"/>
    <mergeCell ref="A29:R29"/>
    <mergeCell ref="A34:R34"/>
    <mergeCell ref="A15:C15"/>
    <mergeCell ref="B16:B17"/>
    <mergeCell ref="A18:R18"/>
    <mergeCell ref="A19:R19"/>
    <mergeCell ref="A21:R21"/>
    <mergeCell ref="A23:R23"/>
    <mergeCell ref="P14:R14"/>
    <mergeCell ref="M1:Q1"/>
    <mergeCell ref="B9:R9"/>
    <mergeCell ref="A11:A12"/>
    <mergeCell ref="B11:B12"/>
    <mergeCell ref="C11:C12"/>
    <mergeCell ref="D11:E11"/>
    <mergeCell ref="G11:H11"/>
    <mergeCell ref="J11:K11"/>
    <mergeCell ref="M11:O11"/>
    <mergeCell ref="P11:R11"/>
    <mergeCell ref="A14:C14"/>
    <mergeCell ref="D14:E14"/>
    <mergeCell ref="G14:I14"/>
    <mergeCell ref="J14:L14"/>
    <mergeCell ref="M14:O14"/>
  </mergeCells>
  <pageMargins left="0.25" right="0.25" top="0.75" bottom="0.75" header="0.3" footer="0.3"/>
  <pageSetup paperSize="9" scale="77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R45"/>
  <sheetViews>
    <sheetView workbookViewId="0">
      <selection sqref="A1:R1048576"/>
    </sheetView>
  </sheetViews>
  <sheetFormatPr defaultRowHeight="15"/>
  <cols>
    <col min="1" max="1" width="7.5703125" style="268" customWidth="1"/>
    <col min="2" max="2" width="25.85546875" style="268" customWidth="1"/>
    <col min="3" max="3" width="14.28515625" style="268" customWidth="1"/>
    <col min="4" max="4" width="11.85546875" style="268" bestFit="1" customWidth="1"/>
    <col min="5" max="5" width="11.85546875" style="268" customWidth="1"/>
    <col min="6" max="6" width="10.42578125" style="268" bestFit="1" customWidth="1"/>
    <col min="7" max="7" width="13.140625" style="269" bestFit="1" customWidth="1"/>
    <col min="8" max="8" width="11.7109375" style="269" customWidth="1"/>
    <col min="9" max="9" width="9.28515625" style="269" bestFit="1" customWidth="1"/>
    <col min="10" max="10" width="9.5703125" style="269" customWidth="1"/>
    <col min="11" max="12" width="9.28515625" style="269" bestFit="1" customWidth="1"/>
    <col min="13" max="13" width="10.85546875" style="268" customWidth="1"/>
    <col min="14" max="14" width="15.140625" style="268" customWidth="1"/>
    <col min="15" max="15" width="9.140625" style="268"/>
    <col min="16" max="16" width="13" style="268" customWidth="1"/>
    <col min="17" max="17" width="12.5703125" style="268" customWidth="1"/>
    <col min="18" max="18" width="9.140625" style="268"/>
  </cols>
  <sheetData>
    <row r="1" spans="1:18" ht="15.75">
      <c r="A1" s="268" t="s">
        <v>214</v>
      </c>
      <c r="N1" s="399" t="s">
        <v>0</v>
      </c>
      <c r="O1" s="399"/>
      <c r="P1" s="399"/>
      <c r="Q1" s="399"/>
      <c r="R1" s="399"/>
    </row>
    <row r="2" spans="1:18" ht="15.75">
      <c r="N2" s="398" t="s">
        <v>205</v>
      </c>
      <c r="O2" s="398"/>
      <c r="P2" s="398"/>
      <c r="Q2" s="398"/>
      <c r="R2" s="398"/>
    </row>
    <row r="3" spans="1:18">
      <c r="N3" s="400" t="s">
        <v>206</v>
      </c>
      <c r="O3" s="400"/>
      <c r="P3" s="400"/>
      <c r="Q3" s="400"/>
      <c r="R3" s="400"/>
    </row>
    <row r="5" spans="1:18" ht="15.75">
      <c r="A5" s="401" t="s">
        <v>163</v>
      </c>
      <c r="B5" s="401"/>
      <c r="C5" s="401"/>
      <c r="D5" s="401"/>
      <c r="E5" s="401"/>
      <c r="F5" s="401"/>
      <c r="G5" s="401"/>
      <c r="H5" s="401"/>
      <c r="I5" s="401"/>
      <c r="J5" s="401"/>
      <c r="K5" s="401"/>
      <c r="L5" s="401"/>
      <c r="M5" s="401"/>
      <c r="N5" s="401"/>
      <c r="O5" s="401"/>
      <c r="P5" s="401"/>
      <c r="Q5" s="401"/>
      <c r="R5" s="401"/>
    </row>
    <row r="6" spans="1:18" ht="15.75">
      <c r="A6" s="368"/>
      <c r="B6" s="368"/>
      <c r="C6" s="368"/>
      <c r="D6" s="368"/>
      <c r="E6" s="368"/>
      <c r="F6" s="368"/>
      <c r="G6" s="368"/>
      <c r="H6" s="368"/>
      <c r="I6" s="368"/>
      <c r="J6" s="368"/>
      <c r="K6" s="368"/>
      <c r="L6" s="368"/>
      <c r="M6" s="368"/>
      <c r="N6" s="368"/>
      <c r="O6" s="368"/>
      <c r="P6" s="368"/>
      <c r="Q6" s="368"/>
      <c r="R6" s="368"/>
    </row>
    <row r="7" spans="1:18">
      <c r="A7" s="402" t="s">
        <v>48</v>
      </c>
      <c r="B7" s="404" t="s">
        <v>7</v>
      </c>
      <c r="C7" s="404" t="s">
        <v>8</v>
      </c>
      <c r="D7" s="394" t="s">
        <v>9</v>
      </c>
      <c r="E7" s="395"/>
      <c r="F7" s="396"/>
      <c r="G7" s="408">
        <v>2019</v>
      </c>
      <c r="H7" s="409"/>
      <c r="I7" s="410"/>
      <c r="J7" s="406">
        <v>2020</v>
      </c>
      <c r="K7" s="407"/>
      <c r="L7" s="407"/>
      <c r="M7" s="381">
        <v>2021</v>
      </c>
      <c r="N7" s="381"/>
      <c r="O7" s="381"/>
      <c r="P7" s="381">
        <v>2022</v>
      </c>
      <c r="Q7" s="381"/>
      <c r="R7" s="381"/>
    </row>
    <row r="8" spans="1:18" ht="126.75">
      <c r="A8" s="403"/>
      <c r="B8" s="405"/>
      <c r="C8" s="405"/>
      <c r="D8" s="270" t="s">
        <v>111</v>
      </c>
      <c r="E8" s="271" t="s">
        <v>114</v>
      </c>
      <c r="F8" s="270" t="s">
        <v>115</v>
      </c>
      <c r="G8" s="272" t="s">
        <v>111</v>
      </c>
      <c r="H8" s="272" t="s">
        <v>114</v>
      </c>
      <c r="I8" s="272" t="s">
        <v>115</v>
      </c>
      <c r="J8" s="350" t="s">
        <v>113</v>
      </c>
      <c r="K8" s="350" t="s">
        <v>114</v>
      </c>
      <c r="L8" s="350" t="s">
        <v>115</v>
      </c>
      <c r="M8" s="273" t="s">
        <v>113</v>
      </c>
      <c r="N8" s="273" t="s">
        <v>114</v>
      </c>
      <c r="O8" s="273" t="s">
        <v>115</v>
      </c>
      <c r="P8" s="273" t="s">
        <v>113</v>
      </c>
      <c r="Q8" s="273" t="s">
        <v>114</v>
      </c>
      <c r="R8" s="273" t="s">
        <v>115</v>
      </c>
    </row>
    <row r="9" spans="1:18">
      <c r="A9" s="274">
        <v>1</v>
      </c>
      <c r="B9" s="275">
        <v>2</v>
      </c>
      <c r="C9" s="275">
        <v>3</v>
      </c>
      <c r="D9" s="276">
        <v>7</v>
      </c>
      <c r="E9" s="277">
        <v>6</v>
      </c>
      <c r="F9" s="277"/>
      <c r="G9" s="278">
        <v>14</v>
      </c>
      <c r="H9" s="278">
        <v>15</v>
      </c>
      <c r="I9" s="278">
        <v>16</v>
      </c>
      <c r="J9" s="369">
        <v>17</v>
      </c>
      <c r="K9" s="369">
        <v>18</v>
      </c>
      <c r="L9" s="369">
        <v>19</v>
      </c>
      <c r="M9" s="367">
        <v>17</v>
      </c>
      <c r="N9" s="367">
        <v>18</v>
      </c>
      <c r="O9" s="367">
        <v>19</v>
      </c>
      <c r="P9" s="367">
        <v>17</v>
      </c>
      <c r="Q9" s="367">
        <v>18</v>
      </c>
      <c r="R9" s="367">
        <v>19</v>
      </c>
    </row>
    <row r="10" spans="1:18">
      <c r="A10" s="389" t="s">
        <v>10</v>
      </c>
      <c r="B10" s="390"/>
      <c r="C10" s="391"/>
      <c r="D10" s="386">
        <f>G10+J10+M10+P10</f>
        <v>165073.44435999999</v>
      </c>
      <c r="E10" s="387"/>
      <c r="F10" s="388"/>
      <c r="G10" s="382">
        <f t="shared" ref="G10" si="0">G11+H11+I11</f>
        <v>15836.042750000001</v>
      </c>
      <c r="H10" s="382"/>
      <c r="I10" s="382"/>
      <c r="J10" s="397">
        <f t="shared" ref="J10" si="1">J11+K11+L11</f>
        <v>6974.24</v>
      </c>
      <c r="K10" s="397"/>
      <c r="L10" s="397"/>
      <c r="M10" s="382">
        <f>M11+N11+O11</f>
        <v>89009.524239999999</v>
      </c>
      <c r="N10" s="382"/>
      <c r="O10" s="382"/>
      <c r="P10" s="382">
        <f>P11+Q11+R11</f>
        <v>53253.637370000004</v>
      </c>
      <c r="Q10" s="382"/>
      <c r="R10" s="382"/>
    </row>
    <row r="11" spans="1:18">
      <c r="A11" s="389" t="s">
        <v>11</v>
      </c>
      <c r="B11" s="390"/>
      <c r="C11" s="391"/>
      <c r="D11" s="280">
        <f>D12+D13</f>
        <v>23576.772359999999</v>
      </c>
      <c r="E11" s="280">
        <f t="shared" ref="E11:R11" si="2">E12+E13</f>
        <v>136815.22199999998</v>
      </c>
      <c r="F11" s="280">
        <f t="shared" si="2"/>
        <v>4681.45</v>
      </c>
      <c r="G11" s="281">
        <f t="shared" si="2"/>
        <v>5409.7827499999994</v>
      </c>
      <c r="H11" s="281">
        <f t="shared" si="2"/>
        <v>9298.31</v>
      </c>
      <c r="I11" s="280">
        <f t="shared" si="2"/>
        <v>1127.95</v>
      </c>
      <c r="J11" s="281">
        <f t="shared" si="2"/>
        <v>5789.74</v>
      </c>
      <c r="K11" s="281">
        <f t="shared" si="2"/>
        <v>0</v>
      </c>
      <c r="L11" s="281">
        <f t="shared" si="2"/>
        <v>1184.5</v>
      </c>
      <c r="M11" s="280">
        <f t="shared" si="2"/>
        <v>6367.4042400000008</v>
      </c>
      <c r="N11" s="280">
        <f t="shared" si="2"/>
        <v>81457.62</v>
      </c>
      <c r="O11" s="280">
        <f t="shared" si="2"/>
        <v>1184.5</v>
      </c>
      <c r="P11" s="280">
        <f t="shared" si="2"/>
        <v>6009.8453700000009</v>
      </c>
      <c r="Q11" s="280">
        <f t="shared" si="2"/>
        <v>46059.292000000001</v>
      </c>
      <c r="R11" s="280">
        <f t="shared" si="2"/>
        <v>1184.5</v>
      </c>
    </row>
    <row r="12" spans="1:18" ht="90">
      <c r="A12" s="282" t="s">
        <v>110</v>
      </c>
      <c r="B12" s="392" t="s">
        <v>164</v>
      </c>
      <c r="C12" s="283" t="s">
        <v>119</v>
      </c>
      <c r="D12" s="284">
        <f t="shared" ref="D12:F13" si="3">G12+J12+M12+P12</f>
        <v>3522.0606400000001</v>
      </c>
      <c r="E12" s="284">
        <f t="shared" si="3"/>
        <v>135070.67199999999</v>
      </c>
      <c r="F12" s="284">
        <f t="shared" si="3"/>
        <v>0</v>
      </c>
      <c r="G12" s="285">
        <f t="shared" ref="G12:L12" si="4">G16+G18+G20+G21+G24+G28+G29+G30+G31+G32+G33+G34+G35+G36+G37+G38+G39+G40+G43+G44+G45</f>
        <v>1077.0110299999999</v>
      </c>
      <c r="H12" s="285">
        <f t="shared" si="4"/>
        <v>7553.76</v>
      </c>
      <c r="I12" s="285">
        <f t="shared" si="4"/>
        <v>0</v>
      </c>
      <c r="J12" s="286">
        <f t="shared" si="4"/>
        <v>557</v>
      </c>
      <c r="K12" s="286">
        <f t="shared" si="4"/>
        <v>0</v>
      </c>
      <c r="L12" s="286">
        <f t="shared" si="4"/>
        <v>0</v>
      </c>
      <c r="M12" s="285">
        <f t="shared" ref="M12:R12" si="5">M16+M18+M20+M21+M22+M24+M27+M28+M29+M30+M31+M32+M33+M34+M35+M36+M37+M38+M39+M40+M43+M44+M45</f>
        <v>1122.8042400000002</v>
      </c>
      <c r="N12" s="285">
        <f t="shared" si="5"/>
        <v>81457.62</v>
      </c>
      <c r="O12" s="285">
        <f t="shared" si="5"/>
        <v>0</v>
      </c>
      <c r="P12" s="285">
        <f t="shared" si="5"/>
        <v>765.24537000000009</v>
      </c>
      <c r="Q12" s="285">
        <f t="shared" si="5"/>
        <v>46059.292000000001</v>
      </c>
      <c r="R12" s="285">
        <f t="shared" si="5"/>
        <v>0</v>
      </c>
    </row>
    <row r="13" spans="1:18" ht="30">
      <c r="A13" s="287"/>
      <c r="B13" s="393"/>
      <c r="C13" s="283" t="s">
        <v>14</v>
      </c>
      <c r="D13" s="284">
        <f t="shared" si="3"/>
        <v>20054.711719999999</v>
      </c>
      <c r="E13" s="284">
        <f t="shared" si="3"/>
        <v>1744.55</v>
      </c>
      <c r="F13" s="284">
        <f t="shared" si="3"/>
        <v>4681.45</v>
      </c>
      <c r="G13" s="286">
        <f t="shared" ref="G13:L13" si="6">G27+G42</f>
        <v>4332.7717199999997</v>
      </c>
      <c r="H13" s="286">
        <f t="shared" si="6"/>
        <v>1744.55</v>
      </c>
      <c r="I13" s="284">
        <f t="shared" si="6"/>
        <v>1127.95</v>
      </c>
      <c r="J13" s="286">
        <f t="shared" si="6"/>
        <v>5232.74</v>
      </c>
      <c r="K13" s="286">
        <f t="shared" si="6"/>
        <v>0</v>
      </c>
      <c r="L13" s="286">
        <f t="shared" si="6"/>
        <v>1184.5</v>
      </c>
      <c r="M13" s="284">
        <f t="shared" ref="M13:R13" si="7">M16+M21+M24+M40+M42</f>
        <v>5244.6</v>
      </c>
      <c r="N13" s="284">
        <f t="shared" si="7"/>
        <v>0</v>
      </c>
      <c r="O13" s="284">
        <f t="shared" si="7"/>
        <v>1184.5</v>
      </c>
      <c r="P13" s="284">
        <f t="shared" si="7"/>
        <v>5244.6</v>
      </c>
      <c r="Q13" s="284">
        <f t="shared" si="7"/>
        <v>0</v>
      </c>
      <c r="R13" s="284">
        <f t="shared" si="7"/>
        <v>1184.5</v>
      </c>
    </row>
    <row r="14" spans="1:18">
      <c r="A14" s="394" t="s">
        <v>15</v>
      </c>
      <c r="B14" s="395"/>
      <c r="C14" s="395"/>
      <c r="D14" s="395"/>
      <c r="E14" s="395"/>
      <c r="F14" s="395"/>
      <c r="G14" s="395"/>
      <c r="H14" s="395"/>
      <c r="I14" s="395"/>
      <c r="J14" s="395"/>
      <c r="K14" s="395"/>
      <c r="L14" s="395"/>
      <c r="M14" s="395"/>
      <c r="N14" s="395"/>
      <c r="O14" s="395"/>
      <c r="P14" s="395"/>
      <c r="Q14" s="395"/>
      <c r="R14" s="396"/>
    </row>
    <row r="15" spans="1:18">
      <c r="A15" s="378" t="s">
        <v>16</v>
      </c>
      <c r="B15" s="379"/>
      <c r="C15" s="379"/>
      <c r="D15" s="379"/>
      <c r="E15" s="379"/>
      <c r="F15" s="379"/>
      <c r="G15" s="379"/>
      <c r="H15" s="379"/>
      <c r="I15" s="379"/>
      <c r="J15" s="379"/>
      <c r="K15" s="379"/>
      <c r="L15" s="379"/>
      <c r="M15" s="379"/>
      <c r="N15" s="379"/>
      <c r="O15" s="379"/>
      <c r="P15" s="379"/>
      <c r="Q15" s="379"/>
      <c r="R15" s="380"/>
    </row>
    <row r="16" spans="1:18" ht="105">
      <c r="A16" s="357" t="s">
        <v>17</v>
      </c>
      <c r="B16" s="303" t="s">
        <v>143</v>
      </c>
      <c r="C16" s="283" t="s">
        <v>43</v>
      </c>
      <c r="D16" s="284">
        <f>G16+J16+M16+P16</f>
        <v>20.2</v>
      </c>
      <c r="E16" s="284">
        <f>H16+K16+N16+Q16</f>
        <v>2000</v>
      </c>
      <c r="F16" s="288">
        <f>I16+L16+O16+R16</f>
        <v>0</v>
      </c>
      <c r="G16" s="286">
        <v>20.2</v>
      </c>
      <c r="H16" s="286">
        <v>2000</v>
      </c>
      <c r="I16" s="284">
        <v>0</v>
      </c>
      <c r="J16" s="354">
        <v>0</v>
      </c>
      <c r="K16" s="354">
        <v>0</v>
      </c>
      <c r="L16" s="354">
        <v>0</v>
      </c>
      <c r="M16" s="305">
        <v>0</v>
      </c>
      <c r="N16" s="305">
        <v>0</v>
      </c>
      <c r="O16" s="305">
        <v>0</v>
      </c>
      <c r="P16" s="305">
        <v>0</v>
      </c>
      <c r="Q16" s="305">
        <v>0</v>
      </c>
      <c r="R16" s="305">
        <v>0</v>
      </c>
    </row>
    <row r="17" spans="1:18">
      <c r="A17" s="378" t="s">
        <v>19</v>
      </c>
      <c r="B17" s="379"/>
      <c r="C17" s="379"/>
      <c r="D17" s="379"/>
      <c r="E17" s="379"/>
      <c r="F17" s="379"/>
      <c r="G17" s="379"/>
      <c r="H17" s="379"/>
      <c r="I17" s="379"/>
      <c r="J17" s="379"/>
      <c r="K17" s="379"/>
      <c r="L17" s="379"/>
      <c r="M17" s="379"/>
      <c r="N17" s="379"/>
      <c r="O17" s="379"/>
      <c r="P17" s="379"/>
      <c r="Q17" s="379"/>
      <c r="R17" s="380"/>
    </row>
    <row r="18" spans="1:18" ht="165">
      <c r="A18" s="307" t="s">
        <v>20</v>
      </c>
      <c r="B18" s="292" t="s">
        <v>21</v>
      </c>
      <c r="C18" s="293" t="s">
        <v>22</v>
      </c>
      <c r="D18" s="284">
        <f>G18+J18+M18+P18</f>
        <v>1221.34358</v>
      </c>
      <c r="E18" s="284">
        <f>H18+K18+N18+Q18</f>
        <v>0</v>
      </c>
      <c r="F18" s="288">
        <f>I18+L18+O18+R18</f>
        <v>0</v>
      </c>
      <c r="G18" s="346">
        <v>464.34357999999997</v>
      </c>
      <c r="H18" s="294">
        <v>0</v>
      </c>
      <c r="I18" s="294">
        <v>0</v>
      </c>
      <c r="J18" s="353">
        <v>157</v>
      </c>
      <c r="K18" s="294">
        <v>0</v>
      </c>
      <c r="L18" s="294">
        <v>0</v>
      </c>
      <c r="M18" s="295">
        <v>300</v>
      </c>
      <c r="N18" s="296">
        <v>0</v>
      </c>
      <c r="O18" s="296">
        <v>0</v>
      </c>
      <c r="P18" s="295">
        <v>300</v>
      </c>
      <c r="Q18" s="296">
        <v>0</v>
      </c>
      <c r="R18" s="296">
        <v>0</v>
      </c>
    </row>
    <row r="19" spans="1:18">
      <c r="A19" s="378" t="s">
        <v>23</v>
      </c>
      <c r="B19" s="379"/>
      <c r="C19" s="379"/>
      <c r="D19" s="379"/>
      <c r="E19" s="379"/>
      <c r="F19" s="379"/>
      <c r="G19" s="379"/>
      <c r="H19" s="379"/>
      <c r="I19" s="379"/>
      <c r="J19" s="379"/>
      <c r="K19" s="379"/>
      <c r="L19" s="379"/>
      <c r="M19" s="379"/>
      <c r="N19" s="379"/>
      <c r="O19" s="379"/>
      <c r="P19" s="379"/>
      <c r="Q19" s="379"/>
      <c r="R19" s="380"/>
    </row>
    <row r="20" spans="1:18" ht="90">
      <c r="A20" s="357" t="s">
        <v>24</v>
      </c>
      <c r="B20" s="303" t="s">
        <v>145</v>
      </c>
      <c r="C20" s="283" t="s">
        <v>119</v>
      </c>
      <c r="D20" s="284">
        <f t="shared" ref="D20:F22" si="8">G20+J20+M20+P20</f>
        <v>60.804299999999998</v>
      </c>
      <c r="E20" s="284">
        <f t="shared" si="8"/>
        <v>0</v>
      </c>
      <c r="F20" s="288">
        <f t="shared" si="8"/>
        <v>0</v>
      </c>
      <c r="G20" s="347">
        <v>30.804300000000001</v>
      </c>
      <c r="H20" s="286">
        <v>0</v>
      </c>
      <c r="I20" s="284">
        <v>0</v>
      </c>
      <c r="J20" s="286">
        <v>30</v>
      </c>
      <c r="K20" s="286">
        <v>0</v>
      </c>
      <c r="L20" s="286">
        <v>0</v>
      </c>
      <c r="M20" s="284">
        <v>0</v>
      </c>
      <c r="N20" s="284">
        <v>0</v>
      </c>
      <c r="O20" s="284">
        <v>0</v>
      </c>
      <c r="P20" s="284">
        <v>0</v>
      </c>
      <c r="Q20" s="284">
        <v>0</v>
      </c>
      <c r="R20" s="284">
        <v>0</v>
      </c>
    </row>
    <row r="21" spans="1:18" ht="75">
      <c r="A21" s="298" t="s">
        <v>26</v>
      </c>
      <c r="B21" s="299" t="s">
        <v>185</v>
      </c>
      <c r="C21" s="300" t="s">
        <v>43</v>
      </c>
      <c r="D21" s="290">
        <f t="shared" si="8"/>
        <v>0.62870000000000004</v>
      </c>
      <c r="E21" s="290">
        <f t="shared" si="8"/>
        <v>3111.95</v>
      </c>
      <c r="F21" s="301">
        <f t="shared" si="8"/>
        <v>0</v>
      </c>
      <c r="G21" s="348">
        <v>0.62870000000000004</v>
      </c>
      <c r="H21" s="289">
        <v>3111.95</v>
      </c>
      <c r="I21" s="289">
        <v>0</v>
      </c>
      <c r="J21" s="352">
        <v>0</v>
      </c>
      <c r="K21" s="289">
        <v>0</v>
      </c>
      <c r="L21" s="289">
        <v>0</v>
      </c>
      <c r="M21" s="291">
        <v>0</v>
      </c>
      <c r="N21" s="290">
        <v>0</v>
      </c>
      <c r="O21" s="290">
        <v>0</v>
      </c>
      <c r="P21" s="291">
        <v>0</v>
      </c>
      <c r="Q21" s="290">
        <v>0</v>
      </c>
      <c r="R21" s="290">
        <v>0</v>
      </c>
    </row>
    <row r="22" spans="1:18" ht="75">
      <c r="A22" s="302" t="s">
        <v>207</v>
      </c>
      <c r="B22" s="303" t="s">
        <v>186</v>
      </c>
      <c r="C22" s="304" t="s">
        <v>43</v>
      </c>
      <c r="D22" s="284">
        <f t="shared" si="8"/>
        <v>31.895150000000001</v>
      </c>
      <c r="E22" s="284">
        <f t="shared" si="8"/>
        <v>3157.62</v>
      </c>
      <c r="F22" s="288">
        <f t="shared" si="8"/>
        <v>0</v>
      </c>
      <c r="G22" s="285"/>
      <c r="H22" s="286"/>
      <c r="I22" s="286"/>
      <c r="J22" s="354"/>
      <c r="K22" s="286"/>
      <c r="L22" s="286"/>
      <c r="M22" s="354">
        <v>31.895150000000001</v>
      </c>
      <c r="N22" s="286">
        <v>3157.62</v>
      </c>
      <c r="O22" s="284"/>
      <c r="P22" s="305"/>
      <c r="Q22" s="284"/>
      <c r="R22" s="284"/>
    </row>
    <row r="23" spans="1:18">
      <c r="A23" s="383" t="s">
        <v>29</v>
      </c>
      <c r="B23" s="384"/>
      <c r="C23" s="384"/>
      <c r="D23" s="384"/>
      <c r="E23" s="384"/>
      <c r="F23" s="384"/>
      <c r="G23" s="384"/>
      <c r="H23" s="384"/>
      <c r="I23" s="384"/>
      <c r="J23" s="384"/>
      <c r="K23" s="384"/>
      <c r="L23" s="384"/>
      <c r="M23" s="384"/>
      <c r="N23" s="384"/>
      <c r="O23" s="384"/>
      <c r="P23" s="384"/>
      <c r="Q23" s="384"/>
      <c r="R23" s="385"/>
    </row>
    <row r="24" spans="1:18" ht="90">
      <c r="A24" s="302" t="s">
        <v>30</v>
      </c>
      <c r="B24" s="306" t="s">
        <v>31</v>
      </c>
      <c r="C24" s="304" t="s">
        <v>32</v>
      </c>
      <c r="D24" s="284">
        <f>G24+J24+M24+P24</f>
        <v>0</v>
      </c>
      <c r="E24" s="284">
        <f>H24+K24+N24+Q24</f>
        <v>0</v>
      </c>
      <c r="F24" s="288">
        <f>I24+L24+O24+R24</f>
        <v>0</v>
      </c>
      <c r="G24" s="286">
        <v>0</v>
      </c>
      <c r="H24" s="286">
        <v>0</v>
      </c>
      <c r="I24" s="286">
        <v>0</v>
      </c>
      <c r="J24" s="286">
        <v>0</v>
      </c>
      <c r="K24" s="286">
        <v>0</v>
      </c>
      <c r="L24" s="286">
        <v>0</v>
      </c>
      <c r="M24" s="284">
        <v>0</v>
      </c>
      <c r="N24" s="284">
        <v>0</v>
      </c>
      <c r="O24" s="284">
        <v>0</v>
      </c>
      <c r="P24" s="284">
        <v>0</v>
      </c>
      <c r="Q24" s="284">
        <v>0</v>
      </c>
      <c r="R24" s="284">
        <v>0</v>
      </c>
    </row>
    <row r="25" spans="1:18">
      <c r="A25" s="389" t="s">
        <v>33</v>
      </c>
      <c r="B25" s="390"/>
      <c r="C25" s="390"/>
      <c r="D25" s="390"/>
      <c r="E25" s="390"/>
      <c r="F25" s="390"/>
      <c r="G25" s="390"/>
      <c r="H25" s="390"/>
      <c r="I25" s="390"/>
      <c r="J25" s="390"/>
      <c r="K25" s="390"/>
      <c r="L25" s="390"/>
      <c r="M25" s="390"/>
      <c r="N25" s="390"/>
      <c r="O25" s="390"/>
      <c r="P25" s="390"/>
      <c r="Q25" s="390"/>
      <c r="R25" s="391"/>
    </row>
    <row r="26" spans="1:18">
      <c r="A26" s="378" t="s">
        <v>34</v>
      </c>
      <c r="B26" s="379"/>
      <c r="C26" s="379"/>
      <c r="D26" s="379"/>
      <c r="E26" s="379"/>
      <c r="F26" s="379"/>
      <c r="G26" s="379"/>
      <c r="H26" s="379"/>
      <c r="I26" s="379"/>
      <c r="J26" s="379"/>
      <c r="K26" s="379"/>
      <c r="L26" s="379"/>
      <c r="M26" s="379"/>
      <c r="N26" s="379"/>
      <c r="O26" s="379"/>
      <c r="P26" s="379"/>
      <c r="Q26" s="379"/>
      <c r="R26" s="380"/>
    </row>
    <row r="27" spans="1:18" ht="135">
      <c r="A27" s="356" t="s">
        <v>35</v>
      </c>
      <c r="B27" s="226" t="s">
        <v>135</v>
      </c>
      <c r="C27" s="308" t="s">
        <v>14</v>
      </c>
      <c r="D27" s="284">
        <f t="shared" ref="D27:F42" si="9">G27+J27+M27+P27</f>
        <v>17.62172</v>
      </c>
      <c r="E27" s="284">
        <f t="shared" si="9"/>
        <v>1744.55</v>
      </c>
      <c r="F27" s="288">
        <f t="shared" si="9"/>
        <v>0</v>
      </c>
      <c r="G27" s="349">
        <v>17.62172</v>
      </c>
      <c r="H27" s="309">
        <v>1744.55</v>
      </c>
      <c r="I27" s="288">
        <v>0</v>
      </c>
      <c r="J27" s="310">
        <v>0</v>
      </c>
      <c r="K27" s="310">
        <v>0</v>
      </c>
      <c r="L27" s="310">
        <v>0</v>
      </c>
      <c r="M27" s="288">
        <v>0</v>
      </c>
      <c r="N27" s="288">
        <v>0</v>
      </c>
      <c r="O27" s="288">
        <v>0</v>
      </c>
      <c r="P27" s="288">
        <v>0</v>
      </c>
      <c r="Q27" s="288">
        <v>0</v>
      </c>
      <c r="R27" s="288">
        <v>0</v>
      </c>
    </row>
    <row r="28" spans="1:18" ht="60">
      <c r="A28" s="357" t="s">
        <v>36</v>
      </c>
      <c r="B28" s="226" t="s">
        <v>144</v>
      </c>
      <c r="C28" s="308" t="s">
        <v>43</v>
      </c>
      <c r="D28" s="284">
        <f t="shared" si="9"/>
        <v>24.5</v>
      </c>
      <c r="E28" s="284">
        <f t="shared" si="9"/>
        <v>2425.5</v>
      </c>
      <c r="F28" s="288">
        <f t="shared" si="9"/>
        <v>0</v>
      </c>
      <c r="G28" s="309">
        <v>24.5</v>
      </c>
      <c r="H28" s="310">
        <v>2425.5</v>
      </c>
      <c r="I28" s="288">
        <v>0</v>
      </c>
      <c r="J28" s="310">
        <v>0</v>
      </c>
      <c r="K28" s="310">
        <v>0</v>
      </c>
      <c r="L28" s="310">
        <v>0</v>
      </c>
      <c r="M28" s="288">
        <v>0</v>
      </c>
      <c r="N28" s="288">
        <v>0</v>
      </c>
      <c r="O28" s="288">
        <v>0</v>
      </c>
      <c r="P28" s="288">
        <v>0</v>
      </c>
      <c r="Q28" s="288">
        <v>0</v>
      </c>
      <c r="R28" s="364">
        <v>0</v>
      </c>
    </row>
    <row r="29" spans="1:18" ht="75">
      <c r="A29" s="356" t="s">
        <v>116</v>
      </c>
      <c r="B29" s="365" t="s">
        <v>165</v>
      </c>
      <c r="C29" s="366" t="s">
        <v>43</v>
      </c>
      <c r="D29" s="286">
        <f t="shared" si="9"/>
        <v>0</v>
      </c>
      <c r="E29" s="286">
        <f t="shared" si="9"/>
        <v>0</v>
      </c>
      <c r="F29" s="310">
        <f t="shared" si="9"/>
        <v>0</v>
      </c>
      <c r="G29" s="310">
        <v>0</v>
      </c>
      <c r="H29" s="310">
        <v>0</v>
      </c>
      <c r="I29" s="310">
        <v>0</v>
      </c>
      <c r="J29" s="310">
        <v>0</v>
      </c>
      <c r="K29" s="310">
        <v>0</v>
      </c>
      <c r="L29" s="310">
        <v>0</v>
      </c>
      <c r="M29" s="310">
        <v>0</v>
      </c>
      <c r="N29" s="310">
        <v>0</v>
      </c>
      <c r="O29" s="310">
        <v>0</v>
      </c>
      <c r="P29" s="310">
        <v>0</v>
      </c>
      <c r="Q29" s="310">
        <v>0</v>
      </c>
      <c r="R29" s="310">
        <v>0</v>
      </c>
    </row>
    <row r="30" spans="1:18" ht="60">
      <c r="A30" s="356" t="s">
        <v>120</v>
      </c>
      <c r="B30" s="226" t="s">
        <v>166</v>
      </c>
      <c r="C30" s="308" t="s">
        <v>43</v>
      </c>
      <c r="D30" s="284">
        <f t="shared" si="9"/>
        <v>151.51515000000001</v>
      </c>
      <c r="E30" s="284">
        <f t="shared" si="9"/>
        <v>15000</v>
      </c>
      <c r="F30" s="288">
        <f t="shared" si="9"/>
        <v>0</v>
      </c>
      <c r="G30" s="310">
        <v>0</v>
      </c>
      <c r="H30" s="310">
        <v>0</v>
      </c>
      <c r="I30" s="310">
        <v>0</v>
      </c>
      <c r="J30" s="310">
        <v>0</v>
      </c>
      <c r="K30" s="310">
        <v>0</v>
      </c>
      <c r="L30" s="310">
        <v>0</v>
      </c>
      <c r="M30" s="311">
        <v>151.51515000000001</v>
      </c>
      <c r="N30" s="288">
        <v>15000</v>
      </c>
      <c r="O30" s="310">
        <v>0</v>
      </c>
      <c r="P30" s="310">
        <v>0</v>
      </c>
      <c r="Q30" s="310">
        <v>0</v>
      </c>
      <c r="R30" s="310">
        <v>0</v>
      </c>
    </row>
    <row r="31" spans="1:18" ht="60">
      <c r="A31" s="356" t="s">
        <v>149</v>
      </c>
      <c r="B31" s="226" t="s">
        <v>174</v>
      </c>
      <c r="C31" s="308" t="s">
        <v>43</v>
      </c>
      <c r="D31" s="284">
        <f t="shared" si="9"/>
        <v>80.808080000000004</v>
      </c>
      <c r="E31" s="284">
        <f t="shared" si="9"/>
        <v>8000</v>
      </c>
      <c r="F31" s="288">
        <f t="shared" si="9"/>
        <v>0</v>
      </c>
      <c r="G31" s="310">
        <v>0</v>
      </c>
      <c r="H31" s="310">
        <v>0</v>
      </c>
      <c r="I31" s="310">
        <v>0</v>
      </c>
      <c r="J31" s="310">
        <v>0</v>
      </c>
      <c r="K31" s="310">
        <v>0</v>
      </c>
      <c r="L31" s="310">
        <v>0</v>
      </c>
      <c r="M31" s="311">
        <v>80.808080000000004</v>
      </c>
      <c r="N31" s="288">
        <v>8000</v>
      </c>
      <c r="O31" s="310">
        <v>0</v>
      </c>
      <c r="P31" s="310">
        <v>0</v>
      </c>
      <c r="Q31" s="310">
        <v>0</v>
      </c>
      <c r="R31" s="310">
        <v>0</v>
      </c>
    </row>
    <row r="32" spans="1:18" ht="120">
      <c r="A32" s="356" t="s">
        <v>176</v>
      </c>
      <c r="B32" s="226" t="s">
        <v>167</v>
      </c>
      <c r="C32" s="308" t="s">
        <v>43</v>
      </c>
      <c r="D32" s="284">
        <f t="shared" si="9"/>
        <v>67.676770000000005</v>
      </c>
      <c r="E32" s="284">
        <f t="shared" si="9"/>
        <v>6700</v>
      </c>
      <c r="F32" s="288">
        <f t="shared" si="9"/>
        <v>0</v>
      </c>
      <c r="G32" s="310">
        <v>0</v>
      </c>
      <c r="H32" s="310">
        <v>0</v>
      </c>
      <c r="I32" s="310">
        <v>0</v>
      </c>
      <c r="J32" s="310">
        <v>0</v>
      </c>
      <c r="K32" s="310">
        <v>0</v>
      </c>
      <c r="L32" s="310">
        <v>0</v>
      </c>
      <c r="M32" s="311">
        <v>67.676770000000005</v>
      </c>
      <c r="N32" s="288">
        <v>6700</v>
      </c>
      <c r="O32" s="310">
        <v>0</v>
      </c>
      <c r="P32" s="310">
        <v>0</v>
      </c>
      <c r="Q32" s="310">
        <v>0</v>
      </c>
      <c r="R32" s="310">
        <v>0</v>
      </c>
    </row>
    <row r="33" spans="1:18" ht="120">
      <c r="A33" s="356" t="s">
        <v>177</v>
      </c>
      <c r="B33" s="226" t="s">
        <v>168</v>
      </c>
      <c r="C33" s="308" t="s">
        <v>43</v>
      </c>
      <c r="D33" s="284">
        <f t="shared" si="9"/>
        <v>67.676770000000005</v>
      </c>
      <c r="E33" s="284">
        <f t="shared" si="9"/>
        <v>6700</v>
      </c>
      <c r="F33" s="288">
        <f t="shared" si="9"/>
        <v>0</v>
      </c>
      <c r="G33" s="310">
        <v>0</v>
      </c>
      <c r="H33" s="310">
        <v>0</v>
      </c>
      <c r="I33" s="310">
        <v>0</v>
      </c>
      <c r="J33" s="310">
        <v>0</v>
      </c>
      <c r="K33" s="310">
        <v>0</v>
      </c>
      <c r="L33" s="310">
        <v>0</v>
      </c>
      <c r="M33" s="311">
        <v>67.676770000000005</v>
      </c>
      <c r="N33" s="288">
        <v>6700</v>
      </c>
      <c r="O33" s="310">
        <v>0</v>
      </c>
      <c r="P33" s="310">
        <v>0</v>
      </c>
      <c r="Q33" s="310">
        <v>0</v>
      </c>
      <c r="R33" s="310">
        <v>0</v>
      </c>
    </row>
    <row r="34" spans="1:18" ht="60">
      <c r="A34" s="356" t="s">
        <v>178</v>
      </c>
      <c r="B34" s="226" t="s">
        <v>169</v>
      </c>
      <c r="C34" s="308" t="s">
        <v>43</v>
      </c>
      <c r="D34" s="284">
        <f t="shared" si="9"/>
        <v>151.51515000000001</v>
      </c>
      <c r="E34" s="284">
        <f t="shared" si="9"/>
        <v>15000</v>
      </c>
      <c r="F34" s="288">
        <f t="shared" si="9"/>
        <v>0</v>
      </c>
      <c r="G34" s="310">
        <v>0</v>
      </c>
      <c r="H34" s="310">
        <v>0</v>
      </c>
      <c r="I34" s="310">
        <v>0</v>
      </c>
      <c r="J34" s="310">
        <v>0</v>
      </c>
      <c r="K34" s="310">
        <v>0</v>
      </c>
      <c r="L34" s="310">
        <v>0</v>
      </c>
      <c r="M34" s="311">
        <v>151.51515000000001</v>
      </c>
      <c r="N34" s="288">
        <v>15000</v>
      </c>
      <c r="O34" s="310">
        <v>0</v>
      </c>
      <c r="P34" s="310">
        <v>0</v>
      </c>
      <c r="Q34" s="310">
        <v>0</v>
      </c>
      <c r="R34" s="310">
        <v>0</v>
      </c>
    </row>
    <row r="35" spans="1:18" ht="60">
      <c r="A35" s="356" t="s">
        <v>179</v>
      </c>
      <c r="B35" s="226" t="s">
        <v>170</v>
      </c>
      <c r="C35" s="308" t="s">
        <v>43</v>
      </c>
      <c r="D35" s="284">
        <f t="shared" si="9"/>
        <v>430.90194000000002</v>
      </c>
      <c r="E35" s="284">
        <f t="shared" si="9"/>
        <v>42659.292000000001</v>
      </c>
      <c r="F35" s="288">
        <f t="shared" si="9"/>
        <v>0</v>
      </c>
      <c r="G35" s="310">
        <v>0</v>
      </c>
      <c r="H35" s="310">
        <v>0</v>
      </c>
      <c r="I35" s="310">
        <v>0</v>
      </c>
      <c r="J35" s="310">
        <v>0</v>
      </c>
      <c r="K35" s="310">
        <v>0</v>
      </c>
      <c r="L35" s="310">
        <v>0</v>
      </c>
      <c r="M35" s="311">
        <v>9.0909099999999992</v>
      </c>
      <c r="N35" s="288">
        <v>900</v>
      </c>
      <c r="O35" s="310">
        <v>0</v>
      </c>
      <c r="P35" s="312">
        <v>421.81103000000002</v>
      </c>
      <c r="Q35" s="313">
        <v>41759.292000000001</v>
      </c>
      <c r="R35" s="310">
        <v>0</v>
      </c>
    </row>
    <row r="36" spans="1:18" ht="120">
      <c r="A36" s="356" t="s">
        <v>180</v>
      </c>
      <c r="B36" s="226" t="s">
        <v>171</v>
      </c>
      <c r="C36" s="308" t="s">
        <v>43</v>
      </c>
      <c r="D36" s="284">
        <f t="shared" si="9"/>
        <v>67.676770000000005</v>
      </c>
      <c r="E36" s="284">
        <f t="shared" si="9"/>
        <v>6700</v>
      </c>
      <c r="F36" s="288">
        <f t="shared" si="9"/>
        <v>0</v>
      </c>
      <c r="G36" s="310">
        <v>0</v>
      </c>
      <c r="H36" s="310">
        <v>0</v>
      </c>
      <c r="I36" s="310">
        <v>0</v>
      </c>
      <c r="J36" s="310">
        <v>0</v>
      </c>
      <c r="K36" s="310">
        <v>0</v>
      </c>
      <c r="L36" s="310">
        <v>0</v>
      </c>
      <c r="M36" s="311">
        <v>67.676770000000005</v>
      </c>
      <c r="N36" s="288">
        <v>6700</v>
      </c>
      <c r="O36" s="310">
        <v>0</v>
      </c>
      <c r="P36" s="310">
        <v>0</v>
      </c>
      <c r="Q36" s="310">
        <v>0</v>
      </c>
      <c r="R36" s="310">
        <v>0</v>
      </c>
    </row>
    <row r="37" spans="1:18" ht="60">
      <c r="A37" s="356" t="s">
        <v>181</v>
      </c>
      <c r="B37" s="226" t="s">
        <v>175</v>
      </c>
      <c r="C37" s="308" t="s">
        <v>43</v>
      </c>
      <c r="D37" s="284">
        <f t="shared" si="9"/>
        <v>151.51515000000001</v>
      </c>
      <c r="E37" s="284">
        <f t="shared" si="9"/>
        <v>15000</v>
      </c>
      <c r="F37" s="288">
        <f t="shared" si="9"/>
        <v>0</v>
      </c>
      <c r="G37" s="310">
        <v>0</v>
      </c>
      <c r="H37" s="310">
        <v>0</v>
      </c>
      <c r="I37" s="310">
        <v>0</v>
      </c>
      <c r="J37" s="310">
        <v>0</v>
      </c>
      <c r="K37" s="310">
        <v>0</v>
      </c>
      <c r="L37" s="310">
        <v>0</v>
      </c>
      <c r="M37" s="311">
        <v>151.51515000000001</v>
      </c>
      <c r="N37" s="288">
        <v>15000</v>
      </c>
      <c r="O37" s="310">
        <v>0</v>
      </c>
      <c r="P37" s="310">
        <v>0</v>
      </c>
      <c r="Q37" s="310">
        <v>0</v>
      </c>
      <c r="R37" s="310">
        <v>0</v>
      </c>
    </row>
    <row r="38" spans="1:18" ht="105">
      <c r="A38" s="356" t="s">
        <v>182</v>
      </c>
      <c r="B38" s="226" t="s">
        <v>172</v>
      </c>
      <c r="C38" s="308" t="s">
        <v>43</v>
      </c>
      <c r="D38" s="284">
        <f t="shared" si="9"/>
        <v>43.434339999999999</v>
      </c>
      <c r="E38" s="284">
        <f t="shared" si="9"/>
        <v>4300</v>
      </c>
      <c r="F38" s="288">
        <f t="shared" si="9"/>
        <v>0</v>
      </c>
      <c r="G38" s="310">
        <v>0</v>
      </c>
      <c r="H38" s="310">
        <v>0</v>
      </c>
      <c r="I38" s="310">
        <v>0</v>
      </c>
      <c r="J38" s="310">
        <v>0</v>
      </c>
      <c r="K38" s="310">
        <v>0</v>
      </c>
      <c r="L38" s="310">
        <v>0</v>
      </c>
      <c r="M38" s="310">
        <v>0</v>
      </c>
      <c r="N38" s="310">
        <v>0</v>
      </c>
      <c r="O38" s="310">
        <v>0</v>
      </c>
      <c r="P38" s="314">
        <v>43.434339999999999</v>
      </c>
      <c r="Q38" s="301">
        <v>4300</v>
      </c>
      <c r="R38" s="310">
        <v>0</v>
      </c>
    </row>
    <row r="39" spans="1:18" ht="90">
      <c r="A39" s="356" t="s">
        <v>183</v>
      </c>
      <c r="B39" s="226" t="s">
        <v>173</v>
      </c>
      <c r="C39" s="308" t="s">
        <v>43</v>
      </c>
      <c r="D39" s="284">
        <f t="shared" si="9"/>
        <v>43.434339999999999</v>
      </c>
      <c r="E39" s="284">
        <f t="shared" si="9"/>
        <v>4300</v>
      </c>
      <c r="F39" s="288">
        <f t="shared" si="9"/>
        <v>0</v>
      </c>
      <c r="G39" s="310">
        <v>0</v>
      </c>
      <c r="H39" s="310">
        <v>0</v>
      </c>
      <c r="I39" s="310">
        <v>0</v>
      </c>
      <c r="J39" s="310">
        <v>0</v>
      </c>
      <c r="K39" s="310">
        <v>0</v>
      </c>
      <c r="L39" s="310">
        <v>0</v>
      </c>
      <c r="M39" s="314">
        <v>43.434339999999999</v>
      </c>
      <c r="N39" s="301">
        <v>4300</v>
      </c>
      <c r="O39" s="310">
        <v>0</v>
      </c>
      <c r="P39" s="310">
        <v>0</v>
      </c>
      <c r="Q39" s="310">
        <v>0</v>
      </c>
      <c r="R39" s="310">
        <v>0</v>
      </c>
    </row>
    <row r="40" spans="1:18" ht="135">
      <c r="A40" s="228" t="s">
        <v>184</v>
      </c>
      <c r="B40" s="297" t="s">
        <v>37</v>
      </c>
      <c r="C40" s="283" t="s">
        <v>43</v>
      </c>
      <c r="D40" s="284">
        <f t="shared" si="9"/>
        <v>0.16475000000000001</v>
      </c>
      <c r="E40" s="284">
        <f t="shared" si="9"/>
        <v>16.309999999999999</v>
      </c>
      <c r="F40" s="288">
        <f t="shared" si="9"/>
        <v>0</v>
      </c>
      <c r="G40" s="285">
        <v>0.16475000000000001</v>
      </c>
      <c r="H40" s="315">
        <v>16.309999999999999</v>
      </c>
      <c r="I40" s="284">
        <v>0</v>
      </c>
      <c r="J40" s="286">
        <v>0</v>
      </c>
      <c r="K40" s="286">
        <v>0</v>
      </c>
      <c r="L40" s="286">
        <v>0</v>
      </c>
      <c r="M40" s="284">
        <v>0</v>
      </c>
      <c r="N40" s="284">
        <v>0</v>
      </c>
      <c r="O40" s="284">
        <v>0</v>
      </c>
      <c r="P40" s="284">
        <v>0</v>
      </c>
      <c r="Q40" s="284">
        <v>0</v>
      </c>
      <c r="R40" s="284">
        <v>0</v>
      </c>
    </row>
    <row r="41" spans="1:18">
      <c r="A41" s="378" t="s">
        <v>38</v>
      </c>
      <c r="B41" s="379"/>
      <c r="C41" s="379"/>
      <c r="D41" s="379"/>
      <c r="E41" s="379"/>
      <c r="F41" s="379"/>
      <c r="G41" s="379"/>
      <c r="H41" s="379"/>
      <c r="I41" s="379"/>
      <c r="J41" s="379"/>
      <c r="K41" s="379"/>
      <c r="L41" s="379"/>
      <c r="M41" s="379"/>
      <c r="N41" s="379"/>
      <c r="O41" s="379"/>
      <c r="P41" s="379"/>
      <c r="Q41" s="379"/>
      <c r="R41" s="380"/>
    </row>
    <row r="42" spans="1:18" ht="150">
      <c r="A42" s="356" t="s">
        <v>39</v>
      </c>
      <c r="B42" s="292" t="s">
        <v>40</v>
      </c>
      <c r="C42" s="293" t="s">
        <v>107</v>
      </c>
      <c r="D42" s="296">
        <f t="shared" si="9"/>
        <v>20037.09</v>
      </c>
      <c r="E42" s="296">
        <f t="shared" si="9"/>
        <v>0</v>
      </c>
      <c r="F42" s="316">
        <f t="shared" si="9"/>
        <v>4681.45</v>
      </c>
      <c r="G42" s="294">
        <v>4315.1499999999996</v>
      </c>
      <c r="H42" s="294">
        <v>0</v>
      </c>
      <c r="I42" s="294">
        <v>1127.95</v>
      </c>
      <c r="J42" s="355">
        <v>5232.74</v>
      </c>
      <c r="K42" s="294">
        <v>0</v>
      </c>
      <c r="L42" s="353">
        <v>1184.5</v>
      </c>
      <c r="M42" s="317">
        <v>5244.6</v>
      </c>
      <c r="N42" s="296">
        <v>0</v>
      </c>
      <c r="O42" s="295">
        <v>1184.5</v>
      </c>
      <c r="P42" s="317">
        <v>5244.6</v>
      </c>
      <c r="Q42" s="296">
        <v>0</v>
      </c>
      <c r="R42" s="295">
        <v>1184.5</v>
      </c>
    </row>
    <row r="43" spans="1:18" ht="135">
      <c r="A43" s="356" t="s">
        <v>41</v>
      </c>
      <c r="B43" s="306" t="s">
        <v>42</v>
      </c>
      <c r="C43" s="318" t="s">
        <v>43</v>
      </c>
      <c r="D43" s="284">
        <f t="shared" ref="D43:F45" si="10">G43+J43+M43+P43</f>
        <v>656.36969999999997</v>
      </c>
      <c r="E43" s="284">
        <f t="shared" si="10"/>
        <v>0</v>
      </c>
      <c r="F43" s="288">
        <f t="shared" si="10"/>
        <v>0</v>
      </c>
      <c r="G43" s="286">
        <v>286.36970000000002</v>
      </c>
      <c r="H43" s="286">
        <v>0</v>
      </c>
      <c r="I43" s="286">
        <v>0</v>
      </c>
      <c r="J43" s="286">
        <v>370</v>
      </c>
      <c r="K43" s="286">
        <v>0</v>
      </c>
      <c r="L43" s="354">
        <v>0</v>
      </c>
      <c r="M43" s="284">
        <v>0</v>
      </c>
      <c r="N43" s="284">
        <v>0</v>
      </c>
      <c r="O43" s="305">
        <v>0</v>
      </c>
      <c r="P43" s="284">
        <v>0</v>
      </c>
      <c r="Q43" s="284">
        <v>0</v>
      </c>
      <c r="R43" s="305">
        <v>0</v>
      </c>
    </row>
    <row r="44" spans="1:18" ht="60">
      <c r="A44" s="302" t="s">
        <v>44</v>
      </c>
      <c r="B44" s="306" t="s">
        <v>45</v>
      </c>
      <c r="C44" s="318" t="s">
        <v>43</v>
      </c>
      <c r="D44" s="284">
        <f t="shared" si="10"/>
        <v>0</v>
      </c>
      <c r="E44" s="284">
        <f t="shared" si="10"/>
        <v>0</v>
      </c>
      <c r="F44" s="288">
        <f t="shared" si="10"/>
        <v>0</v>
      </c>
      <c r="G44" s="286">
        <v>0</v>
      </c>
      <c r="H44" s="286">
        <v>0</v>
      </c>
      <c r="I44" s="286">
        <v>0</v>
      </c>
      <c r="J44" s="286">
        <v>0</v>
      </c>
      <c r="K44" s="286">
        <v>0</v>
      </c>
      <c r="L44" s="286">
        <v>0</v>
      </c>
      <c r="M44" s="284">
        <v>0</v>
      </c>
      <c r="N44" s="284">
        <v>0</v>
      </c>
      <c r="O44" s="284">
        <v>0</v>
      </c>
      <c r="P44" s="284">
        <v>0</v>
      </c>
      <c r="Q44" s="284">
        <v>0</v>
      </c>
      <c r="R44" s="284">
        <v>0</v>
      </c>
    </row>
    <row r="45" spans="1:18" ht="225">
      <c r="A45" s="302" t="s">
        <v>46</v>
      </c>
      <c r="B45" s="306" t="s">
        <v>47</v>
      </c>
      <c r="C45" s="318" t="s">
        <v>43</v>
      </c>
      <c r="D45" s="284">
        <f t="shared" si="10"/>
        <v>250</v>
      </c>
      <c r="E45" s="284">
        <f t="shared" si="10"/>
        <v>0</v>
      </c>
      <c r="F45" s="288">
        <f t="shared" si="10"/>
        <v>0</v>
      </c>
      <c r="G45" s="286">
        <v>250</v>
      </c>
      <c r="H45" s="286">
        <v>0</v>
      </c>
      <c r="I45" s="286">
        <v>0</v>
      </c>
      <c r="J45" s="354">
        <v>0</v>
      </c>
      <c r="K45" s="286">
        <v>0</v>
      </c>
      <c r="L45" s="286">
        <v>0</v>
      </c>
      <c r="M45" s="305">
        <v>0</v>
      </c>
      <c r="N45" s="284">
        <v>0</v>
      </c>
      <c r="O45" s="284">
        <v>0</v>
      </c>
      <c r="P45" s="305">
        <v>0</v>
      </c>
      <c r="Q45" s="284">
        <v>0</v>
      </c>
      <c r="R45" s="284">
        <v>0</v>
      </c>
    </row>
  </sheetData>
  <mergeCells count="28">
    <mergeCell ref="N1:R1"/>
    <mergeCell ref="N2:R2"/>
    <mergeCell ref="N3:R3"/>
    <mergeCell ref="A5:R5"/>
    <mergeCell ref="A7:A8"/>
    <mergeCell ref="B7:B8"/>
    <mergeCell ref="C7:C8"/>
    <mergeCell ref="D7:F7"/>
    <mergeCell ref="G7:I7"/>
    <mergeCell ref="J7:L7"/>
    <mergeCell ref="M7:O7"/>
    <mergeCell ref="P7:R7"/>
    <mergeCell ref="A10:C10"/>
    <mergeCell ref="D10:F10"/>
    <mergeCell ref="G10:I10"/>
    <mergeCell ref="J10:L10"/>
    <mergeCell ref="M10:O10"/>
    <mergeCell ref="P10:R10"/>
    <mergeCell ref="A23:R23"/>
    <mergeCell ref="A25:R25"/>
    <mergeCell ref="A26:R26"/>
    <mergeCell ref="A41:R41"/>
    <mergeCell ref="A11:C11"/>
    <mergeCell ref="B12:B13"/>
    <mergeCell ref="A14:R14"/>
    <mergeCell ref="A15:R15"/>
    <mergeCell ref="A17:R17"/>
    <mergeCell ref="A19:R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6</vt:i4>
      </vt:variant>
    </vt:vector>
  </HeadingPairs>
  <TitlesOfParts>
    <vt:vector size="15" baseType="lpstr">
      <vt:lpstr>Изм.Приложение 4 22.04.2020</vt:lpstr>
      <vt:lpstr> </vt:lpstr>
      <vt:lpstr>Приложение 5</vt:lpstr>
      <vt:lpstr>Приложение 3</vt:lpstr>
      <vt:lpstr>в паспорт</vt:lpstr>
      <vt:lpstr>Приложение 1</vt:lpstr>
      <vt:lpstr>Приложение  4-2</vt:lpstr>
      <vt:lpstr>Приложение 4-4 15.07.2019</vt:lpstr>
      <vt:lpstr>Изм.</vt:lpstr>
      <vt:lpstr>' '!Область_печати</vt:lpstr>
      <vt:lpstr>'в паспорт'!Область_печати</vt:lpstr>
      <vt:lpstr>'Изм.Приложение 4 22.04.2020'!Область_печати</vt:lpstr>
      <vt:lpstr>'Приложение 1'!Область_печати</vt:lpstr>
      <vt:lpstr>'Приложение 3'!Область_печати</vt:lpstr>
      <vt:lpstr>'Приложение 5'!Область_печати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2020-04-21T23:41:49Z</dcterms:modified>
</cp:coreProperties>
</file>