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85" windowWidth="15120" windowHeight="7830" activeTab="2"/>
  </bookViews>
  <sheets>
    <sheet name="Приложение 4 2021 год" sheetId="11" r:id="rId1"/>
    <sheet name=" " sheetId="1" r:id="rId2"/>
    <sheet name="Приложение 5" sheetId="2" r:id="rId3"/>
    <sheet name="Приложение 3" sheetId="3" r:id="rId4"/>
    <sheet name="в паспорт" sheetId="4" r:id="rId5"/>
    <sheet name="Приложение 1" sheetId="5" r:id="rId6"/>
    <sheet name="Приложение  4-2" sheetId="6" r:id="rId7"/>
    <sheet name="Приложение 4-3" sheetId="7" r:id="rId8"/>
    <sheet name="Приложение 4-4 15.07.2019" sheetId="8" r:id="rId9"/>
    <sheet name="Приложение 4-5 18.09.2019" sheetId="9" r:id="rId10"/>
    <sheet name="Паспорт" sheetId="10" r:id="rId11"/>
  </sheets>
  <definedNames>
    <definedName name="_xlnm.Print_Area" localSheetId="1">' '!$A$1:$O$38</definedName>
    <definedName name="_xlnm.Print_Area" localSheetId="4">'в паспорт'!$A$2:$G$12</definedName>
    <definedName name="_xlnm.Print_Area" localSheetId="5">'Приложение 1'!$A$1:$G$22</definedName>
    <definedName name="_xlnm.Print_Area" localSheetId="7">'Приложение 4-3'!$A$1:$R$38</definedName>
    <definedName name="_xlnm.Print_Area" localSheetId="2">'Приложение 5'!$A$1:$G$54</definedName>
  </definedNames>
  <calcPr calcId="145621" refMode="R1C1"/>
</workbook>
</file>

<file path=xl/calcChain.xml><?xml version="1.0" encoding="utf-8"?>
<calcChain xmlns="http://schemas.openxmlformats.org/spreadsheetml/2006/main">
  <c r="D29" i="11" l="1"/>
  <c r="E29" i="11"/>
  <c r="F29" i="11"/>
  <c r="G20" i="11" l="1"/>
  <c r="J20" i="11" l="1"/>
  <c r="J21" i="11"/>
  <c r="J19" i="11" l="1"/>
  <c r="K20" i="11"/>
  <c r="K19" i="11" s="1"/>
  <c r="E13" i="2" l="1"/>
  <c r="E12" i="2"/>
  <c r="E10" i="2"/>
  <c r="G70" i="2" l="1"/>
  <c r="F70" i="2"/>
  <c r="E70" i="2"/>
  <c r="D70" i="2"/>
  <c r="C70" i="2"/>
  <c r="G65" i="2"/>
  <c r="F65" i="2"/>
  <c r="E65" i="2"/>
  <c r="D65" i="2"/>
  <c r="C65" i="2"/>
  <c r="G60" i="2"/>
  <c r="F60" i="2"/>
  <c r="D60" i="2"/>
  <c r="G55" i="2"/>
  <c r="G50" i="2"/>
  <c r="D50" i="2"/>
  <c r="E50" i="2"/>
  <c r="F50" i="2"/>
  <c r="G45" i="2"/>
  <c r="F45" i="2"/>
  <c r="E45" i="2"/>
  <c r="D45" i="2"/>
  <c r="D40" i="2"/>
  <c r="E40" i="2"/>
  <c r="E35" i="2"/>
  <c r="D35" i="2"/>
  <c r="F30" i="2"/>
  <c r="C28" i="2"/>
  <c r="C27" i="2"/>
  <c r="C25" i="2" s="1"/>
  <c r="G25" i="2"/>
  <c r="C15" i="2"/>
  <c r="C17" i="2"/>
  <c r="D15" i="2"/>
  <c r="E15" i="2"/>
  <c r="F15" i="2"/>
  <c r="G15" i="2"/>
  <c r="G14" i="2"/>
  <c r="G13" i="2"/>
  <c r="G12" i="2"/>
  <c r="F13" i="2"/>
  <c r="F12" i="2"/>
  <c r="D13" i="2"/>
  <c r="D12" i="2"/>
  <c r="F55" i="2"/>
  <c r="G35" i="2"/>
  <c r="F35" i="2"/>
  <c r="E30" i="2"/>
  <c r="E25" i="2"/>
  <c r="F25" i="2"/>
  <c r="H20" i="11"/>
  <c r="N20" i="11"/>
  <c r="M20" i="11"/>
  <c r="R21" i="11"/>
  <c r="P21" i="11"/>
  <c r="Q21" i="11"/>
  <c r="N21" i="11"/>
  <c r="M21" i="11"/>
  <c r="M19" i="11" l="1"/>
  <c r="F10" i="2"/>
  <c r="C13" i="2"/>
  <c r="G10" i="2"/>
  <c r="G21" i="11" l="1"/>
  <c r="G19" i="11" s="1"/>
  <c r="I21" i="11"/>
  <c r="D38" i="11"/>
  <c r="D37" i="11"/>
  <c r="C74" i="2" l="1"/>
  <c r="C73" i="2"/>
  <c r="C72" i="2"/>
  <c r="C69" i="2"/>
  <c r="C68" i="2"/>
  <c r="C67" i="2"/>
  <c r="C64" i="2"/>
  <c r="C63" i="2"/>
  <c r="C62" i="2"/>
  <c r="E60" i="2"/>
  <c r="E55" i="2"/>
  <c r="D55" i="2"/>
  <c r="C59" i="2"/>
  <c r="C58" i="2"/>
  <c r="C57" i="2"/>
  <c r="C55" i="2" s="1"/>
  <c r="C18" i="2"/>
  <c r="C60" i="2" l="1"/>
  <c r="E44" i="11"/>
  <c r="D44" i="11"/>
  <c r="E39" i="11"/>
  <c r="D39" i="11"/>
  <c r="D43" i="11"/>
  <c r="E43" i="11"/>
  <c r="D42" i="11"/>
  <c r="F37" i="11"/>
  <c r="E37" i="11"/>
  <c r="E41" i="11"/>
  <c r="D41" i="11"/>
  <c r="E40" i="11"/>
  <c r="D40" i="11"/>
  <c r="D14" i="2" l="1"/>
  <c r="L36" i="4"/>
  <c r="K36" i="4"/>
  <c r="J36" i="4"/>
  <c r="I35" i="4"/>
  <c r="I34" i="4"/>
  <c r="I33" i="4"/>
  <c r="I32" i="4"/>
  <c r="C39" i="2"/>
  <c r="C38" i="2"/>
  <c r="C35" i="2" s="1"/>
  <c r="C37" i="2"/>
  <c r="O20" i="11"/>
  <c r="F30" i="11"/>
  <c r="E30" i="11"/>
  <c r="D30" i="11"/>
  <c r="L28" i="4"/>
  <c r="K28" i="4"/>
  <c r="J28" i="4"/>
  <c r="I27" i="4"/>
  <c r="I26" i="4"/>
  <c r="I25" i="4"/>
  <c r="I24" i="4"/>
  <c r="F14" i="2"/>
  <c r="E14" i="2"/>
  <c r="F40" i="2"/>
  <c r="C44" i="2"/>
  <c r="C43" i="2"/>
  <c r="C42" i="2"/>
  <c r="C54" i="2"/>
  <c r="C53" i="2"/>
  <c r="C52" i="2"/>
  <c r="C50" i="2" s="1"/>
  <c r="C49" i="2"/>
  <c r="C48" i="2"/>
  <c r="C47" i="2"/>
  <c r="C33" i="2"/>
  <c r="C34" i="2"/>
  <c r="C45" i="2" l="1"/>
  <c r="C14" i="2"/>
  <c r="I36" i="4"/>
  <c r="D10" i="2"/>
  <c r="I28" i="4"/>
  <c r="C40" i="2"/>
  <c r="C32" i="2"/>
  <c r="C30" i="2" s="1"/>
  <c r="C29" i="2"/>
  <c r="R24" i="11"/>
  <c r="R20" i="11" s="1"/>
  <c r="Q24" i="11"/>
  <c r="P24" i="11"/>
  <c r="P20" i="11" s="1"/>
  <c r="D20" i="11" s="1"/>
  <c r="F21" i="11"/>
  <c r="E21" i="11"/>
  <c r="Q20" i="11" l="1"/>
  <c r="Q19" i="11" s="1"/>
  <c r="P19" i="11"/>
  <c r="I20" i="11"/>
  <c r="F20" i="11" s="1"/>
  <c r="F52" i="11"/>
  <c r="E52" i="11"/>
  <c r="D52" i="11"/>
  <c r="F51" i="11"/>
  <c r="E51" i="11"/>
  <c r="D51" i="11"/>
  <c r="F50" i="11"/>
  <c r="E50" i="11"/>
  <c r="D50" i="11"/>
  <c r="F49" i="11"/>
  <c r="E49" i="11"/>
  <c r="D49" i="11"/>
  <c r="D21" i="11" s="1"/>
  <c r="D19" i="11" s="1"/>
  <c r="F47" i="11"/>
  <c r="E47" i="11"/>
  <c r="D47" i="11"/>
  <c r="F46" i="11"/>
  <c r="E46" i="11"/>
  <c r="D46" i="11"/>
  <c r="F45" i="11"/>
  <c r="E45" i="11"/>
  <c r="D45" i="11"/>
  <c r="F42" i="11"/>
  <c r="E42" i="11"/>
  <c r="F35" i="11"/>
  <c r="E35" i="11"/>
  <c r="D35" i="11"/>
  <c r="F38" i="11"/>
  <c r="E38" i="11"/>
  <c r="F32" i="11"/>
  <c r="E32" i="11"/>
  <c r="D32" i="11"/>
  <c r="F28" i="11"/>
  <c r="E28" i="11"/>
  <c r="D28" i="11"/>
  <c r="F26" i="11"/>
  <c r="E26" i="11"/>
  <c r="D26" i="11"/>
  <c r="F24" i="11"/>
  <c r="E24" i="11"/>
  <c r="D24" i="11"/>
  <c r="E20" i="11" l="1"/>
  <c r="E19" i="11" s="1"/>
  <c r="R19" i="11"/>
  <c r="P18" i="11" s="1"/>
  <c r="O19" i="11"/>
  <c r="E33" i="9"/>
  <c r="E32" i="9"/>
  <c r="D35" i="9"/>
  <c r="D33" i="9"/>
  <c r="D32" i="9"/>
  <c r="D30" i="9"/>
  <c r="D27" i="9"/>
  <c r="D25" i="9"/>
  <c r="D24" i="9"/>
  <c r="D22" i="9"/>
  <c r="F20" i="9"/>
  <c r="E20" i="9"/>
  <c r="D20" i="9"/>
  <c r="K17" i="9"/>
  <c r="K16" i="9"/>
  <c r="J16" i="9"/>
  <c r="J17" i="9"/>
  <c r="L19" i="11" l="1"/>
  <c r="J18" i="11" s="1"/>
  <c r="H19" i="11"/>
  <c r="I19" i="11"/>
  <c r="N19" i="11"/>
  <c r="M18" i="11" s="1"/>
  <c r="F18" i="10"/>
  <c r="E18" i="10"/>
  <c r="D18" i="10"/>
  <c r="C17" i="10"/>
  <c r="C16" i="10"/>
  <c r="C15" i="10"/>
  <c r="C14" i="10"/>
  <c r="L10" i="10"/>
  <c r="K10" i="10"/>
  <c r="J10" i="10"/>
  <c r="I8" i="10"/>
  <c r="F8" i="10"/>
  <c r="E8" i="10"/>
  <c r="D8" i="10"/>
  <c r="C8" i="10" s="1"/>
  <c r="C7" i="10"/>
  <c r="I6" i="10"/>
  <c r="C6" i="10"/>
  <c r="C5" i="10"/>
  <c r="I4" i="10"/>
  <c r="C4" i="10"/>
  <c r="G18" i="11" l="1"/>
  <c r="D18" i="11" s="1"/>
  <c r="I10" i="10"/>
  <c r="F19" i="11"/>
  <c r="C18" i="10"/>
  <c r="D31" i="9" l="1"/>
  <c r="F38" i="9"/>
  <c r="E38" i="9"/>
  <c r="D38" i="9"/>
  <c r="F37" i="9"/>
  <c r="E37" i="9"/>
  <c r="D37" i="9"/>
  <c r="F36" i="9"/>
  <c r="E36" i="9"/>
  <c r="D36" i="9"/>
  <c r="F35" i="9"/>
  <c r="E35" i="9"/>
  <c r="E31" i="9"/>
  <c r="F30" i="9"/>
  <c r="E30" i="9"/>
  <c r="F25" i="9"/>
  <c r="E25" i="9"/>
  <c r="F24" i="9"/>
  <c r="E24" i="9"/>
  <c r="F22" i="9"/>
  <c r="E22" i="9"/>
  <c r="R17" i="9"/>
  <c r="Q17" i="9"/>
  <c r="P17" i="9"/>
  <c r="O17" i="9"/>
  <c r="N17" i="9"/>
  <c r="M17" i="9"/>
  <c r="L17" i="9"/>
  <c r="I17" i="9"/>
  <c r="H17" i="9"/>
  <c r="G17" i="9"/>
  <c r="R16" i="9"/>
  <c r="Q16" i="9"/>
  <c r="P16" i="9"/>
  <c r="O16" i="9"/>
  <c r="N16" i="9"/>
  <c r="M16" i="9"/>
  <c r="L16" i="9"/>
  <c r="I16" i="9"/>
  <c r="H16" i="9"/>
  <c r="E16" i="9" s="1"/>
  <c r="G16" i="9"/>
  <c r="N15" i="9"/>
  <c r="K15" i="9"/>
  <c r="C25" i="4"/>
  <c r="F28" i="4"/>
  <c r="E28" i="4"/>
  <c r="D28" i="4"/>
  <c r="C27" i="4"/>
  <c r="C26" i="4"/>
  <c r="C24" i="4"/>
  <c r="J17" i="8"/>
  <c r="J16" i="8"/>
  <c r="K16" i="8"/>
  <c r="K17" i="8"/>
  <c r="F38" i="8"/>
  <c r="E38" i="8"/>
  <c r="D38" i="8"/>
  <c r="F37" i="8"/>
  <c r="E37" i="8"/>
  <c r="D37" i="8"/>
  <c r="F36" i="8"/>
  <c r="E36" i="8"/>
  <c r="D36" i="8"/>
  <c r="F35" i="8"/>
  <c r="E35" i="8"/>
  <c r="D35" i="8"/>
  <c r="E31" i="8"/>
  <c r="F30" i="8"/>
  <c r="E30" i="8"/>
  <c r="D30" i="8"/>
  <c r="F25" i="8"/>
  <c r="E25" i="8"/>
  <c r="D25" i="8"/>
  <c r="F24" i="8"/>
  <c r="E24" i="8"/>
  <c r="D24" i="8"/>
  <c r="F22" i="8"/>
  <c r="E22" i="8"/>
  <c r="D22" i="8"/>
  <c r="F20" i="8"/>
  <c r="D20" i="8"/>
  <c r="R17" i="8"/>
  <c r="R15" i="8" s="1"/>
  <c r="Q17" i="8"/>
  <c r="P17" i="8"/>
  <c r="O17" i="8"/>
  <c r="N17" i="8"/>
  <c r="N15" i="8" s="1"/>
  <c r="M17" i="8"/>
  <c r="L17" i="8"/>
  <c r="I17" i="8"/>
  <c r="H17" i="8"/>
  <c r="G17" i="8"/>
  <c r="E17" i="8"/>
  <c r="R16" i="8"/>
  <c r="Q16" i="8"/>
  <c r="P16" i="8"/>
  <c r="O16" i="8"/>
  <c r="N16" i="8"/>
  <c r="M16" i="8"/>
  <c r="L16" i="8"/>
  <c r="I16" i="8"/>
  <c r="H16" i="8"/>
  <c r="G16" i="8"/>
  <c r="G15" i="8" s="1"/>
  <c r="O15" i="8"/>
  <c r="E20" i="4"/>
  <c r="F20" i="4" s="1"/>
  <c r="D20" i="4"/>
  <c r="F19" i="4"/>
  <c r="F18" i="4"/>
  <c r="F17" i="4"/>
  <c r="F16" i="4"/>
  <c r="F15" i="4"/>
  <c r="J16" i="7"/>
  <c r="F38" i="7"/>
  <c r="E38" i="7"/>
  <c r="D38" i="7"/>
  <c r="F37" i="7"/>
  <c r="E37" i="7"/>
  <c r="D37" i="7"/>
  <c r="F36" i="7"/>
  <c r="E36" i="7"/>
  <c r="D36" i="7"/>
  <c r="F35" i="7"/>
  <c r="E35" i="7"/>
  <c r="E17" i="7" s="1"/>
  <c r="D35" i="7"/>
  <c r="E31" i="7"/>
  <c r="F30" i="7"/>
  <c r="E30" i="7"/>
  <c r="D30" i="7"/>
  <c r="F25" i="7"/>
  <c r="E25" i="7"/>
  <c r="D25" i="7"/>
  <c r="F24" i="7"/>
  <c r="E24" i="7"/>
  <c r="D24" i="7"/>
  <c r="F22" i="7"/>
  <c r="E22" i="7"/>
  <c r="D22" i="7"/>
  <c r="F20" i="7"/>
  <c r="D20" i="7"/>
  <c r="R17" i="7"/>
  <c r="Q17" i="7"/>
  <c r="Q15" i="7" s="1"/>
  <c r="P17" i="7"/>
  <c r="O17" i="7"/>
  <c r="O15" i="7" s="1"/>
  <c r="N17" i="7"/>
  <c r="M17" i="7"/>
  <c r="M15" i="7" s="1"/>
  <c r="L17" i="7"/>
  <c r="K17" i="7"/>
  <c r="J17" i="7"/>
  <c r="I17" i="7"/>
  <c r="H17" i="7"/>
  <c r="G17" i="7"/>
  <c r="R16" i="7"/>
  <c r="R15" i="7" s="1"/>
  <c r="Q16" i="7"/>
  <c r="P16" i="7"/>
  <c r="P15" i="7" s="1"/>
  <c r="O16" i="7"/>
  <c r="N16" i="7"/>
  <c r="N15" i="7" s="1"/>
  <c r="M16" i="7"/>
  <c r="L16" i="7"/>
  <c r="L15" i="7" s="1"/>
  <c r="K16" i="7"/>
  <c r="I16" i="7"/>
  <c r="H16" i="7"/>
  <c r="G16" i="7"/>
  <c r="G15" i="7" s="1"/>
  <c r="K15" i="7"/>
  <c r="S30" i="6"/>
  <c r="S36" i="6"/>
  <c r="F8" i="4"/>
  <c r="E8" i="4"/>
  <c r="R16" i="6"/>
  <c r="R15" i="6" s="1"/>
  <c r="Q16" i="6"/>
  <c r="Q15" i="6" s="1"/>
  <c r="P16" i="6"/>
  <c r="P15" i="6" s="1"/>
  <c r="O16" i="6"/>
  <c r="O15" i="6" s="1"/>
  <c r="N16" i="6"/>
  <c r="N15" i="6" s="1"/>
  <c r="M16" i="6"/>
  <c r="M15" i="6" s="1"/>
  <c r="L16" i="6"/>
  <c r="L15" i="6" s="1"/>
  <c r="K16" i="6"/>
  <c r="K15" i="6" s="1"/>
  <c r="J16" i="6"/>
  <c r="I16" i="6"/>
  <c r="I15" i="6" s="1"/>
  <c r="H16" i="6"/>
  <c r="E16" i="6" s="1"/>
  <c r="G16" i="6"/>
  <c r="R17" i="6"/>
  <c r="Q17" i="6"/>
  <c r="P17" i="6"/>
  <c r="O17" i="6"/>
  <c r="N17" i="6"/>
  <c r="M17" i="6"/>
  <c r="L17" i="6"/>
  <c r="K17" i="6"/>
  <c r="J17" i="6"/>
  <c r="I17" i="6"/>
  <c r="H17" i="6"/>
  <c r="H15" i="6" s="1"/>
  <c r="G17" i="6"/>
  <c r="D8" i="4"/>
  <c r="C8" i="4" s="1"/>
  <c r="C7" i="4"/>
  <c r="C6" i="4"/>
  <c r="C24" i="2"/>
  <c r="C5" i="4"/>
  <c r="C4" i="4"/>
  <c r="C10" i="2"/>
  <c r="I8" i="4"/>
  <c r="I6" i="4"/>
  <c r="I4" i="4"/>
  <c r="L10" i="4"/>
  <c r="K10" i="4"/>
  <c r="J10" i="4"/>
  <c r="F36" i="6"/>
  <c r="P14" i="6" l="1"/>
  <c r="M14" i="6"/>
  <c r="I15" i="7"/>
  <c r="J15" i="7"/>
  <c r="J14" i="7" s="1"/>
  <c r="L15" i="8"/>
  <c r="P15" i="8"/>
  <c r="M15" i="8"/>
  <c r="M14" i="8" s="1"/>
  <c r="Q15" i="8"/>
  <c r="F17" i="8"/>
  <c r="F16" i="8"/>
  <c r="F15" i="8" s="1"/>
  <c r="F16" i="9"/>
  <c r="F15" i="9" s="1"/>
  <c r="E16" i="7"/>
  <c r="E15" i="7" s="1"/>
  <c r="F17" i="7"/>
  <c r="F16" i="7"/>
  <c r="E16" i="8"/>
  <c r="E15" i="8" s="1"/>
  <c r="I15" i="8"/>
  <c r="G15" i="9"/>
  <c r="D16" i="9"/>
  <c r="I15" i="9"/>
  <c r="F17" i="9"/>
  <c r="O15" i="9"/>
  <c r="M14" i="7"/>
  <c r="D16" i="8"/>
  <c r="R15" i="9"/>
  <c r="C12" i="2"/>
  <c r="M15" i="9"/>
  <c r="M14" i="9" s="1"/>
  <c r="Q15" i="9"/>
  <c r="P14" i="9" s="1"/>
  <c r="L15" i="9"/>
  <c r="P15" i="9"/>
  <c r="E17" i="9"/>
  <c r="E15" i="9" s="1"/>
  <c r="J15" i="9"/>
  <c r="D17" i="9"/>
  <c r="H15" i="9"/>
  <c r="G14" i="9" s="1"/>
  <c r="C28" i="4"/>
  <c r="K15" i="8"/>
  <c r="J15" i="8"/>
  <c r="P14" i="8"/>
  <c r="D17" i="8"/>
  <c r="H15" i="8"/>
  <c r="G14" i="8" s="1"/>
  <c r="D16" i="7"/>
  <c r="F15" i="7"/>
  <c r="P14" i="7"/>
  <c r="D17" i="7"/>
  <c r="H15" i="7"/>
  <c r="G14" i="7" s="1"/>
  <c r="D14" i="7" s="1"/>
  <c r="G15" i="6"/>
  <c r="G14" i="6" s="1"/>
  <c r="D16" i="6"/>
  <c r="D17" i="6"/>
  <c r="J15" i="6"/>
  <c r="J14" i="6" s="1"/>
  <c r="I10" i="4"/>
  <c r="D15" i="8" l="1"/>
  <c r="J14" i="9"/>
  <c r="D14" i="9" s="1"/>
  <c r="D15" i="9"/>
  <c r="J14" i="8"/>
  <c r="D14" i="8" s="1"/>
  <c r="D15" i="7"/>
  <c r="D15" i="6"/>
  <c r="D14" i="6"/>
  <c r="E31" i="6"/>
  <c r="F38" i="6"/>
  <c r="E38" i="6"/>
  <c r="D38" i="6"/>
  <c r="F37" i="6"/>
  <c r="E37" i="6"/>
  <c r="D37" i="6"/>
  <c r="E36" i="6"/>
  <c r="D36" i="6"/>
  <c r="F35" i="6"/>
  <c r="E35" i="6"/>
  <c r="D35" i="6"/>
  <c r="F30" i="6"/>
  <c r="E30" i="6"/>
  <c r="D30" i="6"/>
  <c r="F25" i="6"/>
  <c r="E25" i="6"/>
  <c r="D25" i="6"/>
  <c r="F24" i="6"/>
  <c r="E24" i="6"/>
  <c r="D24" i="6"/>
  <c r="F22" i="6"/>
  <c r="E22" i="6"/>
  <c r="D22" i="6"/>
  <c r="F20" i="6"/>
  <c r="D20" i="6"/>
  <c r="F35" i="1"/>
  <c r="T17" i="1"/>
  <c r="E36" i="1"/>
  <c r="E37" i="1"/>
  <c r="E35" i="1"/>
  <c r="E32" i="1"/>
  <c r="E27" i="1"/>
  <c r="E24" i="1"/>
  <c r="O19" i="1"/>
  <c r="O18" i="1"/>
  <c r="D18" i="1"/>
  <c r="K18" i="1"/>
  <c r="K17" i="1" s="1"/>
  <c r="J18" i="1"/>
  <c r="M17" i="1"/>
  <c r="L17" i="1"/>
  <c r="O17" i="1"/>
  <c r="M18" i="1"/>
  <c r="F22" i="1"/>
  <c r="L19" i="1"/>
  <c r="H18" i="1"/>
  <c r="H17" i="1" s="1"/>
  <c r="N18" i="1"/>
  <c r="N17" i="1" s="1"/>
  <c r="G18" i="1"/>
  <c r="F36" i="1"/>
  <c r="D22" i="1"/>
  <c r="D19" i="1" s="1"/>
  <c r="N19" i="1"/>
  <c r="M19" i="1"/>
  <c r="I19" i="1"/>
  <c r="I17" i="1" s="1"/>
  <c r="H19" i="1"/>
  <c r="G19" i="1"/>
  <c r="G17" i="1" s="1"/>
  <c r="K19" i="1"/>
  <c r="J19" i="1"/>
  <c r="F38" i="1"/>
  <c r="E38" i="1"/>
  <c r="D38" i="1"/>
  <c r="F37" i="1"/>
  <c r="D37" i="1"/>
  <c r="D35" i="1"/>
  <c r="D36" i="1"/>
  <c r="F32" i="1"/>
  <c r="D32" i="1"/>
  <c r="F27" i="1"/>
  <c r="D27" i="1"/>
  <c r="F26" i="1"/>
  <c r="E26" i="1"/>
  <c r="D26" i="1"/>
  <c r="F24" i="1"/>
  <c r="D24" i="1"/>
  <c r="E22" i="1"/>
  <c r="D17" i="1" l="1"/>
  <c r="E18" i="1"/>
  <c r="F16" i="6"/>
  <c r="F15" i="6" s="1"/>
  <c r="J17" i="1"/>
  <c r="F17" i="6"/>
  <c r="E17" i="6"/>
  <c r="E15" i="6" s="1"/>
  <c r="F19" i="1"/>
  <c r="F17" i="1" s="1"/>
  <c r="E19" i="1"/>
  <c r="E17" i="1" s="1"/>
  <c r="M16" i="1" l="1"/>
  <c r="J16" i="1"/>
  <c r="G16" i="1"/>
  <c r="D16" i="1" l="1"/>
</calcChain>
</file>

<file path=xl/sharedStrings.xml><?xml version="1.0" encoding="utf-8"?>
<sst xmlns="http://schemas.openxmlformats.org/spreadsheetml/2006/main" count="740" uniqueCount="193">
  <si>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</si>
  <si>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</si>
  <si>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</si>
  <si>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</si>
  <si>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</si>
  <si>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</si>
  <si>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</si>
  <si>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</si>
  <si>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</si>
  <si>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</si>
  <si>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</si>
  <si>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</si>
  <si>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</si>
  <si>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</si>
  <si>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</si>
  <si>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</si>
  <si>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</si>
  <si>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</si>
  <si>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</si>
  <si>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</si>
  <si>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</si>
  <si>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</si>
  <si>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</si>
  <si>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</si>
  <si>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</si>
  <si>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</si>
  <si>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</si>
  <si>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</si>
  <si>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</si>
  <si>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</si>
  <si>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</si>
  <si>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</si>
  <si>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</si>
  <si>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</si>
  <si>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</si>
  <si>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</si>
  <si>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</si>
  <si>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</si>
  <si>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</si>
  <si>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</si>
  <si>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</si>
  <si>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</si>
  <si>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</si>
  <si>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</si>
  <si>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</si>
  <si>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</si>
  <si>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</si>
  <si>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</si>
  <si>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</si>
  <si>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</si>
  <si>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</si>
  <si>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</si>
  <si>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</si>
  <si>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</si>
  <si>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</si>
  <si>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</si>
  <si>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</si>
  <si>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</si>
  <si>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</si>
  <si>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</si>
  <si>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</si>
  <si>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</si>
  <si>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</si>
  <si>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</si>
  <si>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</si>
  <si>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</si>
  <si>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</si>
  <si>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</si>
  <si>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</si>
  <si>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</si>
  <si>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</si>
  <si>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</si>
  <si>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</si>
  <si>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</si>
  <si>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</si>
  <si>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</si>
  <si>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</si>
  <si>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</si>
  <si>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</si>
  <si>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</si>
  <si>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</si>
  <si>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</si>
  <si>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</si>
  <si>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</si>
  <si>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</si>
  <si>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</si>
  <si>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</si>
  <si>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</si>
  <si>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</si>
  <si>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</si>
  <si>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</si>
  <si>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</si>
  <si>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</si>
  <si>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</si>
  <si>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</si>
  <si>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</si>
  <si>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</si>
  <si>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</si>
  <si>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</si>
  <si>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</si>
  <si>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</si>
  <si>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</si>
  <si>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</si>
  <si>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</si>
  <si>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</si>
  <si>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</si>
  <si>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</si>
  <si>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</si>
  <si>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</si>
  <si>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</si>
  <si>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</si>
  <si>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</si>
  <si>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</si>
  <si>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</si>
  <si>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</si>
  <si>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</si>
  <si>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</si>
  <si>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</si>
  <si>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</si>
  <si>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</si>
  <si>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</si>
  <si>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</si>
  <si>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</si>
  <si>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</si>
  <si>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</si>
  <si>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</si>
  <si>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</si>
  <si>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</si>
  <si>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</si>
  <si>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</si>
  <si>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</si>
  <si>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</si>
  <si>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</si>
  <si>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</si>
  <si>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</si>
  <si>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от "____" ___________ 20___ года № ________</t>
  </si>
  <si>
    <t>от «___» ____________ 20_____ года № 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</si>
  <si>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</si>
  <si>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r>
      <t>от "</t>
    </r>
    <r>
      <rPr>
        <u/>
        <sz val="12"/>
        <color theme="1"/>
        <rFont val="Times New Roman"/>
        <family val="1"/>
        <charset val="204"/>
      </rPr>
      <t xml:space="preserve"> 12 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марта</t>
    </r>
    <r>
      <rPr>
        <sz val="12"/>
        <color theme="1"/>
        <rFont val="Times New Roman"/>
        <family val="1"/>
        <charset val="204"/>
      </rPr>
      <t xml:space="preserve"> 2019 года № </t>
    </r>
    <r>
      <rPr>
        <u/>
        <sz val="12"/>
        <color theme="1"/>
        <rFont val="Times New Roman"/>
        <family val="1"/>
        <charset val="204"/>
      </rPr>
      <t>94-па</t>
    </r>
  </si>
  <si>
    <t>Соболинка</t>
  </si>
  <si>
    <t>Ледозаливочкая техника</t>
  </si>
  <si>
    <t>Площадка ГТО</t>
  </si>
  <si>
    <t>Инвентарь</t>
  </si>
  <si>
    <t>Хоккейная коробка</t>
  </si>
  <si>
    <t>Итого</t>
  </si>
  <si>
    <r>
      <t>от "</t>
    </r>
    <r>
      <rPr>
        <u/>
        <sz val="12"/>
        <color theme="1"/>
        <rFont val="Times New Roman"/>
        <family val="1"/>
        <charset val="204"/>
      </rPr>
      <t>29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sz val="12"/>
        <color theme="1"/>
        <rFont val="Times New Roman"/>
        <family val="1"/>
        <charset val="204"/>
      </rPr>
      <t>2019 года №</t>
    </r>
    <r>
      <rPr>
        <u/>
        <sz val="12"/>
        <color theme="1"/>
        <rFont val="Times New Roman"/>
        <family val="1"/>
        <charset val="204"/>
      </rPr>
      <t xml:space="preserve"> 320-па </t>
    </r>
  </si>
  <si>
    <t>Приобретение спортивного инвентаря и спортивного оборудования (Площадка для сдачи норм ГТО)</t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</si>
  <si>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</si>
  <si>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</si>
  <si>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</si>
  <si>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r>
      <t xml:space="preserve">от " </t>
    </r>
    <r>
      <rPr>
        <u/>
        <sz val="12"/>
        <color theme="1"/>
        <rFont val="Times New Roman"/>
        <family val="1"/>
        <charset val="204"/>
      </rPr>
      <t xml:space="preserve">02 </t>
    </r>
    <r>
      <rPr>
        <sz val="12"/>
        <color theme="1"/>
        <rFont val="Times New Roman"/>
        <family val="1"/>
        <charset val="204"/>
      </rPr>
      <t>"октября 2019 года № 404-па</t>
    </r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</si>
  <si>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</si>
  <si>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</si>
  <si>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</si>
  <si>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2.1.5.</t>
  </si>
  <si>
    <t>2022 год</t>
  </si>
  <si>
    <t>1.3.</t>
  </si>
  <si>
    <t>1.4.</t>
  </si>
  <si>
    <t>1.5.</t>
  </si>
  <si>
    <t>1.6.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</si>
  <si>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</si>
  <si>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</si>
  <si>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2023 год</t>
  </si>
  <si>
    <t>Муниципальная программа «Развитие физической культуры и спорта в Пожарском муниципальном районе на 2020-2023 годы»</t>
  </si>
  <si>
    <t>Строительство универсальной спортивной площадки в с. Нагорное</t>
  </si>
  <si>
    <t>Строительство универсальной спортивной площадки в с. Новостройка</t>
  </si>
  <si>
    <t>Строительство универсальной спортивной площадки в с. Пожарское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</si>
  <si>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</si>
  <si>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</si>
  <si>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Строительство универсальной спортивной площадки в с. Верхний Перевал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</si>
  <si>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</si>
  <si>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</si>
  <si>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с.Новостройка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</si>
  <si>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</si>
  <si>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</si>
  <si>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</si>
  <si>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</si>
  <si>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</si>
  <si>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</si>
  <si>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</si>
  <si>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 xml:space="preserve">Развитие спортивной инфраструктуры, находящейся в муниципальной собственности </t>
  </si>
  <si>
    <t>Строительство физкультурнооздоровительного комплекса в Пожарскогм муниципальном районе</t>
  </si>
  <si>
    <t xml:space="preserve">     на 2020-2023 годы», утвержденной  постановлением </t>
  </si>
  <si>
    <t xml:space="preserve">  от "_______" _______________2020 года № __________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</si>
  <si>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</si>
  <si>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ГТО, пгт Лучегорск.)</t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</si>
  <si>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2020- 2023 годы" за счёт средств Приморского края, Пожарского муниципального района и внебюджетных источников</t>
  </si>
  <si>
    <t>культуры   и спорта на территории Пожарского муниципального района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</si>
  <si>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2020-2023 годы» и план их реализации</t>
  </si>
  <si>
    <t>к муниципальной программе "Развитие  физической культуры и спорта на территории Пожарского муниципального района  на 2020 - 2023 годы", утверждённой постановлением администрации Пожарского муниципального района Приморского края</t>
  </si>
  <si>
    <t>муниципальной программы «Развитие физической культуры и спорта  на территории Пожарского муниципального района на 2020-2023 годы»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</si>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</sst>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0.00000"/>
    <numFmt numFmtId="167" formatCode="0.0000"/>
  </numFmts>
  <fonts count="3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507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/>
    <xf numFmtId="0" fontId="6" fillId="0" borderId="0" xfId="0" applyFont="1" applyAlignment="1">
      <alignment horizontal="left" indent="15"/>
    </xf>
    <xf numFmtId="0" fontId="18" fillId="0" borderId="0" xfId="0" applyFont="1"/>
    <xf numFmtId="0" fontId="6" fillId="0" borderId="0" xfId="0" applyFont="1"/>
    <xf numFmtId="0" fontId="6" fillId="0" borderId="0" xfId="0" applyFont="1" applyAlignme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9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9" fillId="2" borderId="0" xfId="0" applyFont="1" applyFill="1" applyAlignment="1"/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1" fillId="0" borderId="0" xfId="0" applyNumberFormat="1" applyFont="1"/>
    <xf numFmtId="0" fontId="21" fillId="0" borderId="0" xfId="0" applyFont="1"/>
    <xf numFmtId="0" fontId="21" fillId="0" borderId="0" xfId="0" applyFont="1" applyFill="1"/>
    <xf numFmtId="0" fontId="21" fillId="0" borderId="0" xfId="0" applyFont="1" applyFill="1" applyBorder="1"/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1" xfId="0" applyNumberFormat="1" applyFont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Alignment="1"/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23" fillId="0" borderId="1" xfId="0" applyFont="1" applyBorder="1"/>
    <xf numFmtId="0" fontId="5" fillId="3" borderId="0" xfId="0" applyFont="1" applyFill="1" applyBorder="1" applyAlignment="1"/>
    <xf numFmtId="0" fontId="16" fillId="3" borderId="0" xfId="0" applyFont="1" applyFill="1"/>
    <xf numFmtId="0" fontId="2" fillId="3" borderId="1" xfId="0" applyFont="1" applyFill="1" applyBorder="1" applyAlignment="1">
      <alignment horizontal="center" textRotation="90" wrapText="1"/>
    </xf>
    <xf numFmtId="0" fontId="2" fillId="3" borderId="4" xfId="0" applyFont="1" applyFill="1" applyBorder="1" applyAlignment="1">
      <alignment horizontal="center" vertical="top" wrapText="1"/>
    </xf>
    <xf numFmtId="2" fontId="2" fillId="3" borderId="3" xfId="0" applyNumberFormat="1" applyFont="1" applyFill="1" applyBorder="1" applyAlignment="1">
      <alignment horizontal="center" vertical="top" wrapText="1"/>
    </xf>
    <xf numFmtId="2" fontId="5" fillId="3" borderId="1" xfId="0" applyNumberFormat="1" applyFont="1" applyFill="1" applyBorder="1" applyAlignment="1">
      <alignment horizontal="center" vertical="top" wrapText="1"/>
    </xf>
    <xf numFmtId="2" fontId="5" fillId="3" borderId="4" xfId="0" applyNumberFormat="1" applyFont="1" applyFill="1" applyBorder="1" applyAlignment="1">
      <alignment horizontal="center" vertical="top" wrapText="1"/>
    </xf>
    <xf numFmtId="2" fontId="5" fillId="3" borderId="3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2" fontId="16" fillId="3" borderId="1" xfId="0" applyNumberFormat="1" applyFont="1" applyFill="1" applyBorder="1" applyAlignment="1">
      <alignment horizontal="center" vertical="top"/>
    </xf>
    <xf numFmtId="0" fontId="0" fillId="3" borderId="0" xfId="0" applyFill="1"/>
    <xf numFmtId="0" fontId="23" fillId="0" borderId="0" xfId="0" applyFont="1" applyBorder="1"/>
    <xf numFmtId="0" fontId="0" fillId="0" borderId="6" xfId="0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0" fontId="2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4" fontId="0" fillId="0" borderId="0" xfId="0" applyNumberFormat="1"/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textRotation="90" wrapText="1"/>
    </xf>
    <xf numFmtId="166" fontId="5" fillId="0" borderId="1" xfId="0" applyNumberFormat="1" applyFont="1" applyFill="1" applyBorder="1" applyAlignment="1">
      <alignment horizontal="center" vertical="top" wrapText="1"/>
    </xf>
    <xf numFmtId="165" fontId="16" fillId="0" borderId="1" xfId="0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16" fillId="0" borderId="0" xfId="0" applyFont="1" applyFill="1" applyAlignment="1">
      <alignment wrapText="1"/>
    </xf>
    <xf numFmtId="0" fontId="16" fillId="0" borderId="1" xfId="0" applyFont="1" applyFill="1" applyBorder="1" applyAlignment="1">
      <alignment horizontal="center" vertical="top" wrapText="1"/>
    </xf>
    <xf numFmtId="2" fontId="16" fillId="0" borderId="1" xfId="0" applyNumberFormat="1" applyFont="1" applyFill="1" applyBorder="1" applyAlignment="1">
      <alignment horizontal="center" vertical="top"/>
    </xf>
    <xf numFmtId="0" fontId="5" fillId="0" borderId="1" xfId="0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/>
    </xf>
    <xf numFmtId="166" fontId="16" fillId="0" borderId="0" xfId="0" applyNumberFormat="1" applyFont="1"/>
    <xf numFmtId="166" fontId="21" fillId="0" borderId="0" xfId="0" applyNumberFormat="1" applyFont="1"/>
    <xf numFmtId="166" fontId="21" fillId="0" borderId="0" xfId="0" applyNumberFormat="1" applyFont="1" applyFill="1"/>
    <xf numFmtId="166" fontId="5" fillId="2" borderId="0" xfId="0" applyNumberFormat="1" applyFont="1" applyFill="1" applyBorder="1" applyAlignment="1"/>
    <xf numFmtId="166" fontId="5" fillId="2" borderId="1" xfId="0" applyNumberFormat="1" applyFont="1" applyFill="1" applyBorder="1" applyAlignment="1">
      <alignment horizontal="center" vertical="top" wrapText="1"/>
    </xf>
    <xf numFmtId="166" fontId="5" fillId="2" borderId="4" xfId="0" applyNumberFormat="1" applyFont="1" applyFill="1" applyBorder="1" applyAlignment="1">
      <alignment horizontal="center" vertical="top" wrapText="1"/>
    </xf>
    <xf numFmtId="165" fontId="5" fillId="2" borderId="3" xfId="0" applyNumberFormat="1" applyFont="1" applyFill="1" applyBorder="1" applyAlignment="1">
      <alignment horizontal="center" vertical="top" wrapText="1"/>
    </xf>
    <xf numFmtId="166" fontId="5" fillId="2" borderId="3" xfId="0" applyNumberFormat="1" applyFont="1" applyFill="1" applyBorder="1" applyAlignment="1">
      <alignment horizontal="center" vertical="top" wrapText="1"/>
    </xf>
    <xf numFmtId="166" fontId="16" fillId="2" borderId="1" xfId="0" applyNumberFormat="1" applyFont="1" applyFill="1" applyBorder="1" applyAlignment="1">
      <alignment horizontal="center" vertical="top"/>
    </xf>
    <xf numFmtId="165" fontId="16" fillId="2" borderId="1" xfId="0" applyNumberFormat="1" applyFont="1" applyFill="1" applyBorder="1" applyAlignment="1">
      <alignment horizontal="center" vertical="top"/>
    </xf>
    <xf numFmtId="165" fontId="5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vertical="center" wrapText="1"/>
    </xf>
    <xf numFmtId="0" fontId="25" fillId="0" borderId="0" xfId="1" applyFont="1" applyAlignment="1" applyProtection="1">
      <alignment wrapText="1"/>
    </xf>
    <xf numFmtId="0" fontId="5" fillId="0" borderId="5" xfId="0" applyNumberFormat="1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166" fontId="16" fillId="0" borderId="0" xfId="0" applyNumberFormat="1" applyFont="1" applyFill="1"/>
    <xf numFmtId="2" fontId="5" fillId="2" borderId="0" xfId="0" applyNumberFormat="1" applyFont="1" applyFill="1" applyBorder="1" applyAlignment="1"/>
    <xf numFmtId="0" fontId="4" fillId="2" borderId="0" xfId="0" applyFont="1" applyFill="1" applyBorder="1" applyAlignment="1">
      <alignment horizontal="center"/>
    </xf>
    <xf numFmtId="0" fontId="7" fillId="2" borderId="0" xfId="0" applyFont="1" applyFill="1" applyAlignment="1"/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4" fontId="7" fillId="2" borderId="9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center" wrapText="1"/>
    </xf>
    <xf numFmtId="0" fontId="26" fillId="0" borderId="3" xfId="0" applyFont="1" applyFill="1" applyBorder="1" applyAlignment="1">
      <alignment vertical="top" wrapText="1"/>
    </xf>
    <xf numFmtId="0" fontId="27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top" wrapText="1"/>
    </xf>
    <xf numFmtId="165" fontId="5" fillId="2" borderId="5" xfId="0" applyNumberFormat="1" applyFont="1" applyFill="1" applyBorder="1" applyAlignment="1">
      <alignment horizontal="center" vertical="top" wrapText="1"/>
    </xf>
    <xf numFmtId="165" fontId="5" fillId="0" borderId="5" xfId="0" applyNumberFormat="1" applyFont="1" applyFill="1" applyBorder="1" applyAlignment="1">
      <alignment horizontal="center" vertical="top" wrapText="1"/>
    </xf>
    <xf numFmtId="165" fontId="5" fillId="2" borderId="5" xfId="0" applyNumberFormat="1" applyFont="1" applyFill="1" applyBorder="1" applyAlignment="1">
      <alignment horizontal="center" vertical="top"/>
    </xf>
    <xf numFmtId="165" fontId="5" fillId="0" borderId="5" xfId="0" applyNumberFormat="1" applyFont="1" applyFill="1" applyBorder="1" applyAlignment="1">
      <alignment horizontal="center" vertical="top"/>
    </xf>
    <xf numFmtId="165" fontId="5" fillId="2" borderId="3" xfId="0" applyNumberFormat="1" applyFont="1" applyFill="1" applyBorder="1" applyAlignment="1">
      <alignment horizontal="center" vertical="top"/>
    </xf>
    <xf numFmtId="165" fontId="5" fillId="0" borderId="3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vertical="top"/>
    </xf>
    <xf numFmtId="165" fontId="0" fillId="2" borderId="3" xfId="0" applyNumberFormat="1" applyFill="1" applyBorder="1" applyAlignment="1">
      <alignment horizontal="center" vertical="top"/>
    </xf>
    <xf numFmtId="165" fontId="5" fillId="2" borderId="1" xfId="0" applyNumberFormat="1" applyFont="1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 wrapText="1"/>
    </xf>
    <xf numFmtId="165" fontId="2" fillId="2" borderId="3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/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7" fontId="5" fillId="0" borderId="1" xfId="0" applyNumberFormat="1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vertical="top" wrapText="1"/>
    </xf>
    <xf numFmtId="165" fontId="7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9" fillId="2" borderId="1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top" wrapText="1"/>
    </xf>
    <xf numFmtId="165" fontId="7" fillId="0" borderId="3" xfId="0" applyNumberFormat="1" applyFont="1" applyBorder="1" applyAlignment="1">
      <alignment horizontal="right" vertical="top" wrapText="1"/>
    </xf>
    <xf numFmtId="165" fontId="7" fillId="0" borderId="1" xfId="0" applyNumberFormat="1" applyFont="1" applyBorder="1" applyAlignment="1">
      <alignment horizontal="right" vertical="top" wrapText="1"/>
    </xf>
    <xf numFmtId="165" fontId="9" fillId="0" borderId="4" xfId="0" applyNumberFormat="1" applyFont="1" applyBorder="1" applyAlignment="1">
      <alignment horizontal="center" vertical="top" wrapText="1"/>
    </xf>
    <xf numFmtId="165" fontId="7" fillId="0" borderId="4" xfId="0" applyNumberFormat="1" applyFont="1" applyBorder="1" applyAlignment="1">
      <alignment horizontal="right" vertical="top" wrapText="1"/>
    </xf>
    <xf numFmtId="165" fontId="21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top" wrapText="1"/>
    </xf>
    <xf numFmtId="165" fontId="4" fillId="2" borderId="3" xfId="0" applyNumberFormat="1" applyFont="1" applyFill="1" applyBorder="1" applyAlignment="1">
      <alignment horizontal="center" vertical="top" wrapText="1"/>
    </xf>
    <xf numFmtId="165" fontId="4" fillId="2" borderId="1" xfId="0" applyNumberFormat="1" applyFont="1" applyFill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65" fontId="7" fillId="2" borderId="0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Border="1"/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vertical="center"/>
    </xf>
    <xf numFmtId="165" fontId="7" fillId="0" borderId="1" xfId="0" applyNumberFormat="1" applyFont="1" applyBorder="1"/>
    <xf numFmtId="0" fontId="29" fillId="0" borderId="3" xfId="0" applyFont="1" applyFill="1" applyBorder="1" applyAlignment="1">
      <alignment vertical="top" wrapText="1"/>
    </xf>
    <xf numFmtId="0" fontId="29" fillId="0" borderId="1" xfId="0" applyFont="1" applyFill="1" applyBorder="1" applyAlignment="1">
      <alignment vertical="top" wrapText="1"/>
    </xf>
    <xf numFmtId="165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5" fontId="9" fillId="2" borderId="1" xfId="0" applyNumberFormat="1" applyFont="1" applyFill="1" applyBorder="1" applyAlignment="1">
      <alignment horizontal="center" vertical="center"/>
    </xf>
    <xf numFmtId="165" fontId="28" fillId="2" borderId="1" xfId="0" applyNumberFormat="1" applyFont="1" applyFill="1" applyBorder="1" applyAlignment="1"/>
    <xf numFmtId="165" fontId="28" fillId="0" borderId="0" xfId="0" applyNumberFormat="1" applyFont="1"/>
    <xf numFmtId="0" fontId="27" fillId="0" borderId="3" xfId="0" applyFont="1" applyFill="1" applyBorder="1" applyAlignment="1">
      <alignment vertical="top" wrapText="1"/>
    </xf>
    <xf numFmtId="0" fontId="28" fillId="0" borderId="5" xfId="0" applyFont="1" applyBorder="1"/>
    <xf numFmtId="0" fontId="28" fillId="0" borderId="3" xfId="0" applyFont="1" applyBorder="1"/>
    <xf numFmtId="0" fontId="5" fillId="2" borderId="1" xfId="0" applyNumberFormat="1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horizontal="center" vertical="top" wrapText="1"/>
    </xf>
    <xf numFmtId="165" fontId="7" fillId="0" borderId="0" xfId="0" applyNumberFormat="1" applyFont="1" applyAlignment="1">
      <alignment horizontal="center" vertical="top"/>
    </xf>
    <xf numFmtId="165" fontId="9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5" fontId="2" fillId="2" borderId="6" xfId="0" applyNumberFormat="1" applyFont="1" applyFill="1" applyBorder="1" applyAlignment="1">
      <alignment horizontal="center" vertical="top" wrapText="1"/>
    </xf>
    <xf numFmtId="165" fontId="2" fillId="2" borderId="8" xfId="0" applyNumberFormat="1" applyFont="1" applyFill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 wrapText="1"/>
    </xf>
    <xf numFmtId="165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0" fillId="0" borderId="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165" fontId="7" fillId="0" borderId="4" xfId="0" applyNumberFormat="1" applyFont="1" applyBorder="1" applyAlignment="1">
      <alignment horizontal="right" vertical="top" wrapText="1"/>
    </xf>
    <xf numFmtId="165" fontId="7" fillId="0" borderId="3" xfId="0" applyNumberFormat="1" applyFont="1" applyBorder="1" applyAlignment="1">
      <alignment horizontal="right" vertical="top" wrapText="1"/>
    </xf>
    <xf numFmtId="165" fontId="9" fillId="0" borderId="4" xfId="0" applyNumberFormat="1" applyFont="1" applyBorder="1" applyAlignment="1">
      <alignment horizontal="center" vertical="top" wrapText="1"/>
    </xf>
    <xf numFmtId="165" fontId="9" fillId="0" borderId="3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2" fontId="2" fillId="2" borderId="6" xfId="0" applyNumberFormat="1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horizontal="center" vertical="top" wrapText="1"/>
    </xf>
    <xf numFmtId="2" fontId="2" fillId="2" borderId="2" xfId="0" applyNumberFormat="1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"/>
  <sheetViews>
    <sheetView topLeftCell="A7" zoomScale="80" zoomScaleNormal="80" workbookViewId="0">
      <pane ySplit="10" topLeftCell="A35" activePane="bottomLeft" state="frozen"/>
      <selection activeCell="A7" sqref="A7"/>
      <selection pane="bottomLeft" activeCell="B36" sqref="B36"/>
    </sheetView>
  </sheetViews>
  <sheetFormatPr defaultRowHeight="15" x14ac:dyDescent="0.25"/>
  <cols>
    <col min="1" max="1" width="6" customWidth="1"/>
    <col min="2" max="2" width="25.85546875" customWidth="1"/>
    <col min="3" max="3" width="14.28515625" customWidth="1"/>
    <col min="4" max="4" width="11.42578125" customWidth="1"/>
    <col min="5" max="5" width="12" customWidth="1"/>
    <col min="6" max="6" width="11.140625" customWidth="1"/>
    <col min="7" max="7" width="13.42578125" style="20" bestFit="1" customWidth="1"/>
    <col min="8" max="8" width="11.7109375" style="20" customWidth="1"/>
    <col min="9" max="9" width="9.28515625" style="20" customWidth="1"/>
    <col min="10" max="10" width="9.42578125" style="20" customWidth="1"/>
    <col min="11" max="11" width="10.7109375" customWidth="1"/>
    <col min="12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28515625" customWidth="1"/>
    <col min="17" max="17" width="11.140625" customWidth="1"/>
    <col min="18" max="18" width="10.28515625" customWidth="1"/>
  </cols>
  <sheetData>
    <row r="1" spans="1:18" ht="15.75" x14ac:dyDescent="0.25">
      <c r="A1" s="160"/>
      <c r="B1" s="161"/>
      <c r="C1" s="161"/>
      <c r="D1" s="162"/>
      <c r="E1" s="163"/>
      <c r="F1" s="164"/>
      <c r="G1" s="168"/>
      <c r="H1" s="168"/>
      <c r="I1" s="211"/>
      <c r="K1" s="332"/>
      <c r="L1" s="332"/>
      <c r="M1" s="332"/>
      <c r="N1" s="332"/>
      <c r="O1" s="166"/>
      <c r="P1" s="399" t="s">
        <v>0</v>
      </c>
      <c r="Q1" s="399"/>
    </row>
    <row r="2" spans="1:18" ht="15.75" x14ac:dyDescent="0.25">
      <c r="A2" s="160"/>
      <c r="B2" s="282"/>
      <c r="C2" s="161"/>
      <c r="D2" s="162"/>
      <c r="E2" s="163"/>
      <c r="F2" s="164"/>
      <c r="G2" s="168"/>
      <c r="H2" s="168"/>
      <c r="I2" s="211"/>
      <c r="J2" s="289"/>
      <c r="K2" s="293"/>
      <c r="L2" s="293"/>
      <c r="M2" s="62"/>
      <c r="N2" s="62"/>
      <c r="O2" s="166"/>
    </row>
    <row r="3" spans="1:18" ht="15.75" x14ac:dyDescent="0.25">
      <c r="A3" s="170"/>
      <c r="B3" s="166"/>
      <c r="C3" s="166"/>
      <c r="D3" s="163"/>
      <c r="E3" s="163"/>
      <c r="F3" s="163"/>
      <c r="G3" s="168"/>
      <c r="H3" s="168"/>
      <c r="J3" s="213"/>
      <c r="K3" s="214"/>
      <c r="L3" s="214"/>
      <c r="M3" s="213" t="s">
        <v>126</v>
      </c>
    </row>
    <row r="4" spans="1:18" ht="15.75" x14ac:dyDescent="0.25">
      <c r="A4" s="170"/>
      <c r="C4" s="166"/>
      <c r="D4" s="163"/>
      <c r="E4" s="163"/>
      <c r="F4" s="163"/>
      <c r="G4" s="288"/>
      <c r="H4" s="168"/>
      <c r="J4" s="213"/>
      <c r="K4" s="214"/>
      <c r="L4" s="214"/>
      <c r="M4" s="213" t="s">
        <v>187</v>
      </c>
      <c r="N4" s="214"/>
      <c r="O4" s="171"/>
    </row>
    <row r="5" spans="1:18" ht="15.75" x14ac:dyDescent="0.25">
      <c r="A5" s="170"/>
      <c r="B5" s="166"/>
      <c r="C5" s="166"/>
      <c r="D5" s="163"/>
      <c r="E5" s="163"/>
      <c r="F5" s="163"/>
      <c r="G5" s="168"/>
      <c r="H5" s="168"/>
      <c r="J5" s="213"/>
      <c r="K5" s="214"/>
      <c r="L5" s="214"/>
      <c r="M5" s="213" t="s">
        <v>182</v>
      </c>
      <c r="N5" s="214"/>
      <c r="O5" s="171"/>
    </row>
    <row r="6" spans="1:18" ht="15.75" x14ac:dyDescent="0.25">
      <c r="A6" s="170"/>
      <c r="B6" s="166"/>
      <c r="C6" s="166"/>
      <c r="D6" s="163"/>
      <c r="E6" s="163"/>
      <c r="F6" s="163"/>
      <c r="G6" s="168"/>
      <c r="H6" s="168"/>
      <c r="J6" s="213"/>
      <c r="K6" s="214"/>
      <c r="L6" s="214"/>
      <c r="M6" s="213" t="s">
        <v>128</v>
      </c>
      <c r="N6" s="214"/>
      <c r="O6" s="171"/>
    </row>
    <row r="7" spans="1:18" ht="15.75" x14ac:dyDescent="0.25">
      <c r="A7" s="170"/>
      <c r="B7" s="166"/>
      <c r="C7" s="166"/>
      <c r="D7" s="163"/>
      <c r="E7" s="163"/>
      <c r="F7" s="163"/>
      <c r="G7" s="168"/>
      <c r="H7" s="168"/>
      <c r="J7" s="213"/>
      <c r="K7" s="214"/>
      <c r="L7" s="214"/>
      <c r="M7" s="213" t="s">
        <v>183</v>
      </c>
      <c r="N7" s="214"/>
      <c r="O7" s="171"/>
    </row>
    <row r="8" spans="1:18" ht="15.75" x14ac:dyDescent="0.25">
      <c r="A8" s="170"/>
      <c r="B8" s="166"/>
      <c r="C8" s="166"/>
      <c r="D8" s="163"/>
      <c r="E8" s="163"/>
      <c r="F8" s="163"/>
      <c r="G8" s="168"/>
      <c r="H8" s="168"/>
      <c r="J8" s="213"/>
      <c r="K8" s="214"/>
      <c r="L8" s="214"/>
      <c r="M8" s="213"/>
      <c r="N8" s="214"/>
      <c r="O8" s="171"/>
    </row>
    <row r="9" spans="1:18" ht="15.75" x14ac:dyDescent="0.25">
      <c r="A9" s="170"/>
      <c r="B9" s="166"/>
      <c r="C9" s="166"/>
      <c r="D9" s="163"/>
      <c r="E9" s="163"/>
      <c r="F9" s="163"/>
      <c r="G9" s="168"/>
      <c r="H9" s="168"/>
      <c r="J9" s="213"/>
      <c r="K9" s="214"/>
      <c r="L9" s="214"/>
      <c r="M9" s="213"/>
      <c r="N9" s="214"/>
      <c r="O9" s="171"/>
    </row>
    <row r="10" spans="1:18" ht="12" customHeight="1" x14ac:dyDescent="0.25">
      <c r="A10" s="170"/>
      <c r="B10" s="166"/>
      <c r="C10" s="166"/>
      <c r="D10" s="163"/>
      <c r="E10" s="163"/>
      <c r="F10" s="163"/>
      <c r="G10" s="168"/>
      <c r="H10" s="168"/>
      <c r="J10" s="213"/>
      <c r="K10" s="214"/>
      <c r="L10" s="214"/>
      <c r="M10" s="213"/>
      <c r="N10" s="214"/>
      <c r="O10" s="171"/>
    </row>
    <row r="11" spans="1:18" ht="11.25" customHeight="1" x14ac:dyDescent="0.25">
      <c r="A11" s="170"/>
      <c r="B11" s="166"/>
      <c r="C11" s="166"/>
      <c r="D11" s="163"/>
      <c r="E11" s="163"/>
      <c r="F11" s="287"/>
      <c r="G11" s="268"/>
      <c r="H11" s="168"/>
      <c r="I11" s="211"/>
      <c r="K11" s="154"/>
      <c r="L11" s="154"/>
      <c r="M11" s="290"/>
      <c r="O11" s="166"/>
    </row>
    <row r="12" spans="1:18" ht="21.75" customHeight="1" x14ac:dyDescent="0.25">
      <c r="A12" s="400" t="s">
        <v>84</v>
      </c>
      <c r="B12" s="400"/>
      <c r="C12" s="400"/>
      <c r="D12" s="400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</row>
    <row r="13" spans="1:18" ht="30.75" customHeight="1" x14ac:dyDescent="0.25">
      <c r="A13" s="401" t="s">
        <v>186</v>
      </c>
      <c r="B13" s="401"/>
      <c r="C13" s="401"/>
      <c r="D13" s="401"/>
      <c r="E13" s="401"/>
      <c r="F13" s="401"/>
      <c r="G13" s="401"/>
      <c r="H13" s="401"/>
      <c r="I13" s="401"/>
      <c r="J13" s="401"/>
      <c r="K13" s="401"/>
      <c r="L13" s="401"/>
      <c r="M13" s="401"/>
      <c r="N13" s="401"/>
      <c r="O13" s="401"/>
      <c r="P13" s="401"/>
      <c r="Q13" s="401"/>
      <c r="R13" s="401"/>
    </row>
    <row r="14" spans="1:18" x14ac:dyDescent="0.25">
      <c r="A14" s="176" t="s">
        <v>6</v>
      </c>
      <c r="B14" s="166"/>
      <c r="C14" s="166"/>
      <c r="D14" s="163"/>
      <c r="E14" s="163"/>
      <c r="F14" s="163"/>
      <c r="G14" s="177"/>
      <c r="H14" s="177"/>
      <c r="I14" s="177"/>
      <c r="J14" s="177"/>
      <c r="K14" s="163"/>
      <c r="L14" s="163"/>
      <c r="M14" s="166"/>
      <c r="N14" s="166"/>
      <c r="O14" s="166"/>
    </row>
    <row r="15" spans="1:18" x14ac:dyDescent="0.25">
      <c r="A15" s="404" t="s">
        <v>48</v>
      </c>
      <c r="B15" s="406" t="s">
        <v>7</v>
      </c>
      <c r="C15" s="408" t="s">
        <v>8</v>
      </c>
      <c r="D15" s="409" t="s">
        <v>9</v>
      </c>
      <c r="E15" s="410"/>
      <c r="F15" s="411"/>
      <c r="G15" s="412">
        <v>2020</v>
      </c>
      <c r="H15" s="413"/>
      <c r="I15" s="414"/>
      <c r="J15" s="415">
        <v>2021</v>
      </c>
      <c r="K15" s="416"/>
      <c r="L15" s="416"/>
      <c r="M15" s="416">
        <v>2022</v>
      </c>
      <c r="N15" s="416"/>
      <c r="O15" s="416"/>
      <c r="P15" s="409">
        <v>2023</v>
      </c>
      <c r="Q15" s="410"/>
      <c r="R15" s="411"/>
    </row>
    <row r="16" spans="1:18" ht="126.75" x14ac:dyDescent="0.25">
      <c r="A16" s="405"/>
      <c r="B16" s="407"/>
      <c r="C16" s="407"/>
      <c r="D16" s="39" t="s">
        <v>112</v>
      </c>
      <c r="E16" s="40" t="s">
        <v>115</v>
      </c>
      <c r="F16" s="39" t="s">
        <v>116</v>
      </c>
      <c r="G16" s="253" t="s">
        <v>112</v>
      </c>
      <c r="H16" s="253" t="s">
        <v>115</v>
      </c>
      <c r="I16" s="253" t="s">
        <v>116</v>
      </c>
      <c r="J16" s="90" t="s">
        <v>114</v>
      </c>
      <c r="K16" s="41" t="s">
        <v>115</v>
      </c>
      <c r="L16" s="41" t="s">
        <v>116</v>
      </c>
      <c r="M16" s="41" t="s">
        <v>114</v>
      </c>
      <c r="N16" s="41" t="s">
        <v>115</v>
      </c>
      <c r="O16" s="41" t="s">
        <v>116</v>
      </c>
      <c r="P16" s="253" t="s">
        <v>112</v>
      </c>
      <c r="Q16" s="40" t="s">
        <v>115</v>
      </c>
      <c r="R16" s="253" t="s">
        <v>113</v>
      </c>
    </row>
    <row r="17" spans="1:18" x14ac:dyDescent="0.25">
      <c r="A17" s="178">
        <v>1</v>
      </c>
      <c r="B17" s="6">
        <v>2</v>
      </c>
      <c r="C17" s="6">
        <v>3</v>
      </c>
      <c r="D17" s="42">
        <v>7</v>
      </c>
      <c r="E17" s="43">
        <v>6</v>
      </c>
      <c r="F17" s="43"/>
      <c r="G17" s="91">
        <v>14</v>
      </c>
      <c r="H17" s="91">
        <v>15</v>
      </c>
      <c r="I17" s="91">
        <v>16</v>
      </c>
      <c r="J17" s="291">
        <v>17</v>
      </c>
      <c r="K17" s="278">
        <v>18</v>
      </c>
      <c r="L17" s="278">
        <v>19</v>
      </c>
      <c r="M17" s="278">
        <v>17</v>
      </c>
      <c r="N17" s="278">
        <v>18</v>
      </c>
      <c r="O17" s="278">
        <v>19</v>
      </c>
      <c r="P17" s="226"/>
      <c r="Q17" s="226"/>
      <c r="R17" s="226"/>
    </row>
    <row r="18" spans="1:18" x14ac:dyDescent="0.25">
      <c r="A18" s="386" t="s">
        <v>10</v>
      </c>
      <c r="B18" s="387"/>
      <c r="C18" s="388"/>
      <c r="D18" s="389">
        <f>G18+J18+M18+P18</f>
        <v>155864.41756999999</v>
      </c>
      <c r="E18" s="390"/>
      <c r="F18" s="391"/>
      <c r="G18" s="402">
        <f>G19+H19+I19</f>
        <v>8644.24</v>
      </c>
      <c r="H18" s="402"/>
      <c r="I18" s="402"/>
      <c r="J18" s="402">
        <f>J19+K19+L19</f>
        <v>24085.677199999998</v>
      </c>
      <c r="K18" s="402"/>
      <c r="L18" s="402"/>
      <c r="M18" s="417">
        <f>M19+N19+O19</f>
        <v>74174.297340000005</v>
      </c>
      <c r="N18" s="417"/>
      <c r="O18" s="417"/>
      <c r="P18" s="402">
        <f>P19+Q19+R19</f>
        <v>48960.203030000004</v>
      </c>
      <c r="Q18" s="402"/>
      <c r="R18" s="402"/>
    </row>
    <row r="19" spans="1:18" x14ac:dyDescent="0.25">
      <c r="A19" s="386" t="s">
        <v>11</v>
      </c>
      <c r="B19" s="387"/>
      <c r="C19" s="388"/>
      <c r="D19" s="330">
        <f>D20+D21</f>
        <v>25558.300570000003</v>
      </c>
      <c r="E19" s="330">
        <f>E20+E21</f>
        <v>125507.79700000001</v>
      </c>
      <c r="F19" s="330">
        <f t="shared" ref="F19:R19" si="0">F20+F21</f>
        <v>4798.32</v>
      </c>
      <c r="G19" s="331">
        <f>G20+G21</f>
        <v>6489.74</v>
      </c>
      <c r="H19" s="331">
        <f t="shared" si="0"/>
        <v>970</v>
      </c>
      <c r="I19" s="330">
        <f t="shared" si="0"/>
        <v>1184.5</v>
      </c>
      <c r="J19" s="331">
        <f>J20+J21</f>
        <v>7042.2991999999995</v>
      </c>
      <c r="K19" s="330">
        <f>K20+K21</f>
        <v>15798.558000000001</v>
      </c>
      <c r="L19" s="330">
        <f t="shared" si="0"/>
        <v>1244.82</v>
      </c>
      <c r="M19" s="330">
        <f>M20+M21</f>
        <v>6009.85034</v>
      </c>
      <c r="N19" s="330">
        <f t="shared" si="0"/>
        <v>66979.947</v>
      </c>
      <c r="O19" s="330">
        <f t="shared" si="0"/>
        <v>1184.5</v>
      </c>
      <c r="P19" s="330">
        <f t="shared" si="0"/>
        <v>6016.4110300000002</v>
      </c>
      <c r="Q19" s="330">
        <f t="shared" si="0"/>
        <v>41759.292000000001</v>
      </c>
      <c r="R19" s="330">
        <f t="shared" si="0"/>
        <v>1184.5</v>
      </c>
    </row>
    <row r="20" spans="1:18" ht="90" x14ac:dyDescent="0.25">
      <c r="A20" s="180" t="s">
        <v>111</v>
      </c>
      <c r="B20" s="395" t="s">
        <v>163</v>
      </c>
      <c r="C20" s="181" t="s">
        <v>120</v>
      </c>
      <c r="D20" s="277">
        <f>G20+J20+M20+P20</f>
        <v>3576.5405700000001</v>
      </c>
      <c r="E20" s="277">
        <f>H20+K20+N20+Q20</f>
        <v>125507.79700000001</v>
      </c>
      <c r="F20" s="277">
        <f t="shared" ref="F20" si="1">I20+L20+O20+R20</f>
        <v>0</v>
      </c>
      <c r="G20" s="275">
        <f>G24+G26+G28+G29+G30+G32+G35+G36+G37+G38+G39+G40+G41+G42+G43+G44+G45+G46+G47+G50+G51+G52</f>
        <v>757</v>
      </c>
      <c r="H20" s="275">
        <f>H24+H26+H28+H29+H30+H32+H35+H36+H37+H38+H39+H40+H41+H42+H43+H44+H45+H46+H47+H50+H51+H52</f>
        <v>970</v>
      </c>
      <c r="I20" s="275">
        <f>I24+I26+I28+I29+I35+I42+I45+I46+I47+I50+I51+I52</f>
        <v>0</v>
      </c>
      <c r="J20" s="275">
        <f>J24+J26+J28+J29+J30+J32+J35+J37+J38+J39+J40+J41+J42+J43+J44+J45+J46+J47+J50+J51+J52</f>
        <v>1282.4791999999998</v>
      </c>
      <c r="K20" s="275">
        <f>K24+K26+K28+K29+K30+K32+K35+K36+K37+K38+K39+K40+K41+K42+K43+K44+K45+K46+K47+L50+L51+L52+K50+K51+K52</f>
        <v>15798.558000000001</v>
      </c>
      <c r="L20" s="275">
        <v>0</v>
      </c>
      <c r="M20" s="275">
        <f>M24+M26+M28+M29+M30+M32+M35+M36+M37+M38+M39+M40+M41+M42+M43+M44+M45+M46+M47+M50+M51+M52</f>
        <v>765.25033999999994</v>
      </c>
      <c r="N20" s="275">
        <f>N24+N26+N28+N29+N30+N32+N35+N36+N37+N38+N39+N40+N41+N42+N43+N44+N45+N46+N47+N50+N51+N52</f>
        <v>66979.947</v>
      </c>
      <c r="O20" s="275">
        <f>O24+O26+O28+O29+O30+O32+O35+O42+O45+O46+O47+O50+O51+O52</f>
        <v>0</v>
      </c>
      <c r="P20" s="275">
        <f>P24+P26+P28+P29+P30+P32+P35+P36+P37+P38+P39+P40+P41+P42+P43+P44+P45+P46+P47+P50+P51+P52</f>
        <v>771.81103000000007</v>
      </c>
      <c r="Q20" s="275">
        <f>Q24+Q26+Q28+Q29+Q30+Q32+Q35+Q36+Q37+Q38+Q39+Q40+Q41+Q42+Q43+Q44+Q45+Q46+Q47+Q50+Q51+Q52</f>
        <v>41759.292000000001</v>
      </c>
      <c r="R20" s="275">
        <f>R24+R26+R28+R29+R30+R32+R35+R42+R45+R46+R47+R50+R51+R52</f>
        <v>0</v>
      </c>
    </row>
    <row r="21" spans="1:18" ht="30" x14ac:dyDescent="0.25">
      <c r="A21" s="184"/>
      <c r="B21" s="396"/>
      <c r="C21" s="181" t="s">
        <v>14</v>
      </c>
      <c r="D21" s="277">
        <f>D49</f>
        <v>21981.760000000002</v>
      </c>
      <c r="E21" s="277">
        <f>H21+K21+N21+Q21</f>
        <v>0</v>
      </c>
      <c r="F21" s="277">
        <f>I21+L21+O21+R21</f>
        <v>4798.32</v>
      </c>
      <c r="G21" s="277">
        <f>G49</f>
        <v>5732.74</v>
      </c>
      <c r="H21" s="277">
        <v>0</v>
      </c>
      <c r="I21" s="277">
        <f>I49</f>
        <v>1184.5</v>
      </c>
      <c r="J21" s="277">
        <f>J49</f>
        <v>5759.82</v>
      </c>
      <c r="K21" s="277">
        <v>0</v>
      </c>
      <c r="L21" s="277">
        <v>1244.82</v>
      </c>
      <c r="M21" s="277">
        <f>M49</f>
        <v>5244.6</v>
      </c>
      <c r="N21" s="277">
        <f>N49</f>
        <v>0</v>
      </c>
      <c r="O21" s="277">
        <v>1184.5</v>
      </c>
      <c r="P21" s="277">
        <f>P49</f>
        <v>5244.6</v>
      </c>
      <c r="Q21" s="277">
        <f>Q49</f>
        <v>0</v>
      </c>
      <c r="R21" s="277">
        <f>R49</f>
        <v>1184.5</v>
      </c>
    </row>
    <row r="22" spans="1:18" ht="15" customHeight="1" x14ac:dyDescent="0.25">
      <c r="A22" s="403" t="s">
        <v>15</v>
      </c>
      <c r="B22" s="403"/>
      <c r="C22" s="403"/>
      <c r="D22" s="403"/>
      <c r="E22" s="403"/>
      <c r="F22" s="403"/>
      <c r="G22" s="403"/>
      <c r="H22" s="403"/>
      <c r="I22" s="403"/>
      <c r="J22" s="403"/>
      <c r="K22" s="403"/>
      <c r="L22" s="403"/>
      <c r="M22" s="403"/>
      <c r="N22" s="403"/>
      <c r="O22" s="403"/>
      <c r="P22" s="403"/>
      <c r="Q22" s="403"/>
      <c r="R22" s="403"/>
    </row>
    <row r="23" spans="1:18" ht="15" customHeight="1" x14ac:dyDescent="0.25">
      <c r="A23" s="397" t="s">
        <v>16</v>
      </c>
      <c r="B23" s="397"/>
      <c r="C23" s="397"/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  <c r="O23" s="397"/>
      <c r="P23" s="397"/>
      <c r="Q23" s="397"/>
      <c r="R23" s="397"/>
    </row>
    <row r="24" spans="1:18" ht="75" x14ac:dyDescent="0.25">
      <c r="A24" s="283" t="s">
        <v>17</v>
      </c>
      <c r="B24" s="284" t="s">
        <v>180</v>
      </c>
      <c r="C24" s="285" t="s">
        <v>43</v>
      </c>
      <c r="D24" s="318">
        <f>G24+J24+M24+P24</f>
        <v>0</v>
      </c>
      <c r="E24" s="318">
        <f>H24+K24+N24+Q24</f>
        <v>0</v>
      </c>
      <c r="F24" s="318">
        <f>I24+L24+O24+R24</f>
        <v>0</v>
      </c>
      <c r="G24" s="319">
        <v>0</v>
      </c>
      <c r="H24" s="319">
        <v>0</v>
      </c>
      <c r="I24" s="320">
        <v>0</v>
      </c>
      <c r="J24" s="321">
        <v>0</v>
      </c>
      <c r="K24" s="322">
        <v>0</v>
      </c>
      <c r="L24" s="322">
        <v>0</v>
      </c>
      <c r="M24" s="322">
        <v>0</v>
      </c>
      <c r="N24" s="322">
        <v>0</v>
      </c>
      <c r="O24" s="322">
        <v>0</v>
      </c>
      <c r="P24" s="277">
        <f>P46+P52</f>
        <v>0</v>
      </c>
      <c r="Q24" s="277">
        <f>Q46+Q52</f>
        <v>0</v>
      </c>
      <c r="R24" s="277">
        <f>R46+R52</f>
        <v>0</v>
      </c>
    </row>
    <row r="25" spans="1:18" ht="15" customHeight="1" x14ac:dyDescent="0.25">
      <c r="A25" s="397" t="s">
        <v>19</v>
      </c>
      <c r="B25" s="397"/>
      <c r="C25" s="397"/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  <c r="O25" s="397"/>
      <c r="P25" s="397"/>
      <c r="Q25" s="397"/>
      <c r="R25" s="397"/>
    </row>
    <row r="26" spans="1:18" ht="165" x14ac:dyDescent="0.25">
      <c r="A26" s="198" t="s">
        <v>20</v>
      </c>
      <c r="B26" s="199" t="s">
        <v>21</v>
      </c>
      <c r="C26" s="292" t="s">
        <v>22</v>
      </c>
      <c r="D26" s="277">
        <f>G26+J26+M26+P26</f>
        <v>1583.3192899999999</v>
      </c>
      <c r="E26" s="277">
        <f>H26+K26+N26+Q26</f>
        <v>0</v>
      </c>
      <c r="F26" s="277">
        <f>I26+L26+O26+R26</f>
        <v>0</v>
      </c>
      <c r="G26" s="275">
        <v>157</v>
      </c>
      <c r="H26" s="275">
        <v>0</v>
      </c>
      <c r="I26" s="275">
        <v>0</v>
      </c>
      <c r="J26" s="327">
        <v>776.31929000000002</v>
      </c>
      <c r="K26" s="277">
        <v>0</v>
      </c>
      <c r="L26" s="277">
        <v>0</v>
      </c>
      <c r="M26" s="328">
        <v>300</v>
      </c>
      <c r="N26" s="277">
        <v>0</v>
      </c>
      <c r="O26" s="277">
        <v>0</v>
      </c>
      <c r="P26" s="325">
        <v>350</v>
      </c>
      <c r="Q26" s="277">
        <v>0</v>
      </c>
      <c r="R26" s="277">
        <v>0</v>
      </c>
    </row>
    <row r="27" spans="1:18" ht="15" customHeight="1" x14ac:dyDescent="0.25">
      <c r="A27" s="397" t="s">
        <v>23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</row>
    <row r="28" spans="1:18" ht="90" x14ac:dyDescent="0.25">
      <c r="A28" s="184" t="s">
        <v>24</v>
      </c>
      <c r="B28" s="257" t="s">
        <v>149</v>
      </c>
      <c r="C28" s="280" t="s">
        <v>120</v>
      </c>
      <c r="D28" s="318">
        <f t="shared" ref="D28:F29" si="2">G28+J28+M28+P28</f>
        <v>164.2</v>
      </c>
      <c r="E28" s="318">
        <f t="shared" si="2"/>
        <v>970</v>
      </c>
      <c r="F28" s="318">
        <f t="shared" si="2"/>
        <v>0</v>
      </c>
      <c r="G28" s="326">
        <v>30</v>
      </c>
      <c r="H28" s="271">
        <v>970</v>
      </c>
      <c r="I28" s="318">
        <v>0</v>
      </c>
      <c r="J28" s="271">
        <v>134.19999999999999</v>
      </c>
      <c r="K28" s="318">
        <v>0</v>
      </c>
      <c r="L28" s="318">
        <v>0</v>
      </c>
      <c r="M28" s="318">
        <v>0</v>
      </c>
      <c r="N28" s="318">
        <v>0</v>
      </c>
      <c r="O28" s="318">
        <v>0</v>
      </c>
      <c r="P28" s="318">
        <v>0</v>
      </c>
      <c r="Q28" s="318">
        <v>0</v>
      </c>
      <c r="R28" s="318">
        <v>0</v>
      </c>
    </row>
    <row r="29" spans="1:18" ht="60" x14ac:dyDescent="0.25">
      <c r="A29" s="198" t="s">
        <v>26</v>
      </c>
      <c r="B29" s="257" t="s">
        <v>119</v>
      </c>
      <c r="C29" s="10" t="s">
        <v>43</v>
      </c>
      <c r="D29" s="318">
        <f t="shared" si="2"/>
        <v>0</v>
      </c>
      <c r="E29" s="318">
        <f t="shared" si="2"/>
        <v>0</v>
      </c>
      <c r="F29" s="318">
        <f t="shared" si="2"/>
        <v>0</v>
      </c>
      <c r="G29" s="271">
        <v>0</v>
      </c>
      <c r="H29" s="275">
        <v>0</v>
      </c>
      <c r="I29" s="275">
        <v>0</v>
      </c>
      <c r="J29" s="327">
        <v>0</v>
      </c>
      <c r="K29" s="277">
        <v>0</v>
      </c>
      <c r="L29" s="277">
        <v>0</v>
      </c>
      <c r="M29" s="328">
        <v>0</v>
      </c>
      <c r="N29" s="277">
        <v>0</v>
      </c>
      <c r="O29" s="277">
        <v>0</v>
      </c>
      <c r="P29" s="318">
        <v>0</v>
      </c>
      <c r="Q29" s="318">
        <v>0</v>
      </c>
      <c r="R29" s="318">
        <v>0</v>
      </c>
    </row>
    <row r="30" spans="1:18" ht="75" x14ac:dyDescent="0.25">
      <c r="A30" s="198" t="s">
        <v>26</v>
      </c>
      <c r="B30" s="257" t="s">
        <v>185</v>
      </c>
      <c r="C30" s="10" t="s">
        <v>43</v>
      </c>
      <c r="D30" s="318">
        <f t="shared" ref="D30" si="3">G30+J30+M30+P30</f>
        <v>31.9</v>
      </c>
      <c r="E30" s="318">
        <f t="shared" ref="E30" si="4">H30+K30+N30+Q30</f>
        <v>3157.62</v>
      </c>
      <c r="F30" s="318">
        <f t="shared" ref="F30" si="5">I30+L30+O30+R30</f>
        <v>0</v>
      </c>
      <c r="G30" s="271">
        <v>0</v>
      </c>
      <c r="H30" s="275">
        <v>0</v>
      </c>
      <c r="I30" s="275">
        <v>0</v>
      </c>
      <c r="J30" s="327">
        <v>31.9</v>
      </c>
      <c r="K30" s="336">
        <v>3157.62</v>
      </c>
      <c r="L30" s="277">
        <v>0</v>
      </c>
      <c r="M30" s="328">
        <v>0</v>
      </c>
      <c r="N30" s="277">
        <v>0</v>
      </c>
      <c r="O30" s="277">
        <v>0</v>
      </c>
      <c r="P30" s="318">
        <v>0</v>
      </c>
      <c r="Q30" s="318">
        <v>0</v>
      </c>
      <c r="R30" s="318">
        <v>0</v>
      </c>
    </row>
    <row r="31" spans="1:18" ht="15" customHeight="1" x14ac:dyDescent="0.25">
      <c r="A31" s="397" t="s">
        <v>29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</row>
    <row r="32" spans="1:18" ht="90" x14ac:dyDescent="0.25">
      <c r="A32" s="191" t="s">
        <v>30</v>
      </c>
      <c r="B32" s="192" t="s">
        <v>31</v>
      </c>
      <c r="C32" s="286" t="s">
        <v>32</v>
      </c>
      <c r="D32" s="318">
        <f>G32+J32+M32+P32</f>
        <v>0</v>
      </c>
      <c r="E32" s="318">
        <f>H32+K32+N32+Q32</f>
        <v>0</v>
      </c>
      <c r="F32" s="318">
        <f>I32+L32+O32+R32</f>
        <v>0</v>
      </c>
      <c r="G32" s="271">
        <v>0</v>
      </c>
      <c r="H32" s="271">
        <v>0</v>
      </c>
      <c r="I32" s="271">
        <v>0</v>
      </c>
      <c r="J32" s="271">
        <v>0</v>
      </c>
      <c r="K32" s="318">
        <v>0</v>
      </c>
      <c r="L32" s="318">
        <v>0</v>
      </c>
      <c r="M32" s="318">
        <v>0</v>
      </c>
      <c r="N32" s="318">
        <v>0</v>
      </c>
      <c r="O32" s="318">
        <v>0</v>
      </c>
      <c r="P32" s="318">
        <v>0</v>
      </c>
      <c r="Q32" s="318">
        <v>0</v>
      </c>
      <c r="R32" s="318">
        <v>0</v>
      </c>
    </row>
    <row r="33" spans="1:18" ht="15" customHeight="1" x14ac:dyDescent="0.25">
      <c r="A33" s="398" t="s">
        <v>33</v>
      </c>
      <c r="B33" s="398"/>
      <c r="C33" s="398"/>
      <c r="D33" s="398"/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</row>
    <row r="34" spans="1:18" ht="15" customHeight="1" x14ac:dyDescent="0.25">
      <c r="A34" s="397" t="s">
        <v>34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</row>
    <row r="35" spans="1:18" ht="60" x14ac:dyDescent="0.25">
      <c r="A35" s="203" t="s">
        <v>35</v>
      </c>
      <c r="B35" s="339" t="s">
        <v>148</v>
      </c>
      <c r="C35" s="259" t="s">
        <v>43</v>
      </c>
      <c r="D35" s="318">
        <f t="shared" ref="D35:F47" si="6">G35+J35+M35+P35</f>
        <v>0</v>
      </c>
      <c r="E35" s="318">
        <f t="shared" si="6"/>
        <v>0</v>
      </c>
      <c r="F35" s="318">
        <f t="shared" si="6"/>
        <v>0</v>
      </c>
      <c r="G35" s="274">
        <v>0</v>
      </c>
      <c r="H35" s="274">
        <v>0</v>
      </c>
      <c r="I35" s="255">
        <v>0</v>
      </c>
      <c r="J35" s="274">
        <v>0</v>
      </c>
      <c r="K35" s="255">
        <v>0</v>
      </c>
      <c r="L35" s="255">
        <v>0</v>
      </c>
      <c r="M35" s="255">
        <v>0</v>
      </c>
      <c r="N35" s="255">
        <v>0</v>
      </c>
      <c r="O35" s="255">
        <v>0</v>
      </c>
      <c r="P35" s="318">
        <v>0</v>
      </c>
      <c r="Q35" s="318">
        <v>0</v>
      </c>
      <c r="R35" s="318">
        <v>0</v>
      </c>
    </row>
    <row r="36" spans="1:18" ht="75" x14ac:dyDescent="0.25">
      <c r="A36" s="203"/>
      <c r="B36" s="339" t="s">
        <v>181</v>
      </c>
      <c r="C36" s="259" t="s">
        <v>43</v>
      </c>
      <c r="D36" s="318">
        <v>0</v>
      </c>
      <c r="E36" s="318">
        <v>0</v>
      </c>
      <c r="F36" s="318">
        <v>0</v>
      </c>
      <c r="G36" s="274">
        <v>0</v>
      </c>
      <c r="H36" s="274">
        <v>0</v>
      </c>
      <c r="I36" s="255">
        <v>0</v>
      </c>
      <c r="J36" s="274">
        <v>0</v>
      </c>
      <c r="K36" s="255">
        <v>0</v>
      </c>
      <c r="L36" s="255">
        <v>0</v>
      </c>
      <c r="M36" s="255">
        <v>0</v>
      </c>
      <c r="N36" s="255">
        <v>0</v>
      </c>
      <c r="O36" s="255">
        <v>0</v>
      </c>
      <c r="P36" s="318">
        <v>0</v>
      </c>
      <c r="Q36" s="318">
        <v>0</v>
      </c>
      <c r="R36" s="318">
        <v>0</v>
      </c>
    </row>
    <row r="37" spans="1:18" ht="60" x14ac:dyDescent="0.25">
      <c r="A37" s="203"/>
      <c r="B37" s="339" t="s">
        <v>167</v>
      </c>
      <c r="C37" s="259" t="s">
        <v>43</v>
      </c>
      <c r="D37" s="318">
        <f>G37+J37+M37+P37</f>
        <v>430.90194000000002</v>
      </c>
      <c r="E37" s="318">
        <f>H37+K37+N37+Q37</f>
        <v>42659.292000000001</v>
      </c>
      <c r="F37" s="318">
        <f>I37+L37+O37+R37</f>
        <v>0</v>
      </c>
      <c r="G37" s="274">
        <v>0</v>
      </c>
      <c r="H37" s="274">
        <v>0</v>
      </c>
      <c r="I37" s="255">
        <v>0</v>
      </c>
      <c r="J37" s="274">
        <v>9.0909099999999992</v>
      </c>
      <c r="K37" s="255">
        <v>0</v>
      </c>
      <c r="L37" s="255">
        <v>0</v>
      </c>
      <c r="M37" s="274">
        <v>0</v>
      </c>
      <c r="N37" s="255">
        <v>900</v>
      </c>
      <c r="O37" s="255">
        <v>0</v>
      </c>
      <c r="P37" s="255">
        <v>421.81103000000002</v>
      </c>
      <c r="Q37" s="255">
        <v>41759.292000000001</v>
      </c>
      <c r="R37" s="318">
        <v>0</v>
      </c>
    </row>
    <row r="38" spans="1:18" ht="70.5" customHeight="1" x14ac:dyDescent="0.25">
      <c r="A38" s="261" t="s">
        <v>36</v>
      </c>
      <c r="B38" s="339" t="s">
        <v>164</v>
      </c>
      <c r="C38" s="259" t="s">
        <v>43</v>
      </c>
      <c r="D38" s="277">
        <f>G38+J38+M38+P38</f>
        <v>140.58699999999999</v>
      </c>
      <c r="E38" s="277">
        <f t="shared" si="6"/>
        <v>13918.112999999999</v>
      </c>
      <c r="F38" s="277">
        <f t="shared" si="6"/>
        <v>0</v>
      </c>
      <c r="G38" s="274">
        <v>0</v>
      </c>
      <c r="H38" s="274">
        <v>0</v>
      </c>
      <c r="I38" s="255">
        <v>0</v>
      </c>
      <c r="J38" s="274">
        <v>140.58699999999999</v>
      </c>
      <c r="K38" s="255">
        <v>0</v>
      </c>
      <c r="L38" s="255">
        <v>0</v>
      </c>
      <c r="M38" s="274">
        <v>0</v>
      </c>
      <c r="N38" s="255">
        <v>13918.112999999999</v>
      </c>
      <c r="O38" s="255">
        <v>0</v>
      </c>
      <c r="P38" s="277">
        <v>0</v>
      </c>
      <c r="Q38" s="277">
        <v>0</v>
      </c>
      <c r="R38" s="277">
        <v>0</v>
      </c>
    </row>
    <row r="39" spans="1:18" ht="70.5" customHeight="1" x14ac:dyDescent="0.25">
      <c r="A39" s="261"/>
      <c r="B39" s="339" t="s">
        <v>169</v>
      </c>
      <c r="C39" s="259" t="s">
        <v>43</v>
      </c>
      <c r="D39" s="277">
        <f t="shared" ref="D39:D44" si="7">G39+J39+M39+P39</f>
        <v>135.5</v>
      </c>
      <c r="E39" s="277">
        <f>H39+K39+N39+Q39</f>
        <v>13415.5</v>
      </c>
      <c r="F39" s="277">
        <v>0</v>
      </c>
      <c r="G39" s="274">
        <v>0</v>
      </c>
      <c r="H39" s="274">
        <v>0</v>
      </c>
      <c r="I39" s="255">
        <v>0</v>
      </c>
      <c r="J39" s="274">
        <v>0</v>
      </c>
      <c r="K39" s="255">
        <v>0</v>
      </c>
      <c r="L39" s="255">
        <v>0</v>
      </c>
      <c r="M39" s="274">
        <v>135.5</v>
      </c>
      <c r="N39" s="255">
        <v>13415.5</v>
      </c>
      <c r="O39" s="255">
        <v>0</v>
      </c>
      <c r="P39" s="277">
        <v>0</v>
      </c>
      <c r="Q39" s="277">
        <v>0</v>
      </c>
      <c r="R39" s="277">
        <v>0</v>
      </c>
    </row>
    <row r="40" spans="1:18" s="20" customFormat="1" ht="70.5" customHeight="1" x14ac:dyDescent="0.25">
      <c r="A40" s="378" t="s">
        <v>117</v>
      </c>
      <c r="B40" s="379" t="s">
        <v>165</v>
      </c>
      <c r="C40" s="380" t="s">
        <v>43</v>
      </c>
      <c r="D40" s="275">
        <f t="shared" si="7"/>
        <v>106.926</v>
      </c>
      <c r="E40" s="275">
        <f>H40+K40+N40+Q40</f>
        <v>10478.778</v>
      </c>
      <c r="F40" s="275">
        <v>0</v>
      </c>
      <c r="G40" s="274">
        <v>0</v>
      </c>
      <c r="H40" s="274">
        <v>0</v>
      </c>
      <c r="I40" s="274">
        <v>0</v>
      </c>
      <c r="J40" s="274">
        <v>106.926</v>
      </c>
      <c r="K40" s="274">
        <v>10478.778</v>
      </c>
      <c r="L40" s="274">
        <v>0</v>
      </c>
      <c r="M40" s="274">
        <v>0</v>
      </c>
      <c r="N40" s="274">
        <v>0</v>
      </c>
      <c r="O40" s="274">
        <v>0</v>
      </c>
      <c r="P40" s="275">
        <v>0</v>
      </c>
      <c r="Q40" s="275">
        <v>0</v>
      </c>
      <c r="R40" s="275">
        <v>0</v>
      </c>
    </row>
    <row r="41" spans="1:18" ht="70.5" customHeight="1" x14ac:dyDescent="0.25">
      <c r="A41" s="261" t="s">
        <v>121</v>
      </c>
      <c r="B41" s="339" t="s">
        <v>166</v>
      </c>
      <c r="C41" s="259" t="s">
        <v>43</v>
      </c>
      <c r="D41" s="277">
        <f t="shared" si="7"/>
        <v>135.5</v>
      </c>
      <c r="E41" s="277">
        <f>H41+K41+N41+Q41</f>
        <v>13415.5</v>
      </c>
      <c r="F41" s="277">
        <v>0</v>
      </c>
      <c r="G41" s="274">
        <v>0</v>
      </c>
      <c r="H41" s="274">
        <v>0</v>
      </c>
      <c r="I41" s="255">
        <v>0</v>
      </c>
      <c r="J41" s="274">
        <v>0</v>
      </c>
      <c r="K41" s="255">
        <v>0</v>
      </c>
      <c r="L41" s="255">
        <v>0</v>
      </c>
      <c r="M41" s="274">
        <v>135.5</v>
      </c>
      <c r="N41" s="255">
        <v>13415.5</v>
      </c>
      <c r="O41" s="255">
        <v>0</v>
      </c>
      <c r="P41" s="277">
        <v>0</v>
      </c>
      <c r="Q41" s="277">
        <v>0</v>
      </c>
      <c r="R41" s="277">
        <v>0</v>
      </c>
    </row>
    <row r="42" spans="1:18" ht="120" x14ac:dyDescent="0.25">
      <c r="A42" s="261" t="s">
        <v>117</v>
      </c>
      <c r="B42" s="262" t="s">
        <v>153</v>
      </c>
      <c r="C42" s="259" t="s">
        <v>43</v>
      </c>
      <c r="D42" s="277">
        <f t="shared" si="7"/>
        <v>61.616</v>
      </c>
      <c r="E42" s="277">
        <f t="shared" si="6"/>
        <v>6100</v>
      </c>
      <c r="F42" s="277">
        <f t="shared" si="6"/>
        <v>0</v>
      </c>
      <c r="G42" s="277">
        <v>0</v>
      </c>
      <c r="H42" s="277">
        <v>0</v>
      </c>
      <c r="I42" s="277">
        <v>0</v>
      </c>
      <c r="J42" s="277">
        <v>61.616</v>
      </c>
      <c r="K42" s="277">
        <v>0</v>
      </c>
      <c r="L42" s="277">
        <v>0</v>
      </c>
      <c r="M42" s="277">
        <v>0</v>
      </c>
      <c r="N42" s="277">
        <v>6100</v>
      </c>
      <c r="O42" s="277">
        <v>0</v>
      </c>
      <c r="P42" s="277">
        <v>0</v>
      </c>
      <c r="Q42" s="277">
        <v>0</v>
      </c>
      <c r="R42" s="277">
        <v>0</v>
      </c>
    </row>
    <row r="43" spans="1:18" ht="120" x14ac:dyDescent="0.25">
      <c r="A43" s="261"/>
      <c r="B43" s="262" t="s">
        <v>168</v>
      </c>
      <c r="C43" s="259" t="s">
        <v>43</v>
      </c>
      <c r="D43" s="318">
        <f t="shared" si="7"/>
        <v>61.616</v>
      </c>
      <c r="E43" s="318">
        <f t="shared" si="6"/>
        <v>6100</v>
      </c>
      <c r="F43" s="318">
        <v>0</v>
      </c>
      <c r="G43" s="318">
        <v>0</v>
      </c>
      <c r="H43" s="318">
        <v>0</v>
      </c>
      <c r="I43" s="318">
        <v>0</v>
      </c>
      <c r="J43" s="318">
        <v>0</v>
      </c>
      <c r="K43" s="318">
        <v>0</v>
      </c>
      <c r="L43" s="318">
        <v>0</v>
      </c>
      <c r="M43" s="318">
        <v>61.616</v>
      </c>
      <c r="N43" s="318">
        <v>6100</v>
      </c>
      <c r="O43" s="318">
        <v>0</v>
      </c>
      <c r="P43" s="318">
        <v>0</v>
      </c>
      <c r="Q43" s="318">
        <v>0</v>
      </c>
      <c r="R43" s="318">
        <v>0</v>
      </c>
    </row>
    <row r="44" spans="1:18" ht="105" x14ac:dyDescent="0.25">
      <c r="A44" s="261"/>
      <c r="B44" s="262" t="s">
        <v>170</v>
      </c>
      <c r="C44" s="259" t="s">
        <v>43</v>
      </c>
      <c r="D44" s="318">
        <f t="shared" si="7"/>
        <v>43.433999999999997</v>
      </c>
      <c r="E44" s="318">
        <f t="shared" si="6"/>
        <v>4300</v>
      </c>
      <c r="F44" s="318">
        <v>0</v>
      </c>
      <c r="G44" s="318">
        <v>0</v>
      </c>
      <c r="H44" s="318">
        <v>0</v>
      </c>
      <c r="I44" s="318">
        <v>0</v>
      </c>
      <c r="J44" s="318">
        <v>0</v>
      </c>
      <c r="K44" s="318">
        <v>0</v>
      </c>
      <c r="L44" s="318">
        <v>0</v>
      </c>
      <c r="M44" s="255">
        <v>43.433999999999997</v>
      </c>
      <c r="N44" s="255">
        <v>4300</v>
      </c>
      <c r="O44" s="318">
        <v>0</v>
      </c>
      <c r="P44" s="318">
        <v>0</v>
      </c>
      <c r="Q44" s="318">
        <v>0</v>
      </c>
      <c r="R44" s="318">
        <v>0</v>
      </c>
    </row>
    <row r="45" spans="1:18" ht="120" x14ac:dyDescent="0.25">
      <c r="A45" s="261" t="s">
        <v>121</v>
      </c>
      <c r="B45" s="281" t="s">
        <v>151</v>
      </c>
      <c r="C45" s="259" t="s">
        <v>43</v>
      </c>
      <c r="D45" s="318">
        <f t="shared" si="6"/>
        <v>45.765999999999998</v>
      </c>
      <c r="E45" s="318">
        <f t="shared" si="6"/>
        <v>4530.8339999999998</v>
      </c>
      <c r="F45" s="318">
        <f t="shared" si="6"/>
        <v>0</v>
      </c>
      <c r="G45" s="318">
        <v>0</v>
      </c>
      <c r="H45" s="318">
        <v>0</v>
      </c>
      <c r="I45" s="318">
        <v>0</v>
      </c>
      <c r="J45" s="318">
        <v>0</v>
      </c>
      <c r="K45" s="318">
        <v>0</v>
      </c>
      <c r="L45" s="318">
        <v>0</v>
      </c>
      <c r="M45" s="318">
        <v>45.765999999999998</v>
      </c>
      <c r="N45" s="318">
        <v>4530.8339999999998</v>
      </c>
      <c r="O45" s="318">
        <v>0</v>
      </c>
      <c r="P45" s="318">
        <v>0</v>
      </c>
      <c r="Q45" s="318">
        <v>0</v>
      </c>
      <c r="R45" s="318">
        <v>0</v>
      </c>
    </row>
    <row r="46" spans="1:18" ht="75" x14ac:dyDescent="0.25">
      <c r="A46" s="261" t="s">
        <v>154</v>
      </c>
      <c r="B46" s="281" t="s">
        <v>152</v>
      </c>
      <c r="C46" s="259" t="s">
        <v>43</v>
      </c>
      <c r="D46" s="318">
        <f t="shared" si="6"/>
        <v>43.434339999999999</v>
      </c>
      <c r="E46" s="318">
        <f t="shared" si="6"/>
        <v>4300</v>
      </c>
      <c r="F46" s="318">
        <f t="shared" si="6"/>
        <v>0</v>
      </c>
      <c r="G46" s="318">
        <v>0</v>
      </c>
      <c r="H46" s="318">
        <v>0</v>
      </c>
      <c r="I46" s="318">
        <v>0</v>
      </c>
      <c r="J46" s="318">
        <v>0</v>
      </c>
      <c r="K46" s="318">
        <v>0</v>
      </c>
      <c r="L46" s="318">
        <v>0</v>
      </c>
      <c r="M46" s="318">
        <v>43.434339999999999</v>
      </c>
      <c r="N46" s="318">
        <v>4300</v>
      </c>
      <c r="O46" s="318">
        <v>0</v>
      </c>
      <c r="P46" s="318">
        <v>0</v>
      </c>
      <c r="Q46" s="318">
        <v>0</v>
      </c>
      <c r="R46" s="318">
        <v>0</v>
      </c>
    </row>
    <row r="47" spans="1:18" ht="123.75" customHeight="1" x14ac:dyDescent="0.25">
      <c r="A47" s="264" t="s">
        <v>121</v>
      </c>
      <c r="B47" s="257" t="s">
        <v>37</v>
      </c>
      <c r="C47" s="181" t="s">
        <v>43</v>
      </c>
      <c r="D47" s="318">
        <f t="shared" si="6"/>
        <v>0</v>
      </c>
      <c r="E47" s="318">
        <f t="shared" si="6"/>
        <v>0</v>
      </c>
      <c r="F47" s="318">
        <f t="shared" si="6"/>
        <v>0</v>
      </c>
      <c r="G47" s="275">
        <v>0</v>
      </c>
      <c r="H47" s="275">
        <v>0</v>
      </c>
      <c r="I47" s="277">
        <v>0</v>
      </c>
      <c r="J47" s="275">
        <v>0</v>
      </c>
      <c r="K47" s="277">
        <v>0</v>
      </c>
      <c r="L47" s="277">
        <v>0</v>
      </c>
      <c r="M47" s="277">
        <v>0</v>
      </c>
      <c r="N47" s="277">
        <v>0</v>
      </c>
      <c r="O47" s="277">
        <v>0</v>
      </c>
      <c r="P47" s="318">
        <v>0</v>
      </c>
      <c r="Q47" s="318">
        <v>0</v>
      </c>
      <c r="R47" s="318">
        <v>0</v>
      </c>
    </row>
    <row r="48" spans="1:18" x14ac:dyDescent="0.25">
      <c r="A48" s="392" t="s">
        <v>38</v>
      </c>
      <c r="B48" s="393"/>
      <c r="C48" s="393"/>
      <c r="D48" s="393"/>
      <c r="E48" s="393"/>
      <c r="F48" s="393"/>
      <c r="G48" s="393"/>
      <c r="H48" s="393"/>
      <c r="I48" s="393"/>
      <c r="J48" s="393"/>
      <c r="K48" s="393"/>
      <c r="L48" s="393"/>
      <c r="M48" s="393"/>
      <c r="N48" s="393"/>
      <c r="O48" s="394"/>
      <c r="P48" s="226"/>
      <c r="Q48" s="226"/>
      <c r="R48" s="226"/>
    </row>
    <row r="49" spans="1:18" ht="135" x14ac:dyDescent="0.25">
      <c r="A49" s="191" t="s">
        <v>39</v>
      </c>
      <c r="B49" s="192" t="s">
        <v>40</v>
      </c>
      <c r="C49" s="193" t="s">
        <v>108</v>
      </c>
      <c r="D49" s="318">
        <f t="shared" ref="D49:F52" si="8">G49+J49+M49+P49</f>
        <v>21981.760000000002</v>
      </c>
      <c r="E49" s="318">
        <f t="shared" si="8"/>
        <v>0</v>
      </c>
      <c r="F49" s="318">
        <f t="shared" si="8"/>
        <v>4798.32</v>
      </c>
      <c r="G49" s="271">
        <v>5732.74</v>
      </c>
      <c r="H49" s="271">
        <v>0</v>
      </c>
      <c r="I49" s="271">
        <v>1184.5</v>
      </c>
      <c r="J49" s="323">
        <v>5759.82</v>
      </c>
      <c r="K49" s="318">
        <v>0</v>
      </c>
      <c r="L49" s="324">
        <v>1244.82</v>
      </c>
      <c r="M49" s="324">
        <v>5244.6</v>
      </c>
      <c r="N49" s="318">
        <v>0</v>
      </c>
      <c r="O49" s="324">
        <v>1184.5</v>
      </c>
      <c r="P49" s="324">
        <v>5244.6</v>
      </c>
      <c r="Q49" s="318">
        <v>0</v>
      </c>
      <c r="R49" s="318">
        <v>1184.5</v>
      </c>
    </row>
    <row r="50" spans="1:18" ht="135" x14ac:dyDescent="0.25">
      <c r="A50" s="198" t="s">
        <v>41</v>
      </c>
      <c r="B50" s="199" t="s">
        <v>42</v>
      </c>
      <c r="C50" s="279" t="s">
        <v>43</v>
      </c>
      <c r="D50" s="318">
        <f t="shared" si="8"/>
        <v>370</v>
      </c>
      <c r="E50" s="318">
        <f t="shared" si="8"/>
        <v>0</v>
      </c>
      <c r="F50" s="318">
        <f t="shared" si="8"/>
        <v>0</v>
      </c>
      <c r="G50" s="275">
        <v>370</v>
      </c>
      <c r="H50" s="275">
        <v>0</v>
      </c>
      <c r="I50" s="275">
        <v>0</v>
      </c>
      <c r="J50" s="275">
        <v>0</v>
      </c>
      <c r="K50" s="277">
        <v>0</v>
      </c>
      <c r="L50" s="328">
        <v>0</v>
      </c>
      <c r="M50" s="277">
        <v>0</v>
      </c>
      <c r="N50" s="277">
        <v>0</v>
      </c>
      <c r="O50" s="328">
        <v>0</v>
      </c>
      <c r="P50" s="329">
        <v>0</v>
      </c>
      <c r="Q50" s="318">
        <v>0</v>
      </c>
      <c r="R50" s="318">
        <v>0</v>
      </c>
    </row>
    <row r="51" spans="1:18" ht="60" x14ac:dyDescent="0.25">
      <c r="A51" s="198" t="s">
        <v>44</v>
      </c>
      <c r="B51" s="199" t="s">
        <v>184</v>
      </c>
      <c r="C51" s="292" t="s">
        <v>43</v>
      </c>
      <c r="D51" s="277">
        <f t="shared" si="8"/>
        <v>21.84</v>
      </c>
      <c r="E51" s="277">
        <f t="shared" si="8"/>
        <v>2162.16</v>
      </c>
      <c r="F51" s="277">
        <f t="shared" si="8"/>
        <v>0</v>
      </c>
      <c r="G51" s="275">
        <v>0</v>
      </c>
      <c r="H51" s="275">
        <v>0</v>
      </c>
      <c r="I51" s="275">
        <v>0</v>
      </c>
      <c r="J51" s="275">
        <v>21.84</v>
      </c>
      <c r="K51" s="277">
        <v>2162.16</v>
      </c>
      <c r="L51" s="277">
        <v>0</v>
      </c>
      <c r="M51" s="277">
        <v>0</v>
      </c>
      <c r="N51" s="277">
        <v>0</v>
      </c>
      <c r="O51" s="277">
        <v>0</v>
      </c>
      <c r="P51" s="277">
        <v>0</v>
      </c>
      <c r="Q51" s="277">
        <v>0</v>
      </c>
      <c r="R51" s="277">
        <v>0</v>
      </c>
    </row>
    <row r="52" spans="1:18" ht="225" customHeight="1" x14ac:dyDescent="0.25">
      <c r="A52" s="198" t="s">
        <v>46</v>
      </c>
      <c r="B52" s="199" t="s">
        <v>47</v>
      </c>
      <c r="C52" s="292" t="s">
        <v>43</v>
      </c>
      <c r="D52" s="277">
        <f t="shared" si="8"/>
        <v>200</v>
      </c>
      <c r="E52" s="277">
        <f t="shared" si="8"/>
        <v>0</v>
      </c>
      <c r="F52" s="277">
        <f t="shared" si="8"/>
        <v>0</v>
      </c>
      <c r="G52" s="275">
        <v>200</v>
      </c>
      <c r="H52" s="275">
        <v>0</v>
      </c>
      <c r="I52" s="275">
        <v>0</v>
      </c>
      <c r="J52" s="327">
        <v>0</v>
      </c>
      <c r="K52" s="277">
        <v>0</v>
      </c>
      <c r="L52" s="277">
        <v>0</v>
      </c>
      <c r="M52" s="328">
        <v>0</v>
      </c>
      <c r="N52" s="277">
        <v>0</v>
      </c>
      <c r="O52" s="277">
        <v>0</v>
      </c>
      <c r="P52" s="277">
        <v>0</v>
      </c>
      <c r="Q52" s="277">
        <v>0</v>
      </c>
      <c r="R52" s="277">
        <v>0</v>
      </c>
    </row>
  </sheetData>
  <mergeCells count="27">
    <mergeCell ref="P1:Q1"/>
    <mergeCell ref="A12:R12"/>
    <mergeCell ref="A13:R13"/>
    <mergeCell ref="P18:R18"/>
    <mergeCell ref="A22:R22"/>
    <mergeCell ref="A15:A16"/>
    <mergeCell ref="B15:B16"/>
    <mergeCell ref="C15:C16"/>
    <mergeCell ref="D15:F15"/>
    <mergeCell ref="P15:R15"/>
    <mergeCell ref="G15:I15"/>
    <mergeCell ref="J15:L15"/>
    <mergeCell ref="M15:O15"/>
    <mergeCell ref="G18:I18"/>
    <mergeCell ref="J18:L18"/>
    <mergeCell ref="M18:O18"/>
    <mergeCell ref="A18:C18"/>
    <mergeCell ref="D18:F18"/>
    <mergeCell ref="A48:O48"/>
    <mergeCell ref="A19:C19"/>
    <mergeCell ref="B20:B21"/>
    <mergeCell ref="A31:R31"/>
    <mergeCell ref="A33:R33"/>
    <mergeCell ref="A34:R34"/>
    <mergeCell ref="A23:R23"/>
    <mergeCell ref="A25:R25"/>
    <mergeCell ref="A27:R27"/>
  </mergeCells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 x14ac:dyDescent="0.2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 x14ac:dyDescent="0.3">
      <c r="A1" s="1"/>
      <c r="B1" s="2"/>
      <c r="C1" s="2"/>
      <c r="D1" s="28"/>
      <c r="F1" s="36"/>
      <c r="H1" s="419" t="s">
        <v>0</v>
      </c>
      <c r="I1" s="419"/>
      <c r="J1" s="419"/>
      <c r="K1" s="419"/>
      <c r="L1" s="419"/>
      <c r="M1" s="419"/>
      <c r="N1" s="419"/>
      <c r="O1" s="419"/>
    </row>
    <row r="2" spans="1:15" ht="9" customHeight="1" x14ac:dyDescent="0.3">
      <c r="A2" s="1"/>
      <c r="B2" s="2"/>
      <c r="C2" s="2"/>
      <c r="D2" s="28"/>
      <c r="F2" s="36"/>
      <c r="H2" s="76"/>
      <c r="I2" s="76"/>
      <c r="J2" s="76"/>
      <c r="K2" s="76"/>
      <c r="L2" s="76"/>
      <c r="M2" s="76"/>
      <c r="N2" s="76"/>
      <c r="O2" s="76"/>
    </row>
    <row r="3" spans="1:15" ht="15.75" customHeight="1" x14ac:dyDescent="0.25">
      <c r="A3" s="3"/>
      <c r="H3" s="418" t="s">
        <v>1</v>
      </c>
      <c r="I3" s="418"/>
      <c r="J3" s="418"/>
      <c r="K3" s="418"/>
      <c r="L3" s="418"/>
      <c r="M3" s="418"/>
      <c r="N3" s="418"/>
      <c r="O3" s="418"/>
    </row>
    <row r="4" spans="1:15" ht="16.5" customHeight="1" x14ac:dyDescent="0.25">
      <c r="A4" s="3"/>
      <c r="H4" s="418" t="s">
        <v>2</v>
      </c>
      <c r="I4" s="418"/>
      <c r="J4" s="418"/>
      <c r="K4" s="418"/>
      <c r="L4" s="418"/>
      <c r="M4" s="418"/>
      <c r="N4" s="418"/>
      <c r="O4" s="418"/>
    </row>
    <row r="5" spans="1:15" ht="15.75" customHeight="1" x14ac:dyDescent="0.25">
      <c r="A5" s="3"/>
      <c r="H5" s="418" t="s">
        <v>49</v>
      </c>
      <c r="I5" s="418"/>
      <c r="J5" s="418"/>
      <c r="K5" s="418"/>
      <c r="L5" s="418"/>
      <c r="M5" s="418"/>
      <c r="N5" s="418"/>
      <c r="O5" s="418"/>
    </row>
    <row r="6" spans="1:15" ht="16.5" customHeight="1" x14ac:dyDescent="0.25">
      <c r="A6" s="3"/>
      <c r="H6" s="418" t="s">
        <v>3</v>
      </c>
      <c r="I6" s="418"/>
      <c r="J6" s="418"/>
      <c r="K6" s="418"/>
      <c r="L6" s="418"/>
      <c r="M6" s="418"/>
      <c r="N6" s="418"/>
      <c r="O6" s="418"/>
    </row>
    <row r="7" spans="1:15" ht="17.25" customHeight="1" x14ac:dyDescent="0.25">
      <c r="A7" s="3"/>
      <c r="H7" s="418" t="s">
        <v>4</v>
      </c>
      <c r="I7" s="418"/>
      <c r="J7" s="418"/>
      <c r="K7" s="418"/>
      <c r="L7" s="418"/>
      <c r="M7" s="418"/>
      <c r="N7" s="418"/>
      <c r="O7" s="418"/>
    </row>
    <row r="8" spans="1:15" ht="19.5" customHeight="1" x14ac:dyDescent="0.25">
      <c r="A8" s="3"/>
      <c r="H8" s="418" t="s">
        <v>5</v>
      </c>
      <c r="I8" s="418"/>
      <c r="J8" s="418"/>
      <c r="K8" s="418"/>
      <c r="L8" s="418"/>
      <c r="M8" s="418"/>
      <c r="N8" s="418"/>
      <c r="O8" s="418"/>
    </row>
    <row r="9" spans="1:15" ht="18" customHeight="1" x14ac:dyDescent="0.3">
      <c r="A9" s="3"/>
      <c r="H9" s="49"/>
      <c r="I9" s="50"/>
      <c r="J9" s="50"/>
      <c r="K9" s="50"/>
      <c r="L9" s="50"/>
      <c r="M9" s="51"/>
      <c r="N9" s="51"/>
    </row>
    <row r="10" spans="1:15" s="57" customFormat="1" ht="18" customHeight="1" x14ac:dyDescent="0.25">
      <c r="A10" s="56"/>
      <c r="D10" s="58"/>
      <c r="E10" s="58"/>
      <c r="F10" s="58" t="s">
        <v>84</v>
      </c>
      <c r="G10" s="58"/>
      <c r="H10" s="59"/>
      <c r="I10" s="58"/>
      <c r="J10" s="58"/>
      <c r="K10" s="58"/>
      <c r="L10" s="58"/>
      <c r="M10" s="60"/>
      <c r="N10" s="60"/>
      <c r="O10" s="58"/>
    </row>
    <row r="11" spans="1:15" s="57" customFormat="1" ht="49.5" customHeight="1" x14ac:dyDescent="0.25">
      <c r="A11" s="56"/>
      <c r="B11" s="420" t="s">
        <v>107</v>
      </c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0"/>
      <c r="N11" s="420"/>
      <c r="O11" s="420"/>
    </row>
    <row r="12" spans="1:15" ht="9.75" customHeight="1" x14ac:dyDescent="0.3">
      <c r="A12" s="4" t="s">
        <v>6</v>
      </c>
    </row>
    <row r="13" spans="1:15" ht="15" customHeight="1" x14ac:dyDescent="0.25">
      <c r="A13" s="404" t="s">
        <v>48</v>
      </c>
      <c r="B13" s="406" t="s">
        <v>7</v>
      </c>
      <c r="C13" s="421" t="s">
        <v>8</v>
      </c>
      <c r="D13" s="409" t="s">
        <v>9</v>
      </c>
      <c r="E13" s="410"/>
      <c r="F13" s="37"/>
      <c r="G13" s="411">
        <v>2018</v>
      </c>
      <c r="H13" s="403"/>
      <c r="I13" s="38"/>
      <c r="J13" s="403">
        <v>2019</v>
      </c>
      <c r="K13" s="403"/>
      <c r="L13" s="38"/>
      <c r="M13" s="416">
        <v>2020</v>
      </c>
      <c r="N13" s="416"/>
      <c r="O13" s="416"/>
    </row>
    <row r="14" spans="1:15" ht="144" customHeight="1" x14ac:dyDescent="0.25">
      <c r="A14" s="405"/>
      <c r="B14" s="407"/>
      <c r="C14" s="422"/>
      <c r="D14" s="39" t="s">
        <v>112</v>
      </c>
      <c r="E14" s="40" t="s">
        <v>115</v>
      </c>
      <c r="F14" s="39" t="s">
        <v>116</v>
      </c>
      <c r="G14" s="41" t="s">
        <v>112</v>
      </c>
      <c r="H14" s="40" t="s">
        <v>115</v>
      </c>
      <c r="I14" s="41" t="s">
        <v>113</v>
      </c>
      <c r="J14" s="41" t="s">
        <v>112</v>
      </c>
      <c r="K14" s="41" t="s">
        <v>115</v>
      </c>
      <c r="L14" s="41" t="s">
        <v>116</v>
      </c>
      <c r="M14" s="41" t="s">
        <v>114</v>
      </c>
      <c r="N14" s="41" t="s">
        <v>115</v>
      </c>
      <c r="O14" s="41" t="s">
        <v>116</v>
      </c>
    </row>
    <row r="15" spans="1:15" ht="15.75" customHeight="1" x14ac:dyDescent="0.25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 x14ac:dyDescent="0.25">
      <c r="A16" s="427" t="s">
        <v>10</v>
      </c>
      <c r="B16" s="427"/>
      <c r="C16" s="428"/>
      <c r="D16" s="435">
        <f>G16+J16+M16</f>
        <v>26129.97</v>
      </c>
      <c r="E16" s="436"/>
      <c r="F16" s="88"/>
      <c r="G16" s="431">
        <f>G17+H17+I17</f>
        <v>4187.25</v>
      </c>
      <c r="H16" s="432"/>
      <c r="I16" s="53"/>
      <c r="J16" s="431">
        <f>J17+K17+L17</f>
        <v>17045.71</v>
      </c>
      <c r="K16" s="432"/>
      <c r="L16" s="54"/>
      <c r="M16" s="433">
        <f>M17+N17+O17</f>
        <v>4897.01</v>
      </c>
      <c r="N16" s="434"/>
      <c r="O16" s="434"/>
    </row>
    <row r="17" spans="1:20" ht="15.75" x14ac:dyDescent="0.25">
      <c r="A17" s="426" t="s">
        <v>11</v>
      </c>
      <c r="B17" s="426"/>
      <c r="C17" s="426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 x14ac:dyDescent="0.25">
      <c r="A18" s="78" t="s">
        <v>111</v>
      </c>
      <c r="B18" s="429" t="s">
        <v>12</v>
      </c>
      <c r="C18" s="33" t="s">
        <v>13</v>
      </c>
      <c r="D18" s="84">
        <f>G18+J18+M18</f>
        <v>7005.98</v>
      </c>
      <c r="E18" s="84">
        <f>H18+K18+N18</f>
        <v>6000</v>
      </c>
      <c r="F18" s="84">
        <v>0</v>
      </c>
      <c r="G18" s="84">
        <f>G24+G36+G37+G38</f>
        <v>491</v>
      </c>
      <c r="H18" s="84">
        <f t="shared" ref="H18" si="1">H24+H36+H37+H38</f>
        <v>0</v>
      </c>
      <c r="I18" s="84">
        <v>0</v>
      </c>
      <c r="J18" s="84">
        <f>J24+J32+J37+J38</f>
        <v>6297.4</v>
      </c>
      <c r="K18" s="84">
        <f>K24+K32+K37+K38</f>
        <v>6000</v>
      </c>
      <c r="L18" s="84">
        <v>0</v>
      </c>
      <c r="M18" s="84">
        <f>M24+M36+M37+M38+M32</f>
        <v>217.58</v>
      </c>
      <c r="N18" s="84">
        <f t="shared" ref="N18" si="2">N24+N36+N37+N38</f>
        <v>0</v>
      </c>
      <c r="O18" s="84">
        <f>O29+O32</f>
        <v>0</v>
      </c>
    </row>
    <row r="19" spans="1:20" ht="31.5" customHeight="1" x14ac:dyDescent="0.25">
      <c r="A19" s="79"/>
      <c r="B19" s="430"/>
      <c r="C19" s="33" t="s">
        <v>14</v>
      </c>
      <c r="D19" s="84">
        <f>D22+D26+D27+D35+D36</f>
        <v>10257.839999999998</v>
      </c>
      <c r="E19" s="84">
        <f>E26+E27+E35</f>
        <v>0</v>
      </c>
      <c r="F19" s="84">
        <f>O19+L19+I19</f>
        <v>2866.1499999999996</v>
      </c>
      <c r="G19" s="84">
        <f>G22+G26+G27+G35</f>
        <v>3212.0499999999997</v>
      </c>
      <c r="H19" s="84">
        <f>H22+H26+H27+H35</f>
        <v>0</v>
      </c>
      <c r="I19" s="84">
        <f>I22+I26+I27+I35</f>
        <v>484.2</v>
      </c>
      <c r="J19" s="84">
        <f>J22+J26+J27+J35</f>
        <v>3567.0099999999998</v>
      </c>
      <c r="K19" s="84">
        <f t="shared" ref="K19:N19" si="3">K22+K26+K27+K35</f>
        <v>0</v>
      </c>
      <c r="L19" s="84">
        <f>L22+L35+L36</f>
        <v>1181.3</v>
      </c>
      <c r="M19" s="84">
        <f>M22+M26+M27+M35</f>
        <v>3478.7799999999997</v>
      </c>
      <c r="N19" s="84">
        <f t="shared" si="3"/>
        <v>0</v>
      </c>
      <c r="O19" s="84">
        <f>O22+O24+O26+O27+O29+O32+O33+O35+O37+O38</f>
        <v>1200.6500000000001</v>
      </c>
      <c r="Q19" s="35"/>
    </row>
    <row r="20" spans="1:20" ht="15.75" x14ac:dyDescent="0.25">
      <c r="A20" s="425" t="s">
        <v>15</v>
      </c>
      <c r="B20" s="425"/>
      <c r="C20" s="425"/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</row>
    <row r="21" spans="1:20" ht="15.75" x14ac:dyDescent="0.25">
      <c r="A21" s="423" t="s">
        <v>16</v>
      </c>
      <c r="B21" s="423"/>
      <c r="C21" s="423"/>
      <c r="D21" s="423"/>
      <c r="E21" s="423"/>
      <c r="F21" s="423"/>
      <c r="G21" s="423"/>
      <c r="H21" s="423"/>
      <c r="I21" s="423"/>
      <c r="J21" s="423"/>
      <c r="K21" s="423"/>
      <c r="L21" s="423"/>
      <c r="M21" s="423"/>
      <c r="N21" s="423"/>
      <c r="O21" s="423"/>
      <c r="R21" s="35"/>
    </row>
    <row r="22" spans="1:20" ht="95.25" customHeight="1" x14ac:dyDescent="0.25">
      <c r="A22" s="8" t="s">
        <v>17</v>
      </c>
      <c r="B22" s="9" t="s">
        <v>18</v>
      </c>
      <c r="C22" s="82" t="s">
        <v>109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75">
        <v>0</v>
      </c>
      <c r="O22" s="75">
        <v>553.9</v>
      </c>
      <c r="P22" s="35"/>
      <c r="R22" s="35"/>
      <c r="S22" s="35"/>
    </row>
    <row r="23" spans="1:20" ht="15.75" x14ac:dyDescent="0.25">
      <c r="A23" s="423" t="s">
        <v>19</v>
      </c>
      <c r="B23" s="423"/>
      <c r="C23" s="423"/>
      <c r="D23" s="423"/>
      <c r="E23" s="423"/>
      <c r="F23" s="423"/>
      <c r="G23" s="423"/>
      <c r="H23" s="423"/>
      <c r="I23" s="423"/>
      <c r="J23" s="423"/>
      <c r="K23" s="423"/>
      <c r="L23" s="423"/>
      <c r="M23" s="423"/>
      <c r="N23" s="423"/>
      <c r="O23" s="423"/>
    </row>
    <row r="24" spans="1:20" ht="175.5" customHeight="1" x14ac:dyDescent="0.25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75">
        <v>0</v>
      </c>
      <c r="N24" s="34">
        <v>0</v>
      </c>
      <c r="O24" s="34">
        <v>0</v>
      </c>
    </row>
    <row r="25" spans="1:20" ht="15.75" x14ac:dyDescent="0.25">
      <c r="A25" s="423" t="s">
        <v>23</v>
      </c>
      <c r="B25" s="423"/>
      <c r="C25" s="423"/>
      <c r="D25" s="423"/>
      <c r="E25" s="423"/>
      <c r="F25" s="423"/>
      <c r="G25" s="423"/>
      <c r="H25" s="423"/>
      <c r="I25" s="423"/>
      <c r="J25" s="423"/>
      <c r="K25" s="423"/>
      <c r="L25" s="423"/>
      <c r="M25" s="423"/>
      <c r="N25" s="423"/>
      <c r="O25" s="423"/>
    </row>
    <row r="26" spans="1:20" ht="32.25" customHeight="1" x14ac:dyDescent="0.25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 x14ac:dyDescent="0.25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75">
        <v>15.75</v>
      </c>
      <c r="N27" s="34">
        <v>0</v>
      </c>
      <c r="O27" s="34">
        <v>0</v>
      </c>
    </row>
    <row r="28" spans="1:20" ht="15.75" x14ac:dyDescent="0.25">
      <c r="A28" s="423" t="s">
        <v>29</v>
      </c>
      <c r="B28" s="423"/>
      <c r="C28" s="423"/>
      <c r="D28" s="423"/>
      <c r="E28" s="423"/>
      <c r="F28" s="423"/>
      <c r="G28" s="423"/>
      <c r="H28" s="423"/>
      <c r="I28" s="423"/>
      <c r="J28" s="423"/>
      <c r="K28" s="48"/>
      <c r="L28" s="48"/>
      <c r="M28" s="48"/>
      <c r="N28" s="48"/>
      <c r="O28" s="48"/>
    </row>
    <row r="29" spans="1:20" ht="102" customHeight="1" x14ac:dyDescent="0.25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 x14ac:dyDescent="0.25">
      <c r="A30" s="424" t="s">
        <v>33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</row>
    <row r="31" spans="1:20" ht="15.75" x14ac:dyDescent="0.25">
      <c r="A31" s="423" t="s">
        <v>34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</row>
    <row r="32" spans="1:20" ht="273" customHeight="1" x14ac:dyDescent="0.25">
      <c r="A32" s="8" t="s">
        <v>35</v>
      </c>
      <c r="B32" s="9" t="s">
        <v>110</v>
      </c>
      <c r="C32" s="81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 x14ac:dyDescent="0.25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 x14ac:dyDescent="0.25">
      <c r="A34" s="423" t="s">
        <v>38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</row>
    <row r="35" spans="1:17" ht="141.75" customHeight="1" x14ac:dyDescent="0.25">
      <c r="A35" s="8" t="s">
        <v>39</v>
      </c>
      <c r="B35" s="9" t="s">
        <v>40</v>
      </c>
      <c r="C35" s="77" t="s">
        <v>108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6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 x14ac:dyDescent="0.25">
      <c r="A36" s="8" t="s">
        <v>41</v>
      </c>
      <c r="B36" s="9" t="s">
        <v>42</v>
      </c>
      <c r="C36" s="77" t="s">
        <v>108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 x14ac:dyDescent="0.25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80"/>
    </row>
    <row r="38" spans="1:17" ht="252.75" customHeight="1" x14ac:dyDescent="0.25">
      <c r="A38" s="8" t="s">
        <v>46</v>
      </c>
      <c r="B38" s="9" t="s">
        <v>47</v>
      </c>
      <c r="C38" s="83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75">
        <v>217.58</v>
      </c>
      <c r="N38" s="34">
        <v>0</v>
      </c>
      <c r="O38" s="34">
        <v>0</v>
      </c>
      <c r="Q38" s="35"/>
    </row>
    <row r="39" spans="1:17" ht="252.75" customHeight="1" x14ac:dyDescent="0.25"/>
  </sheetData>
  <mergeCells count="30">
    <mergeCell ref="B18:B19"/>
    <mergeCell ref="J16:K16"/>
    <mergeCell ref="M16:O16"/>
    <mergeCell ref="D13:E13"/>
    <mergeCell ref="G13:H13"/>
    <mergeCell ref="D16:E16"/>
    <mergeCell ref="G16:H1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H7:O7"/>
    <mergeCell ref="H8:O8"/>
    <mergeCell ref="H1:O1"/>
    <mergeCell ref="H3:O3"/>
    <mergeCell ref="H4:O4"/>
    <mergeCell ref="H5:O5"/>
    <mergeCell ref="H6:O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view="pageLayout" topLeftCell="A4" zoomScale="110" zoomScaleNormal="100" zoomScalePageLayoutView="110" workbookViewId="0">
      <selection activeCell="A5" sqref="A5:F5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 x14ac:dyDescent="0.3">
      <c r="C1" s="441" t="s">
        <v>50</v>
      </c>
      <c r="D1" s="441"/>
      <c r="E1" s="441"/>
      <c r="F1" s="441"/>
    </row>
    <row r="2" spans="1:8" ht="93" customHeight="1" x14ac:dyDescent="0.3">
      <c r="B2" s="18"/>
      <c r="C2" s="447" t="s">
        <v>192</v>
      </c>
      <c r="D2" s="447"/>
      <c r="E2" s="447"/>
      <c r="F2" s="447"/>
      <c r="G2" s="447"/>
    </row>
    <row r="3" spans="1:8" ht="15.75" customHeight="1" x14ac:dyDescent="0.3">
      <c r="C3" s="441" t="s">
        <v>136</v>
      </c>
      <c r="D3" s="441"/>
      <c r="E3" s="441"/>
      <c r="F3" s="441"/>
      <c r="G3" s="441"/>
    </row>
    <row r="4" spans="1:8" ht="14.25" customHeight="1" x14ac:dyDescent="0.3">
      <c r="A4" s="11" t="s">
        <v>6</v>
      </c>
    </row>
    <row r="5" spans="1:8" ht="57.75" customHeight="1" x14ac:dyDescent="0.3">
      <c r="A5" s="443" t="s">
        <v>132</v>
      </c>
      <c r="B5" s="443"/>
      <c r="C5" s="443"/>
      <c r="D5" s="443"/>
      <c r="E5" s="443"/>
      <c r="F5" s="443"/>
    </row>
    <row r="6" spans="1:8" ht="12.75" customHeight="1" x14ac:dyDescent="0.3">
      <c r="A6" s="12"/>
    </row>
    <row r="7" spans="1:8" ht="18" customHeight="1" x14ac:dyDescent="0.25">
      <c r="A7" s="444" t="s">
        <v>51</v>
      </c>
      <c r="B7" s="444" t="s">
        <v>52</v>
      </c>
      <c r="C7" s="448" t="s">
        <v>53</v>
      </c>
      <c r="D7" s="449"/>
      <c r="E7" s="449"/>
      <c r="F7" s="449"/>
      <c r="G7" s="450"/>
    </row>
    <row r="8" spans="1:8" ht="31.5" customHeight="1" x14ac:dyDescent="0.25">
      <c r="A8" s="445"/>
      <c r="B8" s="445"/>
      <c r="C8" s="442" t="s">
        <v>54</v>
      </c>
      <c r="D8" s="448" t="s">
        <v>55</v>
      </c>
      <c r="E8" s="449"/>
      <c r="F8" s="449"/>
      <c r="G8" s="450"/>
    </row>
    <row r="9" spans="1:8" ht="18.75" x14ac:dyDescent="0.25">
      <c r="A9" s="446"/>
      <c r="B9" s="446"/>
      <c r="C9" s="442"/>
      <c r="D9" s="61">
        <v>2020</v>
      </c>
      <c r="E9" s="61">
        <v>2021</v>
      </c>
      <c r="F9" s="61">
        <v>2022</v>
      </c>
      <c r="G9" s="61">
        <v>2023</v>
      </c>
    </row>
    <row r="10" spans="1:8" ht="30" customHeight="1" x14ac:dyDescent="0.25">
      <c r="A10" s="310" t="s">
        <v>111</v>
      </c>
      <c r="B10" s="14" t="s">
        <v>118</v>
      </c>
      <c r="C10" s="304">
        <f>D10+E10+F10+G10</f>
        <v>123612.82034000001</v>
      </c>
      <c r="D10" s="304">
        <f>D12+D13+D14</f>
        <v>0</v>
      </c>
      <c r="E10" s="304">
        <f>E12+E13+E14</f>
        <v>13986.520000000002</v>
      </c>
      <c r="F10" s="304">
        <f>F12+F13+F14</f>
        <v>67445.197339999999</v>
      </c>
      <c r="G10" s="304">
        <f>G12+G13+G14</f>
        <v>42181.103000000003</v>
      </c>
    </row>
    <row r="11" spans="1:8" ht="15" customHeight="1" x14ac:dyDescent="0.25">
      <c r="A11" s="311"/>
      <c r="B11" s="14" t="s">
        <v>56</v>
      </c>
      <c r="C11" s="302"/>
      <c r="D11" s="302"/>
      <c r="E11" s="302"/>
      <c r="F11" s="302"/>
      <c r="G11" s="341"/>
    </row>
    <row r="12" spans="1:8" ht="15.75" x14ac:dyDescent="0.25">
      <c r="A12" s="311"/>
      <c r="B12" s="14" t="s">
        <v>57</v>
      </c>
      <c r="C12" s="303">
        <f>D12+E12+F12+G12</f>
        <v>122375.63900000001</v>
      </c>
      <c r="D12" s="302">
        <f>D18+D28+D33+D38+D43+D48+D53+D58+D63+D68+D73</f>
        <v>0</v>
      </c>
      <c r="E12" s="302">
        <f>E18+E28+E33+E38+E43+E48+E53+E58+E63+E68+E73</f>
        <v>13636.400000000001</v>
      </c>
      <c r="F12" s="302">
        <f>F18+F28+F33+F38+F43+F48+F53+F58+F63+F68+F73</f>
        <v>66979.947</v>
      </c>
      <c r="G12" s="302">
        <f>G18+G28+G33+G38+G43+G48+G53+G58+G63+G68+G73</f>
        <v>41759.292000000001</v>
      </c>
    </row>
    <row r="13" spans="1:8" ht="15.75" x14ac:dyDescent="0.25">
      <c r="A13" s="311"/>
      <c r="B13" s="14" t="s">
        <v>58</v>
      </c>
      <c r="C13" s="303">
        <f>D13+E13+F13+G13</f>
        <v>1237.1813400000001</v>
      </c>
      <c r="D13" s="302">
        <f>D17+D27+D32+D37+D42+D47+D52+D57+D62+D67+D72</f>
        <v>0</v>
      </c>
      <c r="E13" s="302">
        <f>E17+E27+E32+E37+E42+E47+E52+E57+E62+E67+E72</f>
        <v>350.12</v>
      </c>
      <c r="F13" s="302">
        <f>F17+F27+F32+F37+F42+F47+F52+F57+F62+F67+F72</f>
        <v>465.25034000000005</v>
      </c>
      <c r="G13" s="302">
        <f>G17+G27+G32+G37+G42+G47+G52+G57+G62+G67+G72</f>
        <v>421.81099999999998</v>
      </c>
    </row>
    <row r="14" spans="1:8" ht="15.75" x14ac:dyDescent="0.25">
      <c r="A14" s="312"/>
      <c r="B14" s="14" t="s">
        <v>59</v>
      </c>
      <c r="C14" s="303">
        <f t="shared" ref="C14" si="0">D14+E14+F14+G14</f>
        <v>0</v>
      </c>
      <c r="D14" s="302">
        <f>D24+D29+D34+D39+D44+D49+D54</f>
        <v>0</v>
      </c>
      <c r="E14" s="302">
        <f>E24+E29+E34+E44+E49+E54</f>
        <v>0</v>
      </c>
      <c r="F14" s="302">
        <f>F24+F29+F34+F44+F49+F54</f>
        <v>0</v>
      </c>
      <c r="G14" s="302">
        <f>G24+G29+G34+G39+G44+G49+G54+G59+G64+G69+G74</f>
        <v>0</v>
      </c>
    </row>
    <row r="15" spans="1:8" ht="46.5" customHeight="1" x14ac:dyDescent="0.25">
      <c r="A15" s="453" t="s">
        <v>60</v>
      </c>
      <c r="B15" s="305" t="s">
        <v>146</v>
      </c>
      <c r="C15" s="304">
        <f>C17+C18+C24</f>
        <v>3189.52</v>
      </c>
      <c r="D15" s="304">
        <f>D17+D18+D24</f>
        <v>0</v>
      </c>
      <c r="E15" s="342">
        <f>E17+E18+E24</f>
        <v>3189.52</v>
      </c>
      <c r="F15" s="342">
        <f>F17+F18+F24</f>
        <v>0</v>
      </c>
      <c r="G15" s="342">
        <f>G17+G18+G24</f>
        <v>0</v>
      </c>
      <c r="H15" s="35"/>
    </row>
    <row r="16" spans="1:8" ht="15.75" customHeight="1" x14ac:dyDescent="0.25">
      <c r="A16" s="453"/>
      <c r="B16" s="13" t="s">
        <v>56</v>
      </c>
      <c r="C16" s="303"/>
      <c r="D16" s="302"/>
      <c r="E16" s="302"/>
      <c r="F16" s="302"/>
      <c r="G16" s="302"/>
      <c r="H16" s="35"/>
    </row>
    <row r="17" spans="1:8" ht="15.75" x14ac:dyDescent="0.25">
      <c r="A17" s="453"/>
      <c r="B17" s="17" t="s">
        <v>58</v>
      </c>
      <c r="C17" s="303">
        <f>D17+E17+F17+G17</f>
        <v>31.9</v>
      </c>
      <c r="D17" s="302">
        <v>0</v>
      </c>
      <c r="E17" s="302">
        <v>31.9</v>
      </c>
      <c r="F17" s="302">
        <v>0</v>
      </c>
      <c r="G17" s="356">
        <v>0</v>
      </c>
      <c r="H17" s="35"/>
    </row>
    <row r="18" spans="1:8" ht="15.75" x14ac:dyDescent="0.25">
      <c r="A18" s="453"/>
      <c r="B18" s="17" t="s">
        <v>57</v>
      </c>
      <c r="C18" s="303">
        <f>D18+E18+F18+G18</f>
        <v>3157.62</v>
      </c>
      <c r="D18" s="302">
        <v>0</v>
      </c>
      <c r="E18" s="302">
        <v>3157.62</v>
      </c>
      <c r="F18" s="302">
        <v>0</v>
      </c>
      <c r="G18" s="356">
        <v>0</v>
      </c>
    </row>
    <row r="19" spans="1:8" ht="15.75" hidden="1" customHeight="1" thickBot="1" x14ac:dyDescent="0.3">
      <c r="A19" s="453"/>
      <c r="B19" s="16"/>
      <c r="C19" s="343"/>
      <c r="D19" s="344"/>
      <c r="E19" s="344"/>
      <c r="F19" s="344"/>
      <c r="G19" s="357"/>
    </row>
    <row r="20" spans="1:8" ht="16.5" hidden="1" customHeight="1" thickBot="1" x14ac:dyDescent="0.3">
      <c r="A20" s="453"/>
      <c r="B20" s="15" t="s">
        <v>58</v>
      </c>
      <c r="C20" s="303"/>
      <c r="D20" s="345"/>
      <c r="E20" s="345">
        <v>62.3</v>
      </c>
      <c r="F20" s="345"/>
      <c r="G20" s="357"/>
    </row>
    <row r="21" spans="1:8" ht="51.75" hidden="1" customHeight="1" x14ac:dyDescent="0.25">
      <c r="A21" s="453"/>
      <c r="B21" s="451" t="s">
        <v>61</v>
      </c>
      <c r="C21" s="439"/>
      <c r="D21" s="437"/>
      <c r="E21" s="437"/>
      <c r="F21" s="437"/>
      <c r="G21" s="357"/>
    </row>
    <row r="22" spans="1:8" ht="15.75" hidden="1" customHeight="1" thickBot="1" x14ac:dyDescent="0.3">
      <c r="A22" s="453"/>
      <c r="B22" s="452"/>
      <c r="C22" s="440"/>
      <c r="D22" s="438"/>
      <c r="E22" s="438"/>
      <c r="F22" s="438"/>
      <c r="G22" s="357"/>
    </row>
    <row r="23" spans="1:8" ht="16.5" hidden="1" customHeight="1" thickBot="1" x14ac:dyDescent="0.3">
      <c r="A23" s="453"/>
      <c r="B23" s="110" t="s">
        <v>57</v>
      </c>
      <c r="C23" s="346"/>
      <c r="D23" s="347">
        <v>10000</v>
      </c>
      <c r="E23" s="347"/>
      <c r="F23" s="347"/>
      <c r="G23" s="357"/>
    </row>
    <row r="24" spans="1:8" ht="16.5" customHeight="1" x14ac:dyDescent="0.25">
      <c r="A24" s="453"/>
      <c r="B24" s="14" t="s">
        <v>59</v>
      </c>
      <c r="C24" s="355">
        <f>D24+E24+F24+G24</f>
        <v>0</v>
      </c>
      <c r="D24" s="354">
        <v>0</v>
      </c>
      <c r="E24" s="354">
        <v>0</v>
      </c>
      <c r="F24" s="354">
        <v>0</v>
      </c>
      <c r="G24" s="356">
        <v>0</v>
      </c>
    </row>
    <row r="25" spans="1:8" ht="15.75" x14ac:dyDescent="0.25">
      <c r="A25" s="453" t="s">
        <v>62</v>
      </c>
      <c r="B25" s="306" t="s">
        <v>167</v>
      </c>
      <c r="C25" s="304">
        <f>C27+C28+C29</f>
        <v>43090.194000000003</v>
      </c>
      <c r="D25" s="342">
        <v>0</v>
      </c>
      <c r="E25" s="304">
        <f>E27+E28+E29</f>
        <v>9.0909999999999993</v>
      </c>
      <c r="F25" s="304">
        <f>F27+F28+F29</f>
        <v>900</v>
      </c>
      <c r="G25" s="304">
        <f>G27+G28+G29</f>
        <v>42181.103000000003</v>
      </c>
    </row>
    <row r="26" spans="1:8" ht="15.75" x14ac:dyDescent="0.25">
      <c r="A26" s="453"/>
      <c r="B26" s="107" t="s">
        <v>56</v>
      </c>
      <c r="C26" s="303"/>
      <c r="D26" s="302"/>
      <c r="E26" s="302"/>
      <c r="F26" s="302"/>
      <c r="G26" s="349"/>
    </row>
    <row r="27" spans="1:8" ht="15.75" x14ac:dyDescent="0.25">
      <c r="A27" s="453"/>
      <c r="B27" s="17" t="s">
        <v>58</v>
      </c>
      <c r="C27" s="303">
        <f>D27+E27+F27+G27</f>
        <v>430.90199999999999</v>
      </c>
      <c r="D27" s="302">
        <v>0</v>
      </c>
      <c r="E27" s="302">
        <v>9.0909999999999993</v>
      </c>
      <c r="F27" s="302">
        <v>0</v>
      </c>
      <c r="G27" s="356">
        <v>421.81099999999998</v>
      </c>
    </row>
    <row r="28" spans="1:8" ht="15.75" x14ac:dyDescent="0.25">
      <c r="A28" s="453"/>
      <c r="B28" s="17" t="s">
        <v>57</v>
      </c>
      <c r="C28" s="303">
        <f>D28+E28+F28+G28</f>
        <v>42659.292000000001</v>
      </c>
      <c r="D28" s="381">
        <v>0</v>
      </c>
      <c r="E28" s="302">
        <v>0</v>
      </c>
      <c r="F28" s="302">
        <v>900</v>
      </c>
      <c r="G28" s="356">
        <v>41759.292000000001</v>
      </c>
    </row>
    <row r="29" spans="1:8" ht="15.75" x14ac:dyDescent="0.25">
      <c r="A29" s="453"/>
      <c r="B29" s="14" t="s">
        <v>59</v>
      </c>
      <c r="C29" s="303">
        <f t="shared" ref="C29" si="1">D29+E29+F29+G29</f>
        <v>0</v>
      </c>
      <c r="D29" s="302">
        <v>0</v>
      </c>
      <c r="E29" s="302">
        <v>0</v>
      </c>
      <c r="F29" s="302">
        <v>0</v>
      </c>
      <c r="G29" s="302">
        <v>0</v>
      </c>
    </row>
    <row r="30" spans="1:8" ht="30" x14ac:dyDescent="0.25">
      <c r="A30" s="453" t="s">
        <v>156</v>
      </c>
      <c r="B30" s="305" t="s">
        <v>171</v>
      </c>
      <c r="C30" s="304">
        <f>C32+C33+C34</f>
        <v>13551</v>
      </c>
      <c r="D30" s="304">
        <v>0</v>
      </c>
      <c r="E30" s="304">
        <f>E32+E33+E34</f>
        <v>0</v>
      </c>
      <c r="F30" s="304">
        <f>F32+F33+F34</f>
        <v>13551</v>
      </c>
      <c r="G30" s="348">
        <v>0</v>
      </c>
    </row>
    <row r="31" spans="1:8" ht="13.5" customHeight="1" x14ac:dyDescent="0.25">
      <c r="A31" s="453"/>
      <c r="B31" s="297" t="s">
        <v>56</v>
      </c>
      <c r="C31" s="303"/>
      <c r="D31" s="302"/>
      <c r="E31" s="350"/>
      <c r="F31" s="302"/>
      <c r="G31" s="349"/>
    </row>
    <row r="32" spans="1:8" ht="15.75" x14ac:dyDescent="0.25">
      <c r="A32" s="453"/>
      <c r="B32" s="17" t="s">
        <v>58</v>
      </c>
      <c r="C32" s="303">
        <f t="shared" ref="C32" si="2">D32+E32+F32+G32</f>
        <v>135.5</v>
      </c>
      <c r="D32" s="352">
        <v>0</v>
      </c>
      <c r="E32" s="350">
        <v>0</v>
      </c>
      <c r="F32" s="302">
        <v>135.5</v>
      </c>
      <c r="G32" s="356">
        <v>0</v>
      </c>
    </row>
    <row r="33" spans="1:7" ht="14.25" customHeight="1" x14ac:dyDescent="0.25">
      <c r="A33" s="453"/>
      <c r="B33" s="17" t="s">
        <v>57</v>
      </c>
      <c r="C33" s="303">
        <f>D33+E33+F33+G33</f>
        <v>13415.5</v>
      </c>
      <c r="D33" s="340">
        <v>0</v>
      </c>
      <c r="E33" s="302">
        <v>0</v>
      </c>
      <c r="F33" s="302">
        <v>13415.5</v>
      </c>
      <c r="G33" s="356">
        <v>0</v>
      </c>
    </row>
    <row r="34" spans="1:7" ht="13.5" customHeight="1" x14ac:dyDescent="0.25">
      <c r="A34" s="454"/>
      <c r="B34" s="14" t="s">
        <v>59</v>
      </c>
      <c r="C34" s="303">
        <f>G34+F34+D34</f>
        <v>0</v>
      </c>
      <c r="D34" s="353">
        <v>0</v>
      </c>
      <c r="E34" s="302">
        <v>0</v>
      </c>
      <c r="F34" s="302">
        <v>0</v>
      </c>
      <c r="G34" s="302">
        <v>0</v>
      </c>
    </row>
    <row r="35" spans="1:7" ht="39" customHeight="1" x14ac:dyDescent="0.25">
      <c r="A35" s="453" t="s">
        <v>156</v>
      </c>
      <c r="B35" s="364" t="s">
        <v>172</v>
      </c>
      <c r="C35" s="304">
        <f>C37+C38+C39</f>
        <v>10585.706</v>
      </c>
      <c r="D35" s="304">
        <f>D37+D38+D39</f>
        <v>0</v>
      </c>
      <c r="E35" s="304">
        <f>E37+E38+E39</f>
        <v>10585.706</v>
      </c>
      <c r="F35" s="304">
        <f>F37+F38+F39</f>
        <v>0</v>
      </c>
      <c r="G35" s="372">
        <f>G37+G38+G39</f>
        <v>0</v>
      </c>
    </row>
    <row r="36" spans="1:7" ht="13.5" customHeight="1" x14ac:dyDescent="0.25">
      <c r="A36" s="453"/>
      <c r="B36" s="338" t="s">
        <v>56</v>
      </c>
      <c r="C36" s="303"/>
      <c r="D36" s="302"/>
      <c r="E36" s="350"/>
      <c r="F36" s="302"/>
      <c r="G36" s="373"/>
    </row>
    <row r="37" spans="1:7" ht="13.5" customHeight="1" x14ac:dyDescent="0.25">
      <c r="A37" s="453"/>
      <c r="B37" s="17" t="s">
        <v>58</v>
      </c>
      <c r="C37" s="303">
        <f t="shared" ref="C37" si="3">D37+E37+F37+G37</f>
        <v>106.926</v>
      </c>
      <c r="D37" s="352">
        <v>0</v>
      </c>
      <c r="E37" s="350">
        <v>106.926</v>
      </c>
      <c r="F37" s="302">
        <v>0</v>
      </c>
      <c r="G37" s="356">
        <v>0</v>
      </c>
    </row>
    <row r="38" spans="1:7" ht="13.5" customHeight="1" x14ac:dyDescent="0.25">
      <c r="A38" s="453"/>
      <c r="B38" s="17" t="s">
        <v>57</v>
      </c>
      <c r="C38" s="303">
        <f>D38+E38+F38+G38</f>
        <v>10478.780000000001</v>
      </c>
      <c r="D38" s="340">
        <v>0</v>
      </c>
      <c r="E38" s="302">
        <v>10478.780000000001</v>
      </c>
      <c r="F38" s="302">
        <v>0</v>
      </c>
      <c r="G38" s="356">
        <v>0</v>
      </c>
    </row>
    <row r="39" spans="1:7" ht="13.5" customHeight="1" x14ac:dyDescent="0.25">
      <c r="A39" s="454"/>
      <c r="B39" s="14" t="s">
        <v>59</v>
      </c>
      <c r="C39" s="303">
        <f>G39+F39+D39</f>
        <v>0</v>
      </c>
      <c r="D39" s="353">
        <v>0</v>
      </c>
      <c r="E39" s="302">
        <v>0</v>
      </c>
      <c r="F39" s="302">
        <v>0</v>
      </c>
      <c r="G39" s="302">
        <v>0</v>
      </c>
    </row>
    <row r="40" spans="1:7" ht="32.25" customHeight="1" x14ac:dyDescent="0.25">
      <c r="A40" s="455" t="s">
        <v>157</v>
      </c>
      <c r="B40" s="364" t="s">
        <v>173</v>
      </c>
      <c r="C40" s="304">
        <f>C42+C43+C44</f>
        <v>14058.699999999999</v>
      </c>
      <c r="D40" s="304">
        <f>D42+D43+D44</f>
        <v>0</v>
      </c>
      <c r="E40" s="304">
        <f>E42+E43+E44</f>
        <v>140.58699999999999</v>
      </c>
      <c r="F40" s="304">
        <f>F42+F43+F44</f>
        <v>13918.112999999999</v>
      </c>
      <c r="G40" s="372">
        <v>0</v>
      </c>
    </row>
    <row r="41" spans="1:7" ht="13.5" customHeight="1" x14ac:dyDescent="0.25">
      <c r="A41" s="453"/>
      <c r="B41" s="337" t="s">
        <v>56</v>
      </c>
      <c r="C41" s="303"/>
      <c r="D41" s="302"/>
      <c r="E41" s="374"/>
      <c r="F41" s="302"/>
      <c r="G41" s="373"/>
    </row>
    <row r="42" spans="1:7" ht="13.5" customHeight="1" x14ac:dyDescent="0.25">
      <c r="A42" s="453"/>
      <c r="B42" s="308" t="s">
        <v>58</v>
      </c>
      <c r="C42" s="303">
        <f t="shared" ref="C42" si="4">D42+E42+F42+G42</f>
        <v>140.58699999999999</v>
      </c>
      <c r="D42" s="353">
        <v>0</v>
      </c>
      <c r="E42" s="302">
        <v>140.58699999999999</v>
      </c>
      <c r="F42" s="302">
        <v>0</v>
      </c>
      <c r="G42" s="356">
        <v>0</v>
      </c>
    </row>
    <row r="43" spans="1:7" ht="13.5" customHeight="1" x14ac:dyDescent="0.25">
      <c r="A43" s="453"/>
      <c r="B43" s="308" t="s">
        <v>57</v>
      </c>
      <c r="C43" s="303">
        <f>D43+E43+F43+G43</f>
        <v>13918.112999999999</v>
      </c>
      <c r="D43" s="353">
        <v>0</v>
      </c>
      <c r="E43" s="302">
        <v>0</v>
      </c>
      <c r="F43" s="302">
        <v>13918.112999999999</v>
      </c>
      <c r="G43" s="356">
        <v>0</v>
      </c>
    </row>
    <row r="44" spans="1:7" ht="14.25" customHeight="1" x14ac:dyDescent="0.25">
      <c r="A44" s="453"/>
      <c r="B44" s="26" t="s">
        <v>59</v>
      </c>
      <c r="C44" s="303">
        <f>G44+F44+D44</f>
        <v>0</v>
      </c>
      <c r="D44" s="353">
        <v>0</v>
      </c>
      <c r="E44" s="302">
        <v>0</v>
      </c>
      <c r="F44" s="302">
        <v>0</v>
      </c>
      <c r="G44" s="302">
        <v>0</v>
      </c>
    </row>
    <row r="45" spans="1:7" ht="60.75" customHeight="1" x14ac:dyDescent="0.25">
      <c r="A45" s="453" t="s">
        <v>158</v>
      </c>
      <c r="B45" s="375" t="s">
        <v>153</v>
      </c>
      <c r="C45" s="304">
        <f>C47+C48+C49</f>
        <v>6161.616</v>
      </c>
      <c r="D45" s="304">
        <f>D47+D48+D49</f>
        <v>0</v>
      </c>
      <c r="E45" s="304">
        <f>E47+E48+E49</f>
        <v>61.616</v>
      </c>
      <c r="F45" s="304">
        <f>F47+F48+F49</f>
        <v>6100</v>
      </c>
      <c r="G45" s="304">
        <f>G47+G48+G49</f>
        <v>0</v>
      </c>
    </row>
    <row r="46" spans="1:7" ht="15" customHeight="1" x14ac:dyDescent="0.25">
      <c r="A46" s="453"/>
      <c r="B46" s="338" t="s">
        <v>56</v>
      </c>
      <c r="C46" s="304"/>
      <c r="D46" s="302"/>
      <c r="E46" s="302"/>
      <c r="F46" s="302"/>
      <c r="G46" s="302"/>
    </row>
    <row r="47" spans="1:7" ht="15.75" x14ac:dyDescent="0.25">
      <c r="A47" s="453"/>
      <c r="B47" s="17" t="s">
        <v>58</v>
      </c>
      <c r="C47" s="303">
        <f t="shared" ref="C47:C49" si="5">D47+E47+F47+G47</f>
        <v>61.616</v>
      </c>
      <c r="D47" s="302">
        <v>0</v>
      </c>
      <c r="E47" s="302">
        <v>61.616</v>
      </c>
      <c r="F47" s="358">
        <v>0</v>
      </c>
      <c r="G47" s="356">
        <v>0</v>
      </c>
    </row>
    <row r="48" spans="1:7" ht="15.75" x14ac:dyDescent="0.25">
      <c r="A48" s="453"/>
      <c r="B48" s="17" t="s">
        <v>57</v>
      </c>
      <c r="C48" s="303">
        <f t="shared" si="5"/>
        <v>6100</v>
      </c>
      <c r="D48" s="302">
        <v>0</v>
      </c>
      <c r="E48" s="302">
        <v>0</v>
      </c>
      <c r="F48" s="358">
        <v>6100</v>
      </c>
      <c r="G48" s="356">
        <v>0</v>
      </c>
    </row>
    <row r="49" spans="1:7" ht="15.75" x14ac:dyDescent="0.25">
      <c r="A49" s="453"/>
      <c r="B49" s="14" t="s">
        <v>59</v>
      </c>
      <c r="C49" s="303">
        <f t="shared" si="5"/>
        <v>0</v>
      </c>
      <c r="D49" s="302">
        <v>0</v>
      </c>
      <c r="E49" s="302">
        <v>0</v>
      </c>
      <c r="F49" s="302">
        <v>0</v>
      </c>
      <c r="G49" s="302">
        <v>0</v>
      </c>
    </row>
    <row r="50" spans="1:7" ht="63" x14ac:dyDescent="0.25">
      <c r="A50" s="309" t="s">
        <v>159</v>
      </c>
      <c r="B50" s="375" t="s">
        <v>151</v>
      </c>
      <c r="C50" s="304">
        <f>C52+C53+C54</f>
        <v>4576.5999999999995</v>
      </c>
      <c r="D50" s="304">
        <f>D52+D53+D54</f>
        <v>0</v>
      </c>
      <c r="E50" s="304">
        <f>E52+E53+E54</f>
        <v>0</v>
      </c>
      <c r="F50" s="304">
        <f>F52+F53+F54</f>
        <v>4576.5999999999995</v>
      </c>
      <c r="G50" s="304">
        <f>G52+G53+G54</f>
        <v>0</v>
      </c>
    </row>
    <row r="51" spans="1:7" ht="15.75" x14ac:dyDescent="0.25">
      <c r="A51" s="376"/>
      <c r="B51" s="338" t="s">
        <v>56</v>
      </c>
      <c r="C51" s="304"/>
      <c r="D51" s="302"/>
      <c r="E51" s="302"/>
      <c r="F51" s="302"/>
      <c r="G51" s="302"/>
    </row>
    <row r="52" spans="1:7" ht="15.75" x14ac:dyDescent="0.25">
      <c r="A52" s="376"/>
      <c r="B52" s="17" t="s">
        <v>58</v>
      </c>
      <c r="C52" s="303">
        <f t="shared" ref="C52:C54" si="6">D52+E52+F52+G52</f>
        <v>45.765999999999998</v>
      </c>
      <c r="D52" s="302">
        <v>0</v>
      </c>
      <c r="E52" s="302">
        <v>0</v>
      </c>
      <c r="F52" s="358">
        <v>45.765999999999998</v>
      </c>
      <c r="G52" s="356">
        <v>0</v>
      </c>
    </row>
    <row r="53" spans="1:7" ht="15.75" x14ac:dyDescent="0.25">
      <c r="A53" s="376"/>
      <c r="B53" s="17" t="s">
        <v>57</v>
      </c>
      <c r="C53" s="303">
        <f t="shared" si="6"/>
        <v>4530.8339999999998</v>
      </c>
      <c r="D53" s="302">
        <v>0</v>
      </c>
      <c r="E53" s="302">
        <v>0</v>
      </c>
      <c r="F53" s="358">
        <v>4530.8339999999998</v>
      </c>
      <c r="G53" s="356">
        <v>0</v>
      </c>
    </row>
    <row r="54" spans="1:7" ht="15.75" x14ac:dyDescent="0.25">
      <c r="A54" s="377"/>
      <c r="B54" s="14" t="s">
        <v>59</v>
      </c>
      <c r="C54" s="303">
        <f t="shared" si="6"/>
        <v>0</v>
      </c>
      <c r="D54" s="302">
        <v>0</v>
      </c>
      <c r="E54" s="302">
        <v>0</v>
      </c>
      <c r="F54" s="302">
        <v>0</v>
      </c>
      <c r="G54" s="302">
        <v>0</v>
      </c>
    </row>
    <row r="55" spans="1:7" ht="63" x14ac:dyDescent="0.25">
      <c r="A55" s="456" t="s">
        <v>174</v>
      </c>
      <c r="B55" s="369" t="s">
        <v>168</v>
      </c>
      <c r="C55" s="304">
        <f>C57+C58+C59</f>
        <v>6161.616</v>
      </c>
      <c r="D55" s="304">
        <f>D57+D58+D59</f>
        <v>0</v>
      </c>
      <c r="E55" s="304">
        <f>E57+E58+E59</f>
        <v>0</v>
      </c>
      <c r="F55" s="304">
        <f>F57+F58+F59</f>
        <v>6161.616</v>
      </c>
      <c r="G55" s="304">
        <f>G57+G58+G59</f>
        <v>0</v>
      </c>
    </row>
    <row r="56" spans="1:7" ht="15.75" x14ac:dyDescent="0.25">
      <c r="A56" s="457"/>
      <c r="B56" s="361" t="s">
        <v>56</v>
      </c>
      <c r="C56" s="359"/>
      <c r="D56" s="359"/>
      <c r="E56" s="359"/>
      <c r="F56" s="359"/>
      <c r="G56" s="359"/>
    </row>
    <row r="57" spans="1:7" ht="15.75" x14ac:dyDescent="0.25">
      <c r="A57" s="457"/>
      <c r="B57" s="127" t="s">
        <v>58</v>
      </c>
      <c r="C57" s="362">
        <f>D57+E57+F57+G57</f>
        <v>61.616</v>
      </c>
      <c r="D57" s="360">
        <v>0</v>
      </c>
      <c r="E57" s="351">
        <v>0</v>
      </c>
      <c r="F57" s="354">
        <v>61.616</v>
      </c>
      <c r="G57" s="354">
        <v>0</v>
      </c>
    </row>
    <row r="58" spans="1:7" ht="15.75" x14ac:dyDescent="0.25">
      <c r="A58" s="457"/>
      <c r="B58" s="359" t="s">
        <v>57</v>
      </c>
      <c r="C58" s="362">
        <f>D58+E58+F58+G58</f>
        <v>6100</v>
      </c>
      <c r="D58" s="354">
        <v>0</v>
      </c>
      <c r="E58" s="351">
        <v>0</v>
      </c>
      <c r="F58" s="354">
        <v>6100</v>
      </c>
      <c r="G58" s="354">
        <v>0</v>
      </c>
    </row>
    <row r="59" spans="1:7" ht="15.75" x14ac:dyDescent="0.25">
      <c r="A59" s="457"/>
      <c r="B59" s="359" t="s">
        <v>59</v>
      </c>
      <c r="C59" s="363">
        <f>D59+E59+F59+G59</f>
        <v>0</v>
      </c>
      <c r="D59" s="354">
        <v>0</v>
      </c>
      <c r="E59" s="351">
        <v>0</v>
      </c>
      <c r="F59" s="354">
        <v>0</v>
      </c>
      <c r="G59" s="354">
        <v>0</v>
      </c>
    </row>
    <row r="60" spans="1:7" ht="31.5" x14ac:dyDescent="0.25">
      <c r="A60" s="458" t="s">
        <v>176</v>
      </c>
      <c r="B60" s="365" t="s">
        <v>175</v>
      </c>
      <c r="C60" s="382">
        <f>C62+C63+C64</f>
        <v>13551</v>
      </c>
      <c r="D60" s="382">
        <f>D62+D63+D64</f>
        <v>0</v>
      </c>
      <c r="E60" s="383">
        <f>E62+E63+E64</f>
        <v>0</v>
      </c>
      <c r="F60" s="384">
        <f>F62+F63+F64</f>
        <v>13551</v>
      </c>
      <c r="G60" s="384">
        <f>G62+G63+G64</f>
        <v>0</v>
      </c>
    </row>
    <row r="61" spans="1:7" ht="15.75" x14ac:dyDescent="0.25">
      <c r="A61" s="459"/>
      <c r="B61" s="367" t="s">
        <v>56</v>
      </c>
      <c r="C61" s="361"/>
      <c r="D61" s="354"/>
      <c r="E61" s="359"/>
      <c r="F61" s="359"/>
      <c r="G61" s="359"/>
    </row>
    <row r="62" spans="1:7" ht="15.75" x14ac:dyDescent="0.25">
      <c r="A62" s="459"/>
      <c r="B62" s="359" t="s">
        <v>58</v>
      </c>
      <c r="C62" s="360">
        <f>D62+E62+F62+G62</f>
        <v>135.5</v>
      </c>
      <c r="D62" s="354">
        <v>0</v>
      </c>
      <c r="E62" s="351">
        <v>0</v>
      </c>
      <c r="F62" s="366">
        <v>135.5</v>
      </c>
      <c r="G62" s="366">
        <v>0</v>
      </c>
    </row>
    <row r="63" spans="1:7" ht="15.75" x14ac:dyDescent="0.25">
      <c r="A63" s="459"/>
      <c r="B63" s="359" t="s">
        <v>57</v>
      </c>
      <c r="C63" s="360">
        <f>D63+E63+F63+G63</f>
        <v>13415.5</v>
      </c>
      <c r="D63" s="354">
        <v>0</v>
      </c>
      <c r="E63" s="351">
        <v>0</v>
      </c>
      <c r="F63" s="366">
        <v>13415.5</v>
      </c>
      <c r="G63" s="366">
        <v>0</v>
      </c>
    </row>
    <row r="64" spans="1:7" ht="15.75" x14ac:dyDescent="0.25">
      <c r="A64" s="460"/>
      <c r="B64" s="359" t="s">
        <v>59</v>
      </c>
      <c r="C64" s="360">
        <f>D64+E64+F64+G64</f>
        <v>0</v>
      </c>
      <c r="D64" s="354">
        <v>0</v>
      </c>
      <c r="E64" s="351">
        <v>0</v>
      </c>
      <c r="F64" s="366">
        <v>0</v>
      </c>
      <c r="G64" s="366">
        <v>0</v>
      </c>
    </row>
    <row r="65" spans="1:7" ht="63" x14ac:dyDescent="0.25">
      <c r="A65" s="458" t="s">
        <v>177</v>
      </c>
      <c r="B65" s="369" t="s">
        <v>170</v>
      </c>
      <c r="C65" s="360">
        <f>C67+C68+C69</f>
        <v>4343.4343399999998</v>
      </c>
      <c r="D65" s="360">
        <f>D67+D68+D69</f>
        <v>0</v>
      </c>
      <c r="E65" s="360">
        <f>E67+E68+E69</f>
        <v>0</v>
      </c>
      <c r="F65" s="360">
        <f>F67+F68+F69</f>
        <v>4343.4343399999998</v>
      </c>
      <c r="G65" s="360">
        <f>G67+G68+G69</f>
        <v>0</v>
      </c>
    </row>
    <row r="66" spans="1:7" ht="15.75" x14ac:dyDescent="0.25">
      <c r="A66" s="461"/>
      <c r="B66" s="370" t="s">
        <v>56</v>
      </c>
      <c r="C66" s="367"/>
      <c r="D66" s="359"/>
      <c r="E66" s="359"/>
      <c r="F66" s="367"/>
      <c r="G66" s="359"/>
    </row>
    <row r="67" spans="1:7" ht="15.75" x14ac:dyDescent="0.25">
      <c r="A67" s="461"/>
      <c r="B67" s="371" t="s">
        <v>58</v>
      </c>
      <c r="C67" s="354">
        <f>D67+E67+F67+G67</f>
        <v>43.434339999999999</v>
      </c>
      <c r="D67" s="351">
        <v>0</v>
      </c>
      <c r="E67" s="351">
        <v>0</v>
      </c>
      <c r="F67" s="366">
        <v>43.434339999999999</v>
      </c>
      <c r="G67" s="366">
        <v>0</v>
      </c>
    </row>
    <row r="68" spans="1:7" ht="15.75" x14ac:dyDescent="0.25">
      <c r="A68" s="461"/>
      <c r="B68" s="371" t="s">
        <v>57</v>
      </c>
      <c r="C68" s="354">
        <f>D68+E68+F68+G68</f>
        <v>4300</v>
      </c>
      <c r="D68" s="351">
        <v>0</v>
      </c>
      <c r="E68" s="351">
        <v>0</v>
      </c>
      <c r="F68" s="366">
        <v>4300</v>
      </c>
      <c r="G68" s="366">
        <v>0</v>
      </c>
    </row>
    <row r="69" spans="1:7" ht="15.75" x14ac:dyDescent="0.25">
      <c r="A69" s="462"/>
      <c r="B69" s="371" t="s">
        <v>59</v>
      </c>
      <c r="C69" s="354">
        <f>D69+E69+F69+G69</f>
        <v>0</v>
      </c>
      <c r="D69" s="351">
        <v>0</v>
      </c>
      <c r="E69" s="351">
        <v>0</v>
      </c>
      <c r="F69" s="366">
        <v>0</v>
      </c>
      <c r="G69" s="366">
        <v>0</v>
      </c>
    </row>
    <row r="70" spans="1:7" ht="63" x14ac:dyDescent="0.25">
      <c r="A70" s="458" t="s">
        <v>179</v>
      </c>
      <c r="B70" s="369" t="s">
        <v>178</v>
      </c>
      <c r="C70" s="360">
        <f>C72+C73+C74</f>
        <v>4343.4340000000002</v>
      </c>
      <c r="D70" s="360">
        <f>D72+D73+D74</f>
        <v>0</v>
      </c>
      <c r="E70" s="360">
        <f>E72+E73+E74</f>
        <v>0</v>
      </c>
      <c r="F70" s="360">
        <f>F72+F73+F74</f>
        <v>4343.4340000000002</v>
      </c>
      <c r="G70" s="360">
        <f>G72+G73+G74</f>
        <v>0</v>
      </c>
    </row>
    <row r="71" spans="1:7" ht="15.75" x14ac:dyDescent="0.25">
      <c r="A71" s="461"/>
      <c r="B71" s="361" t="s">
        <v>56</v>
      </c>
      <c r="C71" s="361"/>
      <c r="D71" s="354"/>
      <c r="E71" s="363"/>
      <c r="F71" s="354"/>
      <c r="G71" s="354"/>
    </row>
    <row r="72" spans="1:7" ht="15.75" x14ac:dyDescent="0.25">
      <c r="A72" s="461"/>
      <c r="B72" s="359" t="s">
        <v>58</v>
      </c>
      <c r="C72" s="360">
        <f>D72+E72+F72+G72</f>
        <v>43.433999999999997</v>
      </c>
      <c r="D72" s="354">
        <v>0</v>
      </c>
      <c r="E72" s="360">
        <v>0</v>
      </c>
      <c r="F72" s="354">
        <v>43.433999999999997</v>
      </c>
      <c r="G72" s="354">
        <v>0</v>
      </c>
    </row>
    <row r="73" spans="1:7" ht="15.75" x14ac:dyDescent="0.25">
      <c r="A73" s="461"/>
      <c r="B73" s="371" t="s">
        <v>57</v>
      </c>
      <c r="C73" s="360">
        <f>D73+E73+F73+G73</f>
        <v>4300</v>
      </c>
      <c r="D73" s="366">
        <v>0</v>
      </c>
      <c r="E73" s="368">
        <v>0</v>
      </c>
      <c r="F73" s="366">
        <v>4300</v>
      </c>
      <c r="G73" s="366">
        <v>0</v>
      </c>
    </row>
    <row r="74" spans="1:7" ht="15.75" x14ac:dyDescent="0.25">
      <c r="A74" s="462"/>
      <c r="B74" s="371" t="s">
        <v>59</v>
      </c>
      <c r="C74" s="360">
        <f>D74+E74+F74+G74</f>
        <v>0</v>
      </c>
      <c r="D74" s="366">
        <v>0</v>
      </c>
      <c r="E74" s="368">
        <v>0</v>
      </c>
      <c r="F74" s="366">
        <v>0</v>
      </c>
      <c r="G74" s="366">
        <v>0</v>
      </c>
    </row>
  </sheetData>
  <mergeCells count="24">
    <mergeCell ref="A55:A59"/>
    <mergeCell ref="A60:A64"/>
    <mergeCell ref="A65:A69"/>
    <mergeCell ref="A70:A74"/>
    <mergeCell ref="A35:A39"/>
    <mergeCell ref="A30:A34"/>
    <mergeCell ref="A40:A44"/>
    <mergeCell ref="A45:A49"/>
    <mergeCell ref="A15:A24"/>
    <mergeCell ref="A25:A29"/>
    <mergeCell ref="F21:F22"/>
    <mergeCell ref="E21:E22"/>
    <mergeCell ref="D21:D22"/>
    <mergeCell ref="C21:C22"/>
    <mergeCell ref="C1:F1"/>
    <mergeCell ref="C8:C9"/>
    <mergeCell ref="A5:F5"/>
    <mergeCell ref="A7:A9"/>
    <mergeCell ref="B7:B9"/>
    <mergeCell ref="C2:G2"/>
    <mergeCell ref="C3:G3"/>
    <mergeCell ref="C7:G7"/>
    <mergeCell ref="D8:G8"/>
    <mergeCell ref="B21:B22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L2" sqref="L2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8.75" x14ac:dyDescent="0.3">
      <c r="E1" s="126"/>
      <c r="F1" s="466" t="s">
        <v>63</v>
      </c>
      <c r="G1" s="466"/>
      <c r="H1" s="466"/>
      <c r="I1" s="466"/>
      <c r="J1" s="466"/>
    </row>
    <row r="2" spans="1:10" s="2" customFormat="1" ht="108.75" customHeight="1" x14ac:dyDescent="0.3">
      <c r="A2" s="27"/>
      <c r="B2" s="27"/>
      <c r="C2" s="27"/>
      <c r="E2" s="27"/>
      <c r="F2" s="467" t="s">
        <v>189</v>
      </c>
      <c r="G2" s="467"/>
      <c r="H2" s="467"/>
      <c r="I2" s="467"/>
      <c r="J2" s="467"/>
    </row>
    <row r="3" spans="1:10" s="2" customFormat="1" ht="18.75" x14ac:dyDescent="0.3">
      <c r="E3" s="126"/>
      <c r="F3" s="466" t="s">
        <v>75</v>
      </c>
      <c r="G3" s="466"/>
      <c r="H3" s="466"/>
      <c r="I3" s="466"/>
      <c r="J3" s="466"/>
    </row>
    <row r="4" spans="1:10" s="2" customFormat="1" ht="16.5" customHeight="1" x14ac:dyDescent="0.3">
      <c r="A4" s="23" t="s">
        <v>6</v>
      </c>
      <c r="E4" s="23" t="s">
        <v>64</v>
      </c>
      <c r="F4" s="109"/>
      <c r="G4" s="21"/>
      <c r="H4" s="21"/>
      <c r="I4" s="21"/>
    </row>
    <row r="5" spans="1:10" s="2" customFormat="1" ht="74.25" customHeight="1" x14ac:dyDescent="0.3">
      <c r="A5" s="468" t="s">
        <v>188</v>
      </c>
      <c r="B5" s="468"/>
      <c r="C5" s="468"/>
      <c r="D5" s="468"/>
      <c r="E5" s="468"/>
      <c r="F5" s="468"/>
      <c r="G5" s="468"/>
      <c r="H5" s="468"/>
      <c r="I5" s="468"/>
      <c r="J5" s="468"/>
    </row>
    <row r="6" spans="1:10" s="2" customFormat="1" ht="18.75" x14ac:dyDescent="0.3">
      <c r="A6" s="24"/>
      <c r="G6" s="21"/>
      <c r="H6" s="21"/>
      <c r="I6" s="21"/>
    </row>
    <row r="7" spans="1:10" ht="35.25" customHeight="1" x14ac:dyDescent="0.25">
      <c r="A7" s="470" t="s">
        <v>51</v>
      </c>
      <c r="B7" s="454" t="s">
        <v>64</v>
      </c>
      <c r="C7" s="463" t="s">
        <v>73</v>
      </c>
      <c r="D7" s="464"/>
      <c r="E7" s="464"/>
      <c r="F7" s="465"/>
      <c r="G7" s="472" t="s">
        <v>65</v>
      </c>
      <c r="H7" s="473"/>
      <c r="I7" s="473"/>
      <c r="J7" s="474"/>
    </row>
    <row r="8" spans="1:10" ht="18.75" customHeight="1" x14ac:dyDescent="0.25">
      <c r="A8" s="471"/>
      <c r="B8" s="455"/>
      <c r="C8" s="25" t="s">
        <v>66</v>
      </c>
      <c r="D8" s="25" t="s">
        <v>130</v>
      </c>
      <c r="E8" s="297" t="s">
        <v>155</v>
      </c>
      <c r="F8" s="107" t="s">
        <v>162</v>
      </c>
      <c r="G8" s="31" t="s">
        <v>66</v>
      </c>
      <c r="H8" s="30" t="s">
        <v>130</v>
      </c>
      <c r="I8" s="31" t="s">
        <v>155</v>
      </c>
      <c r="J8" s="31" t="s">
        <v>162</v>
      </c>
    </row>
    <row r="9" spans="1:10" ht="33" customHeight="1" x14ac:dyDescent="0.25">
      <c r="A9" s="454" t="s">
        <v>111</v>
      </c>
      <c r="B9" s="26" t="s">
        <v>67</v>
      </c>
      <c r="C9" s="463" t="s">
        <v>68</v>
      </c>
      <c r="D9" s="464"/>
      <c r="E9" s="464"/>
      <c r="F9" s="464"/>
      <c r="G9" s="464"/>
      <c r="H9" s="464"/>
      <c r="I9" s="464"/>
      <c r="J9" s="465"/>
    </row>
    <row r="10" spans="1:10" ht="31.5" customHeight="1" x14ac:dyDescent="0.25">
      <c r="A10" s="469"/>
      <c r="B10" s="26" t="s">
        <v>69</v>
      </c>
      <c r="C10" s="463" t="s">
        <v>74</v>
      </c>
      <c r="D10" s="464"/>
      <c r="E10" s="464"/>
      <c r="F10" s="464"/>
      <c r="G10" s="464"/>
      <c r="H10" s="464"/>
      <c r="I10" s="464"/>
      <c r="J10" s="465"/>
    </row>
    <row r="11" spans="1:10" ht="81.75" customHeight="1" x14ac:dyDescent="0.25">
      <c r="A11" s="455"/>
      <c r="B11" s="14" t="s">
        <v>70</v>
      </c>
      <c r="C11" s="140">
        <v>203</v>
      </c>
      <c r="D11" s="145">
        <v>203</v>
      </c>
      <c r="E11" s="145">
        <v>203</v>
      </c>
      <c r="F11" s="145">
        <v>203</v>
      </c>
      <c r="G11" s="146">
        <v>5732.7</v>
      </c>
      <c r="H11" s="147">
        <v>5759.82</v>
      </c>
      <c r="I11" s="139">
        <v>5244.6</v>
      </c>
      <c r="J11" s="139">
        <v>3592.1</v>
      </c>
    </row>
    <row r="12" spans="1:10" ht="52.5" customHeight="1" x14ac:dyDescent="0.25">
      <c r="A12" s="454" t="s">
        <v>105</v>
      </c>
      <c r="B12" s="26" t="s">
        <v>67</v>
      </c>
      <c r="C12" s="463" t="s">
        <v>77</v>
      </c>
      <c r="D12" s="464"/>
      <c r="E12" s="464"/>
      <c r="F12" s="464"/>
      <c r="G12" s="464"/>
      <c r="H12" s="464"/>
      <c r="I12" s="464"/>
      <c r="J12" s="465"/>
    </row>
    <row r="13" spans="1:10" ht="31.5" customHeight="1" x14ac:dyDescent="0.25">
      <c r="A13" s="469"/>
      <c r="B13" s="26" t="s">
        <v>69</v>
      </c>
      <c r="C13" s="463" t="s">
        <v>78</v>
      </c>
      <c r="D13" s="464"/>
      <c r="E13" s="464"/>
      <c r="F13" s="464"/>
      <c r="G13" s="464"/>
      <c r="H13" s="464"/>
      <c r="I13" s="464"/>
      <c r="J13" s="465"/>
    </row>
    <row r="14" spans="1:10" ht="64.5" customHeight="1" x14ac:dyDescent="0.25">
      <c r="A14" s="455"/>
      <c r="B14" s="26" t="s">
        <v>71</v>
      </c>
      <c r="C14" s="131">
        <v>90</v>
      </c>
      <c r="D14" s="132">
        <v>95</v>
      </c>
      <c r="E14" s="132">
        <v>97</v>
      </c>
      <c r="F14" s="132">
        <v>98</v>
      </c>
      <c r="G14" s="133">
        <v>157</v>
      </c>
      <c r="H14" s="385">
        <v>776.31899999999996</v>
      </c>
      <c r="I14" s="130">
        <v>300</v>
      </c>
      <c r="J14" s="130">
        <v>350</v>
      </c>
    </row>
    <row r="15" spans="1:10" ht="50.25" customHeight="1" x14ac:dyDescent="0.25">
      <c r="A15" s="454" t="s">
        <v>106</v>
      </c>
      <c r="B15" s="26" t="s">
        <v>67</v>
      </c>
      <c r="C15" s="463" t="s">
        <v>76</v>
      </c>
      <c r="D15" s="464"/>
      <c r="E15" s="464"/>
      <c r="F15" s="464"/>
      <c r="G15" s="464"/>
      <c r="H15" s="464"/>
      <c r="I15" s="464"/>
      <c r="J15" s="465"/>
    </row>
    <row r="16" spans="1:10" ht="18.75" customHeight="1" x14ac:dyDescent="0.25">
      <c r="A16" s="469"/>
      <c r="B16" s="26" t="s">
        <v>69</v>
      </c>
      <c r="C16" s="463" t="s">
        <v>78</v>
      </c>
      <c r="D16" s="464"/>
      <c r="E16" s="464"/>
      <c r="F16" s="464"/>
      <c r="G16" s="464"/>
      <c r="H16" s="464"/>
      <c r="I16" s="464"/>
      <c r="J16" s="465"/>
    </row>
    <row r="17" spans="1:10" ht="129" customHeight="1" x14ac:dyDescent="0.25">
      <c r="A17" s="455"/>
      <c r="B17" s="26" t="s">
        <v>72</v>
      </c>
      <c r="C17" s="128">
        <v>30</v>
      </c>
      <c r="D17" s="129">
        <v>33</v>
      </c>
      <c r="E17" s="129">
        <v>33</v>
      </c>
      <c r="F17" s="129">
        <v>34</v>
      </c>
      <c r="G17" s="301">
        <v>30</v>
      </c>
      <c r="H17" s="134">
        <v>31.9</v>
      </c>
      <c r="I17" s="134">
        <v>0</v>
      </c>
      <c r="J17" s="134">
        <v>0</v>
      </c>
    </row>
    <row r="18" spans="1:10" hidden="1" x14ac:dyDescent="0.25">
      <c r="A18" s="74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  <mergeCell ref="C13:J13"/>
    <mergeCell ref="C15:J15"/>
    <mergeCell ref="F1:J1"/>
  </mergeCells>
  <pageMargins left="0.25" right="0.25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6"/>
  <sheetViews>
    <sheetView topLeftCell="A31" workbookViewId="0">
      <selection activeCell="F34" sqref="F34"/>
    </sheetView>
  </sheetViews>
  <sheetFormatPr defaultRowHeight="15" x14ac:dyDescent="0.25"/>
  <cols>
    <col min="1" max="1" width="10.140625" bestFit="1" customWidth="1"/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 x14ac:dyDescent="0.25">
      <c r="B3" s="111" t="s">
        <v>79</v>
      </c>
      <c r="C3" s="108" t="s">
        <v>125</v>
      </c>
      <c r="D3" s="111" t="s">
        <v>123</v>
      </c>
      <c r="E3" s="108" t="s">
        <v>122</v>
      </c>
      <c r="F3" s="108" t="s">
        <v>124</v>
      </c>
      <c r="H3" s="98" t="s">
        <v>79</v>
      </c>
      <c r="I3" s="97" t="s">
        <v>125</v>
      </c>
      <c r="J3" s="98" t="s">
        <v>123</v>
      </c>
      <c r="K3" s="97" t="s">
        <v>122</v>
      </c>
      <c r="L3" s="97" t="s">
        <v>124</v>
      </c>
    </row>
    <row r="4" spans="1:12" ht="16.5" customHeight="1" x14ac:dyDescent="0.25">
      <c r="B4" s="107" t="s">
        <v>80</v>
      </c>
      <c r="C4" s="148">
        <f>D4+E4+F4</f>
        <v>4203.51</v>
      </c>
      <c r="D4" s="152">
        <v>0</v>
      </c>
      <c r="E4" s="152">
        <v>3613.51</v>
      </c>
      <c r="F4" s="152">
        <v>590</v>
      </c>
      <c r="H4" s="476" t="s">
        <v>80</v>
      </c>
      <c r="I4" s="477">
        <f>J4+K4+L4</f>
        <v>4701.5</v>
      </c>
      <c r="J4" s="477">
        <v>0</v>
      </c>
      <c r="K4" s="477">
        <v>4111.5</v>
      </c>
      <c r="L4" s="475">
        <v>590</v>
      </c>
    </row>
    <row r="5" spans="1:12" ht="18" customHeight="1" x14ac:dyDescent="0.25">
      <c r="B5" s="107" t="s">
        <v>81</v>
      </c>
      <c r="C5" s="148">
        <f>D5+E5+F5</f>
        <v>9603.36</v>
      </c>
      <c r="D5" s="152">
        <v>4170.05</v>
      </c>
      <c r="E5" s="152">
        <v>4252.01</v>
      </c>
      <c r="F5" s="152">
        <v>1181.3</v>
      </c>
      <c r="H5" s="476"/>
      <c r="I5" s="477"/>
      <c r="J5" s="477"/>
      <c r="K5" s="477"/>
      <c r="L5" s="475"/>
    </row>
    <row r="6" spans="1:12" ht="18" customHeight="1" x14ac:dyDescent="0.25">
      <c r="B6" s="107" t="s">
        <v>82</v>
      </c>
      <c r="C6" s="148">
        <f>D6+E6+F6</f>
        <v>3652.01</v>
      </c>
      <c r="D6" s="152">
        <v>0</v>
      </c>
      <c r="E6" s="152">
        <v>3652.01</v>
      </c>
      <c r="F6" s="152">
        <v>0</v>
      </c>
      <c r="H6" s="476" t="s">
        <v>81</v>
      </c>
      <c r="I6" s="477">
        <f t="shared" ref="I6" si="0">J6+K6+L6</f>
        <v>6971.8</v>
      </c>
      <c r="J6" s="477">
        <v>1538.5</v>
      </c>
      <c r="K6" s="477">
        <v>4252</v>
      </c>
      <c r="L6" s="475">
        <v>1181.3</v>
      </c>
    </row>
    <row r="7" spans="1:12" ht="17.25" customHeight="1" x14ac:dyDescent="0.25">
      <c r="B7" s="107" t="s">
        <v>131</v>
      </c>
      <c r="C7" s="148">
        <f>D7+E7+F7</f>
        <v>3592.1</v>
      </c>
      <c r="D7" s="152">
        <v>0</v>
      </c>
      <c r="E7" s="152">
        <v>3592.1</v>
      </c>
      <c r="F7" s="152">
        <v>0</v>
      </c>
      <c r="H7" s="476"/>
      <c r="I7" s="477"/>
      <c r="J7" s="477"/>
      <c r="K7" s="477"/>
      <c r="L7" s="475"/>
    </row>
    <row r="8" spans="1:12" ht="19.5" customHeight="1" x14ac:dyDescent="0.25">
      <c r="B8" s="108" t="s">
        <v>83</v>
      </c>
      <c r="C8" s="148">
        <f>D8+E8+F8</f>
        <v>21050.98</v>
      </c>
      <c r="D8" s="148">
        <f>SUM(D4:D7)</f>
        <v>4170.05</v>
      </c>
      <c r="E8" s="148">
        <f>SUM(E4:E7)</f>
        <v>15109.630000000001</v>
      </c>
      <c r="F8" s="148">
        <f>SUM(F4:F7)</f>
        <v>1771.3</v>
      </c>
      <c r="H8" s="476" t="s">
        <v>82</v>
      </c>
      <c r="I8" s="477">
        <f t="shared" ref="I8" si="1">J8+K8+L8</f>
        <v>5611.8</v>
      </c>
      <c r="J8" s="477">
        <v>0</v>
      </c>
      <c r="K8" s="477">
        <v>4430.5</v>
      </c>
      <c r="L8" s="475">
        <v>1181.3</v>
      </c>
    </row>
    <row r="9" spans="1:12" ht="15.75" customHeight="1" x14ac:dyDescent="0.25">
      <c r="B9" s="136"/>
      <c r="C9" s="137"/>
      <c r="D9" s="137"/>
      <c r="F9" s="137"/>
      <c r="H9" s="476"/>
      <c r="I9" s="477"/>
      <c r="J9" s="477"/>
      <c r="K9" s="477"/>
      <c r="L9" s="475"/>
    </row>
    <row r="10" spans="1:12" ht="15.75" customHeight="1" x14ac:dyDescent="0.25">
      <c r="H10" s="478" t="s">
        <v>83</v>
      </c>
      <c r="I10" s="477">
        <f>I4+I6+I8</f>
        <v>17285.099999999999</v>
      </c>
      <c r="J10" s="477">
        <f t="shared" ref="J10:L10" si="2">J4+J6+J8</f>
        <v>1538.5</v>
      </c>
      <c r="K10" s="477">
        <f t="shared" si="2"/>
        <v>12794</v>
      </c>
      <c r="L10" s="477">
        <f t="shared" si="2"/>
        <v>2952.6</v>
      </c>
    </row>
    <row r="11" spans="1:12" ht="15.75" customHeight="1" x14ac:dyDescent="0.25">
      <c r="A11" s="2"/>
      <c r="B11" s="135"/>
      <c r="C11" s="137"/>
      <c r="D11" s="138"/>
      <c r="E11" s="138"/>
      <c r="F11" s="138"/>
      <c r="H11" s="478"/>
      <c r="I11" s="477"/>
      <c r="J11" s="477"/>
      <c r="K11" s="477"/>
      <c r="L11" s="477"/>
    </row>
    <row r="15" spans="1:12" x14ac:dyDescent="0.25">
      <c r="B15" s="226" t="s">
        <v>139</v>
      </c>
      <c r="C15" s="226"/>
      <c r="D15" s="226">
        <v>1744.55</v>
      </c>
      <c r="E15" s="226">
        <v>17.62</v>
      </c>
      <c r="F15" s="226">
        <f>SUM(D15:E15)</f>
        <v>1762.1699999999998</v>
      </c>
    </row>
    <row r="16" spans="1:12" x14ac:dyDescent="0.25">
      <c r="B16" s="226" t="s">
        <v>143</v>
      </c>
      <c r="C16" s="226"/>
      <c r="D16" s="226">
        <v>2425.5</v>
      </c>
      <c r="E16" s="226">
        <v>24.5</v>
      </c>
      <c r="F16" s="226">
        <f t="shared" ref="F16:F19" si="3">SUM(D16:E16)</f>
        <v>2450</v>
      </c>
    </row>
    <row r="17" spans="2:12" x14ac:dyDescent="0.25">
      <c r="B17" s="226" t="s">
        <v>140</v>
      </c>
      <c r="C17" s="226"/>
      <c r="D17" s="226">
        <v>2000</v>
      </c>
      <c r="E17" s="226">
        <v>20.2</v>
      </c>
      <c r="F17" s="226">
        <f t="shared" si="3"/>
        <v>2020.2</v>
      </c>
    </row>
    <row r="18" spans="2:12" x14ac:dyDescent="0.25">
      <c r="B18" s="226" t="s">
        <v>141</v>
      </c>
      <c r="C18" s="226"/>
      <c r="D18" s="226">
        <v>3111.95</v>
      </c>
      <c r="E18" s="226">
        <v>31.43</v>
      </c>
      <c r="F18" s="226">
        <f t="shared" si="3"/>
        <v>3143.3799999999997</v>
      </c>
    </row>
    <row r="19" spans="2:12" x14ac:dyDescent="0.25">
      <c r="B19" s="226" t="s">
        <v>142</v>
      </c>
      <c r="C19" s="226"/>
      <c r="D19" s="226">
        <v>16.309999999999999</v>
      </c>
      <c r="E19" s="226">
        <v>0.16</v>
      </c>
      <c r="F19" s="226">
        <f t="shared" si="3"/>
        <v>16.47</v>
      </c>
    </row>
    <row r="20" spans="2:12" x14ac:dyDescent="0.25">
      <c r="B20" s="226" t="s">
        <v>144</v>
      </c>
      <c r="C20" s="226"/>
      <c r="D20" s="227">
        <f>SUM(D15:D19)</f>
        <v>9298.31</v>
      </c>
      <c r="E20" s="227">
        <f>SUM(E15:E19)</f>
        <v>93.91</v>
      </c>
      <c r="F20" s="227">
        <f>SUM(D20:E20)</f>
        <v>9392.2199999999993</v>
      </c>
    </row>
    <row r="21" spans="2:12" x14ac:dyDescent="0.25">
      <c r="B21" s="2"/>
      <c r="C21" s="2"/>
      <c r="D21" s="239"/>
      <c r="E21" s="239"/>
      <c r="F21" s="239"/>
    </row>
    <row r="22" spans="2:12" x14ac:dyDescent="0.25">
      <c r="B22" s="240"/>
      <c r="C22" s="241">
        <v>43661</v>
      </c>
      <c r="D22" s="242"/>
      <c r="E22" s="242"/>
      <c r="F22" s="243"/>
      <c r="H22" s="240"/>
      <c r="I22" s="241">
        <v>43749</v>
      </c>
      <c r="J22" s="242"/>
      <c r="K22" s="242"/>
      <c r="L22" s="243"/>
    </row>
    <row r="23" spans="2:12" ht="94.5" x14ac:dyDescent="0.25">
      <c r="B23" s="219" t="s">
        <v>79</v>
      </c>
      <c r="C23" s="217" t="s">
        <v>125</v>
      </c>
      <c r="D23" s="219" t="s">
        <v>123</v>
      </c>
      <c r="E23" s="217" t="s">
        <v>122</v>
      </c>
      <c r="F23" s="217" t="s">
        <v>124</v>
      </c>
      <c r="H23" s="300" t="s">
        <v>79</v>
      </c>
      <c r="I23" s="299" t="s">
        <v>125</v>
      </c>
      <c r="J23" s="300" t="s">
        <v>123</v>
      </c>
      <c r="K23" s="299" t="s">
        <v>122</v>
      </c>
      <c r="L23" s="299" t="s">
        <v>124</v>
      </c>
    </row>
    <row r="24" spans="2:12" ht="15.75" x14ac:dyDescent="0.25">
      <c r="B24" s="218" t="s">
        <v>80</v>
      </c>
      <c r="C24" s="148">
        <f>D24+E24+F24</f>
        <v>4203.51</v>
      </c>
      <c r="D24" s="152">
        <v>0</v>
      </c>
      <c r="E24" s="152">
        <v>3613.51</v>
      </c>
      <c r="F24" s="152">
        <v>590</v>
      </c>
      <c r="H24" s="298" t="s">
        <v>81</v>
      </c>
      <c r="I24" s="148">
        <f>J24+K24+L24</f>
        <v>14672.276999999998</v>
      </c>
      <c r="J24" s="152">
        <v>9298.31</v>
      </c>
      <c r="K24" s="152">
        <v>4192.6670000000004</v>
      </c>
      <c r="L24" s="152">
        <v>1181.3</v>
      </c>
    </row>
    <row r="25" spans="2:12" ht="15.75" x14ac:dyDescent="0.25">
      <c r="B25" s="218" t="s">
        <v>81</v>
      </c>
      <c r="C25" s="148">
        <f>D25+E25+F25</f>
        <v>14672.279999999999</v>
      </c>
      <c r="D25" s="152">
        <v>9298.31</v>
      </c>
      <c r="E25" s="152">
        <v>4192.67</v>
      </c>
      <c r="F25" s="152">
        <v>1181.3</v>
      </c>
      <c r="H25" s="298" t="s">
        <v>82</v>
      </c>
      <c r="I25" s="148">
        <f>J25+K25+L25</f>
        <v>4263.3</v>
      </c>
      <c r="J25" s="152">
        <v>0</v>
      </c>
      <c r="K25" s="152">
        <v>4263.3</v>
      </c>
      <c r="L25" s="152">
        <v>0</v>
      </c>
    </row>
    <row r="26" spans="2:12" ht="15.75" x14ac:dyDescent="0.25">
      <c r="B26" s="218" t="s">
        <v>82</v>
      </c>
      <c r="C26" s="148">
        <f>D26+E26+F26</f>
        <v>3652.01</v>
      </c>
      <c r="D26" s="152">
        <v>0</v>
      </c>
      <c r="E26" s="152">
        <v>3652.01</v>
      </c>
      <c r="F26" s="152">
        <v>0</v>
      </c>
      <c r="H26" s="298" t="s">
        <v>131</v>
      </c>
      <c r="I26" s="148">
        <f>J26+K26+L26</f>
        <v>22320.89</v>
      </c>
      <c r="J26" s="152">
        <v>17700</v>
      </c>
      <c r="K26" s="152">
        <v>4620.8900000000003</v>
      </c>
      <c r="L26" s="152">
        <v>0</v>
      </c>
    </row>
    <row r="27" spans="2:12" ht="15.75" x14ac:dyDescent="0.25">
      <c r="B27" s="218" t="s">
        <v>131</v>
      </c>
      <c r="C27" s="148">
        <f>D27+E27+F27</f>
        <v>3592.1</v>
      </c>
      <c r="D27" s="152">
        <v>0</v>
      </c>
      <c r="E27" s="152">
        <v>3592.1</v>
      </c>
      <c r="F27" s="152">
        <v>0</v>
      </c>
      <c r="H27" s="298" t="s">
        <v>160</v>
      </c>
      <c r="I27" s="148">
        <f>J27+K27+L27</f>
        <v>4442.1000000000004</v>
      </c>
      <c r="J27" s="152">
        <v>0</v>
      </c>
      <c r="K27" s="152">
        <v>4442.1000000000004</v>
      </c>
      <c r="L27" s="152">
        <v>0</v>
      </c>
    </row>
    <row r="28" spans="2:12" ht="15.75" x14ac:dyDescent="0.25">
      <c r="B28" s="217" t="s">
        <v>83</v>
      </c>
      <c r="C28" s="148">
        <f>D28+E28+F28</f>
        <v>26119.899999999998</v>
      </c>
      <c r="D28" s="148">
        <f>SUM(D24:D27)</f>
        <v>9298.31</v>
      </c>
      <c r="E28" s="148">
        <f>SUM(E24:E27)</f>
        <v>15050.29</v>
      </c>
      <c r="F28" s="148">
        <f>SUM(F24:F27)</f>
        <v>1771.3</v>
      </c>
      <c r="H28" s="299" t="s">
        <v>83</v>
      </c>
      <c r="I28" s="148">
        <f>J28+K28+L28</f>
        <v>45698.567000000003</v>
      </c>
      <c r="J28" s="148">
        <f>SUM(J24:J27)</f>
        <v>26998.309999999998</v>
      </c>
      <c r="K28" s="148">
        <f>SUM(K24:K27)</f>
        <v>17518.957000000002</v>
      </c>
      <c r="L28" s="148">
        <f>SUM(L24:L27)</f>
        <v>1181.3</v>
      </c>
    </row>
    <row r="30" spans="2:12" x14ac:dyDescent="0.25">
      <c r="H30" s="240"/>
      <c r="I30" s="241">
        <v>43759</v>
      </c>
      <c r="J30" s="242"/>
      <c r="K30" s="242"/>
      <c r="L30" s="243"/>
    </row>
    <row r="31" spans="2:12" ht="63" x14ac:dyDescent="0.25">
      <c r="H31" s="335" t="s">
        <v>79</v>
      </c>
      <c r="I31" s="333" t="s">
        <v>125</v>
      </c>
      <c r="J31" s="335" t="s">
        <v>123</v>
      </c>
      <c r="K31" s="333" t="s">
        <v>122</v>
      </c>
      <c r="L31" s="333" t="s">
        <v>124</v>
      </c>
    </row>
    <row r="32" spans="2:12" ht="15.75" x14ac:dyDescent="0.25">
      <c r="H32" s="334" t="s">
        <v>81</v>
      </c>
      <c r="I32" s="148">
        <f>J32+K32+L32</f>
        <v>14672.276999999998</v>
      </c>
      <c r="J32" s="152">
        <v>9298.31</v>
      </c>
      <c r="K32" s="152">
        <v>4192.6670000000004</v>
      </c>
      <c r="L32" s="152">
        <v>1181.3</v>
      </c>
    </row>
    <row r="33" spans="5:12" ht="15.75" x14ac:dyDescent="0.25">
      <c r="E33" s="35"/>
      <c r="H33" s="334" t="s">
        <v>82</v>
      </c>
      <c r="I33" s="148">
        <f>J33+K33+L33</f>
        <v>7236.3062</v>
      </c>
      <c r="J33" s="152">
        <v>2943.3062</v>
      </c>
      <c r="K33" s="152">
        <v>4293</v>
      </c>
      <c r="L33" s="152">
        <v>0</v>
      </c>
    </row>
    <row r="34" spans="5:12" ht="15.75" x14ac:dyDescent="0.25">
      <c r="H34" s="334" t="s">
        <v>131</v>
      </c>
      <c r="I34" s="148">
        <f>J34+K34+L34</f>
        <v>22320.89</v>
      </c>
      <c r="J34" s="152">
        <v>17700</v>
      </c>
      <c r="K34" s="152">
        <v>4620.8900000000003</v>
      </c>
      <c r="L34" s="152">
        <v>0</v>
      </c>
    </row>
    <row r="35" spans="5:12" ht="15.75" x14ac:dyDescent="0.25">
      <c r="H35" s="334" t="s">
        <v>160</v>
      </c>
      <c r="I35" s="148">
        <f>J35+K35+L35</f>
        <v>4442.1000000000004</v>
      </c>
      <c r="J35" s="152">
        <v>0</v>
      </c>
      <c r="K35" s="152">
        <v>4442.1000000000004</v>
      </c>
      <c r="L35" s="152">
        <v>0</v>
      </c>
    </row>
    <row r="36" spans="5:12" ht="15.75" x14ac:dyDescent="0.25">
      <c r="H36" s="333" t="s">
        <v>83</v>
      </c>
      <c r="I36" s="148">
        <f>J36+K36+L36</f>
        <v>48671.573199999999</v>
      </c>
      <c r="J36" s="148">
        <f>SUM(J32:J35)</f>
        <v>29941.6162</v>
      </c>
      <c r="K36" s="148">
        <f>SUM(K32:K35)</f>
        <v>17548.656999999999</v>
      </c>
      <c r="L36" s="148">
        <f>SUM(L32:L35)</f>
        <v>1181.3</v>
      </c>
    </row>
  </sheetData>
  <mergeCells count="20">
    <mergeCell ref="L10:L11"/>
    <mergeCell ref="H10:H11"/>
    <mergeCell ref="I10:I11"/>
    <mergeCell ref="J10:J11"/>
    <mergeCell ref="K10:K11"/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B2" sqref="B2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 x14ac:dyDescent="0.3">
      <c r="C1" s="70" t="s">
        <v>85</v>
      </c>
      <c r="D1" s="71"/>
      <c r="E1" s="72"/>
      <c r="F1" s="72"/>
      <c r="G1" s="67"/>
      <c r="H1" s="67"/>
      <c r="I1" s="62"/>
      <c r="J1" s="62"/>
      <c r="K1" s="62"/>
    </row>
    <row r="2" spans="1:11" ht="108.75" customHeight="1" x14ac:dyDescent="0.3">
      <c r="C2" s="447" t="s">
        <v>191</v>
      </c>
      <c r="D2" s="447"/>
      <c r="E2" s="447"/>
      <c r="F2" s="447"/>
      <c r="G2" s="68"/>
    </row>
    <row r="3" spans="1:11" ht="18.75" x14ac:dyDescent="0.3">
      <c r="C3" s="73" t="s">
        <v>104</v>
      </c>
      <c r="D3" s="73"/>
      <c r="E3" s="73"/>
      <c r="F3" s="73"/>
      <c r="G3" s="69"/>
      <c r="I3" s="64"/>
      <c r="J3" s="64"/>
      <c r="K3" s="64"/>
    </row>
    <row r="4" spans="1:11" ht="18.75" x14ac:dyDescent="0.3">
      <c r="A4" s="11" t="s">
        <v>6</v>
      </c>
    </row>
    <row r="5" spans="1:11" ht="15" customHeight="1" x14ac:dyDescent="0.3">
      <c r="B5" s="482" t="s">
        <v>86</v>
      </c>
      <c r="C5" s="482"/>
      <c r="D5" s="482"/>
      <c r="E5" s="482"/>
      <c r="F5" s="482"/>
      <c r="G5" s="482"/>
    </row>
    <row r="6" spans="1:11" ht="37.5" customHeight="1" x14ac:dyDescent="0.3">
      <c r="A6" s="443" t="s">
        <v>190</v>
      </c>
      <c r="B6" s="443"/>
      <c r="C6" s="443"/>
      <c r="D6" s="443"/>
      <c r="E6" s="443"/>
      <c r="F6" s="443"/>
      <c r="G6" s="65"/>
      <c r="H6" s="65"/>
    </row>
    <row r="7" spans="1:11" ht="18.75" x14ac:dyDescent="0.3">
      <c r="A7" s="12"/>
    </row>
    <row r="8" spans="1:11" ht="33" customHeight="1" x14ac:dyDescent="0.25">
      <c r="A8" s="483" t="s">
        <v>87</v>
      </c>
      <c r="B8" s="484" t="s">
        <v>88</v>
      </c>
      <c r="C8" s="484" t="s">
        <v>89</v>
      </c>
      <c r="D8" s="448" t="s">
        <v>90</v>
      </c>
      <c r="E8" s="449"/>
      <c r="F8" s="449"/>
      <c r="G8" s="450"/>
    </row>
    <row r="9" spans="1:11" ht="15.75" x14ac:dyDescent="0.25">
      <c r="A9" s="483"/>
      <c r="B9" s="485"/>
      <c r="C9" s="485"/>
      <c r="D9" s="63">
        <v>2020</v>
      </c>
      <c r="E9" s="63">
        <v>2021</v>
      </c>
      <c r="F9" s="55">
        <v>2022</v>
      </c>
      <c r="G9" s="144">
        <v>2023</v>
      </c>
    </row>
    <row r="10" spans="1:11" ht="15.75" x14ac:dyDescent="0.25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55">
        <v>6</v>
      </c>
      <c r="G10" s="144">
        <v>7</v>
      </c>
    </row>
    <row r="11" spans="1:11" ht="18" customHeight="1" x14ac:dyDescent="0.25">
      <c r="A11" s="463" t="s">
        <v>15</v>
      </c>
      <c r="B11" s="464"/>
      <c r="C11" s="464"/>
      <c r="D11" s="464"/>
      <c r="E11" s="464"/>
      <c r="F11" s="464"/>
      <c r="G11" s="465"/>
    </row>
    <row r="12" spans="1:11" ht="70.5" customHeight="1" x14ac:dyDescent="0.25">
      <c r="A12" s="296">
        <v>1</v>
      </c>
      <c r="B12" s="314" t="s">
        <v>91</v>
      </c>
      <c r="C12" s="296" t="s">
        <v>92</v>
      </c>
      <c r="D12" s="296">
        <v>20</v>
      </c>
      <c r="E12" s="294">
        <v>22</v>
      </c>
      <c r="F12" s="294">
        <v>23</v>
      </c>
      <c r="G12" s="317">
        <v>25</v>
      </c>
    </row>
    <row r="13" spans="1:11" ht="38.25" customHeight="1" x14ac:dyDescent="0.25">
      <c r="A13" s="294">
        <v>2</v>
      </c>
      <c r="B13" s="315" t="s">
        <v>93</v>
      </c>
      <c r="C13" s="313" t="s">
        <v>92</v>
      </c>
      <c r="D13" s="294">
        <v>59</v>
      </c>
      <c r="E13" s="294">
        <v>59.5</v>
      </c>
      <c r="F13" s="294">
        <v>61</v>
      </c>
      <c r="G13" s="294">
        <v>63</v>
      </c>
    </row>
    <row r="14" spans="1:11" ht="68.25" customHeight="1" x14ac:dyDescent="0.25">
      <c r="A14" s="294">
        <v>3</v>
      </c>
      <c r="B14" s="315" t="s">
        <v>94</v>
      </c>
      <c r="C14" s="294" t="s">
        <v>92</v>
      </c>
      <c r="D14" s="153">
        <v>56.5</v>
      </c>
      <c r="E14" s="294">
        <v>56.8</v>
      </c>
      <c r="F14" s="294">
        <v>58.5</v>
      </c>
      <c r="G14" s="294">
        <v>60.5</v>
      </c>
    </row>
    <row r="15" spans="1:11" ht="66" x14ac:dyDescent="0.25">
      <c r="A15" s="294">
        <v>4</v>
      </c>
      <c r="B15" s="315" t="s">
        <v>95</v>
      </c>
      <c r="C15" s="313" t="s">
        <v>96</v>
      </c>
      <c r="D15" s="294">
        <v>37</v>
      </c>
      <c r="E15" s="294">
        <v>40</v>
      </c>
      <c r="F15" s="294">
        <v>42</v>
      </c>
      <c r="G15" s="294">
        <v>43</v>
      </c>
    </row>
    <row r="16" spans="1:11" ht="68.25" customHeight="1" x14ac:dyDescent="0.25">
      <c r="A16" s="295">
        <v>5</v>
      </c>
      <c r="B16" s="316" t="s">
        <v>97</v>
      </c>
      <c r="C16" s="295" t="s">
        <v>98</v>
      </c>
      <c r="D16" s="295">
        <v>90</v>
      </c>
      <c r="E16" s="295">
        <v>95</v>
      </c>
      <c r="F16" s="294">
        <v>97</v>
      </c>
      <c r="G16" s="294">
        <v>98</v>
      </c>
    </row>
    <row r="17" spans="1:7" ht="69.75" customHeight="1" x14ac:dyDescent="0.25">
      <c r="A17" s="294">
        <v>6</v>
      </c>
      <c r="B17" s="315" t="s">
        <v>99</v>
      </c>
      <c r="C17" s="294" t="s">
        <v>92</v>
      </c>
      <c r="D17" s="153">
        <v>10</v>
      </c>
      <c r="E17" s="153">
        <v>10</v>
      </c>
      <c r="F17" s="153">
        <v>10</v>
      </c>
      <c r="G17" s="153">
        <v>12</v>
      </c>
    </row>
    <row r="18" spans="1:7" ht="19.5" customHeight="1" x14ac:dyDescent="0.25">
      <c r="A18" s="479" t="s">
        <v>100</v>
      </c>
      <c r="B18" s="480"/>
      <c r="C18" s="480"/>
      <c r="D18" s="480"/>
      <c r="E18" s="480"/>
      <c r="F18" s="481"/>
      <c r="G18" s="307"/>
    </row>
    <row r="19" spans="1:7" ht="51.75" customHeight="1" x14ac:dyDescent="0.25">
      <c r="A19" s="294">
        <v>7</v>
      </c>
      <c r="B19" s="315" t="s">
        <v>161</v>
      </c>
      <c r="C19" s="294" t="s">
        <v>96</v>
      </c>
      <c r="D19" s="294">
        <v>203</v>
      </c>
      <c r="E19" s="294">
        <v>203</v>
      </c>
      <c r="F19" s="294">
        <v>203</v>
      </c>
      <c r="G19" s="294">
        <v>203</v>
      </c>
    </row>
    <row r="20" spans="1:7" ht="53.25" customHeight="1" x14ac:dyDescent="0.25">
      <c r="A20" s="294">
        <v>8</v>
      </c>
      <c r="B20" s="316" t="s">
        <v>101</v>
      </c>
      <c r="C20" s="295" t="s">
        <v>98</v>
      </c>
      <c r="D20" s="295">
        <v>45</v>
      </c>
      <c r="E20" s="295">
        <v>48</v>
      </c>
      <c r="F20" s="295">
        <v>50</v>
      </c>
      <c r="G20" s="295">
        <v>50</v>
      </c>
    </row>
    <row r="21" spans="1:7" ht="35.25" customHeight="1" x14ac:dyDescent="0.25">
      <c r="A21" s="313">
        <v>9</v>
      </c>
      <c r="B21" s="315" t="s">
        <v>102</v>
      </c>
      <c r="C21" s="294" t="s">
        <v>92</v>
      </c>
      <c r="D21" s="294">
        <v>0.9</v>
      </c>
      <c r="E21" s="294">
        <v>0.9</v>
      </c>
      <c r="F21" s="294">
        <v>0.9</v>
      </c>
      <c r="G21" s="294">
        <v>1</v>
      </c>
    </row>
    <row r="22" spans="1:7" ht="57" customHeight="1" x14ac:dyDescent="0.25">
      <c r="A22" s="294">
        <v>10</v>
      </c>
      <c r="B22" s="315" t="s">
        <v>103</v>
      </c>
      <c r="C22" s="294" t="s">
        <v>96</v>
      </c>
      <c r="D22" s="294">
        <v>12</v>
      </c>
      <c r="E22" s="294">
        <v>15</v>
      </c>
      <c r="F22" s="294">
        <v>15</v>
      </c>
      <c r="G22" s="294">
        <v>15</v>
      </c>
    </row>
    <row r="23" spans="1:7" ht="15.75" x14ac:dyDescent="0.25">
      <c r="A23" s="62"/>
    </row>
    <row r="24" spans="1:7" ht="15.75" x14ac:dyDescent="0.25">
      <c r="A24" s="62"/>
    </row>
    <row r="25" spans="1:7" ht="15.75" x14ac:dyDescent="0.25">
      <c r="A25" s="62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zoomScale="85" zoomScaleNormal="85" workbookViewId="0">
      <selection sqref="A1:XFD1"/>
    </sheetView>
  </sheetViews>
  <sheetFormatPr defaultRowHeight="15" x14ac:dyDescent="0.2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 x14ac:dyDescent="0.3">
      <c r="A1" s="1"/>
      <c r="B1" s="2"/>
      <c r="C1" s="2"/>
      <c r="D1" s="28"/>
      <c r="E1" s="29"/>
      <c r="F1" s="36"/>
      <c r="G1" s="155"/>
      <c r="I1" s="124"/>
      <c r="J1" s="142"/>
      <c r="K1" s="142"/>
      <c r="L1" s="142"/>
      <c r="M1" s="419" t="s">
        <v>0</v>
      </c>
      <c r="N1" s="419"/>
      <c r="O1" s="419"/>
      <c r="P1" s="419"/>
      <c r="Q1" s="419"/>
    </row>
    <row r="2" spans="1:19" ht="11.25" customHeight="1" x14ac:dyDescent="0.3">
      <c r="A2" s="1"/>
      <c r="B2" s="2"/>
      <c r="C2" s="2"/>
      <c r="D2" s="28"/>
      <c r="E2" s="29"/>
      <c r="F2" s="36"/>
      <c r="G2" s="155"/>
      <c r="H2" s="85"/>
      <c r="I2" s="124"/>
      <c r="J2" s="142"/>
      <c r="K2" s="142"/>
      <c r="L2" s="142"/>
      <c r="M2" s="85"/>
      <c r="N2" s="85"/>
      <c r="O2" s="85"/>
    </row>
    <row r="3" spans="1:19" ht="17.25" x14ac:dyDescent="0.25">
      <c r="A3" s="3"/>
      <c r="D3" s="29"/>
      <c r="E3" s="29"/>
      <c r="F3" s="29"/>
      <c r="G3" s="155"/>
      <c r="I3" s="124"/>
      <c r="J3" s="142"/>
      <c r="K3" s="142"/>
      <c r="L3" s="143" t="s">
        <v>126</v>
      </c>
      <c r="M3" s="125"/>
      <c r="N3" s="125"/>
      <c r="O3" s="125"/>
      <c r="P3" s="125"/>
      <c r="Q3" s="125"/>
      <c r="R3" s="125"/>
      <c r="S3" s="125"/>
    </row>
    <row r="4" spans="1:19" ht="17.25" x14ac:dyDescent="0.25">
      <c r="A4" s="3"/>
      <c r="D4" s="29"/>
      <c r="E4" s="29"/>
      <c r="F4" s="29"/>
      <c r="G4" s="155"/>
      <c r="I4" s="124"/>
      <c r="J4" s="142"/>
      <c r="K4" s="142"/>
      <c r="L4" s="143" t="s">
        <v>2</v>
      </c>
      <c r="M4" s="125"/>
      <c r="N4" s="125"/>
      <c r="O4" s="125"/>
      <c r="P4" s="125"/>
      <c r="Q4" s="125"/>
      <c r="R4" s="125"/>
      <c r="S4" s="125"/>
    </row>
    <row r="5" spans="1:19" ht="17.25" x14ac:dyDescent="0.25">
      <c r="A5" s="3"/>
      <c r="D5" s="29"/>
      <c r="E5" s="29"/>
      <c r="F5" s="29"/>
      <c r="G5" s="155"/>
      <c r="I5" s="124"/>
      <c r="J5" s="142"/>
      <c r="K5" s="142"/>
      <c r="L5" s="143" t="s">
        <v>127</v>
      </c>
      <c r="M5" s="125"/>
      <c r="N5" s="125"/>
      <c r="O5" s="125"/>
      <c r="P5" s="125"/>
      <c r="Q5" s="125"/>
      <c r="R5" s="125"/>
      <c r="S5" s="125"/>
    </row>
    <row r="6" spans="1:19" ht="17.25" x14ac:dyDescent="0.25">
      <c r="A6" s="3"/>
      <c r="D6" s="29"/>
      <c r="E6" s="29"/>
      <c r="F6" s="29"/>
      <c r="G6" s="155"/>
      <c r="I6" s="124"/>
      <c r="J6" s="142"/>
      <c r="K6" s="142"/>
      <c r="L6" s="143" t="s">
        <v>128</v>
      </c>
      <c r="M6" s="125"/>
      <c r="N6" s="125"/>
      <c r="O6" s="125"/>
      <c r="P6" s="125"/>
      <c r="Q6" s="125"/>
      <c r="R6" s="125"/>
      <c r="S6" s="125"/>
    </row>
    <row r="7" spans="1:19" ht="13.5" customHeight="1" x14ac:dyDescent="0.25">
      <c r="A7" s="3"/>
      <c r="D7" s="29"/>
      <c r="E7" s="29"/>
      <c r="F7" s="29"/>
      <c r="G7" s="155"/>
      <c r="I7" s="124"/>
      <c r="J7" s="142"/>
      <c r="K7" s="142"/>
      <c r="L7" s="142"/>
      <c r="M7" s="154" t="s">
        <v>135</v>
      </c>
      <c r="N7" s="154"/>
      <c r="O7" s="154"/>
      <c r="P7" s="154"/>
      <c r="Q7" s="154"/>
    </row>
    <row r="8" spans="1:19" ht="16.5" customHeight="1" x14ac:dyDescent="0.25">
      <c r="A8" s="56"/>
      <c r="B8" s="57"/>
      <c r="C8" s="57"/>
      <c r="D8" s="58"/>
      <c r="E8" s="58"/>
      <c r="G8" s="155"/>
      <c r="H8" s="58" t="s">
        <v>84</v>
      </c>
      <c r="I8" s="124"/>
      <c r="J8" s="142"/>
      <c r="K8" s="142"/>
      <c r="L8" s="142"/>
      <c r="M8" s="60"/>
      <c r="N8" s="60"/>
      <c r="O8" s="58"/>
    </row>
    <row r="9" spans="1:19" ht="35.25" customHeight="1" x14ac:dyDescent="0.25">
      <c r="A9" s="56"/>
      <c r="B9" s="420" t="s">
        <v>129</v>
      </c>
      <c r="C9" s="420"/>
      <c r="D9" s="420"/>
      <c r="E9" s="420"/>
      <c r="F9" s="420"/>
      <c r="G9" s="420"/>
      <c r="H9" s="420"/>
      <c r="I9" s="420"/>
      <c r="J9" s="420"/>
      <c r="K9" s="420"/>
      <c r="L9" s="420"/>
      <c r="M9" s="420"/>
      <c r="N9" s="420"/>
      <c r="O9" s="420"/>
      <c r="P9" s="420"/>
      <c r="Q9" s="420"/>
      <c r="R9" s="420"/>
    </row>
    <row r="10" spans="1:19" ht="18.75" x14ac:dyDescent="0.3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 x14ac:dyDescent="0.25">
      <c r="A11" s="404" t="s">
        <v>48</v>
      </c>
      <c r="B11" s="406" t="s">
        <v>7</v>
      </c>
      <c r="C11" s="421" t="s">
        <v>8</v>
      </c>
      <c r="D11" s="409" t="s">
        <v>9</v>
      </c>
      <c r="E11" s="410"/>
      <c r="F11" s="87"/>
      <c r="G11" s="411">
        <v>2018</v>
      </c>
      <c r="H11" s="403"/>
      <c r="I11" s="93"/>
      <c r="J11" s="497">
        <v>2019</v>
      </c>
      <c r="K11" s="497"/>
      <c r="L11" s="112"/>
      <c r="M11" s="416">
        <v>2020</v>
      </c>
      <c r="N11" s="416"/>
      <c r="O11" s="416"/>
      <c r="P11" s="416">
        <v>2021</v>
      </c>
      <c r="Q11" s="416"/>
      <c r="R11" s="416"/>
    </row>
    <row r="12" spans="1:19" ht="126.75" x14ac:dyDescent="0.25">
      <c r="A12" s="405"/>
      <c r="B12" s="407"/>
      <c r="C12" s="422"/>
      <c r="D12" s="39" t="s">
        <v>112</v>
      </c>
      <c r="E12" s="40" t="s">
        <v>115</v>
      </c>
      <c r="F12" s="39" t="s">
        <v>116</v>
      </c>
      <c r="G12" s="90" t="s">
        <v>112</v>
      </c>
      <c r="H12" s="40" t="s">
        <v>115</v>
      </c>
      <c r="I12" s="90" t="s">
        <v>113</v>
      </c>
      <c r="J12" s="90" t="s">
        <v>112</v>
      </c>
      <c r="K12" s="90" t="s">
        <v>115</v>
      </c>
      <c r="L12" s="90" t="s">
        <v>116</v>
      </c>
      <c r="M12" s="41" t="s">
        <v>114</v>
      </c>
      <c r="N12" s="41" t="s">
        <v>115</v>
      </c>
      <c r="O12" s="41" t="s">
        <v>116</v>
      </c>
      <c r="P12" s="41" t="s">
        <v>114</v>
      </c>
      <c r="Q12" s="41" t="s">
        <v>115</v>
      </c>
      <c r="R12" s="41" t="s">
        <v>116</v>
      </c>
    </row>
    <row r="13" spans="1:19" ht="15.75" x14ac:dyDescent="0.2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96">
        <v>17</v>
      </c>
      <c r="N13" s="96">
        <v>18</v>
      </c>
      <c r="O13" s="96">
        <v>19</v>
      </c>
      <c r="P13" s="101">
        <v>17</v>
      </c>
      <c r="Q13" s="101">
        <v>18</v>
      </c>
      <c r="R13" s="101">
        <v>19</v>
      </c>
    </row>
    <row r="14" spans="1:19" ht="15.75" x14ac:dyDescent="0.25">
      <c r="A14" s="486" t="s">
        <v>10</v>
      </c>
      <c r="B14" s="487"/>
      <c r="C14" s="488"/>
      <c r="D14" s="498">
        <f>G14+J14+M14+P14</f>
        <v>21300.98</v>
      </c>
      <c r="E14" s="499"/>
      <c r="F14" s="150"/>
      <c r="G14" s="495">
        <f t="shared" ref="G14" si="0">G15+H15+I15</f>
        <v>4203.51</v>
      </c>
      <c r="H14" s="496"/>
      <c r="I14" s="496"/>
      <c r="J14" s="495">
        <f t="shared" ref="J14" si="1">J15+K15+L15</f>
        <v>9853.36</v>
      </c>
      <c r="K14" s="496"/>
      <c r="L14" s="496"/>
      <c r="M14" s="495">
        <f t="shared" ref="M14" si="2">M15+N15+O15</f>
        <v>3652.01</v>
      </c>
      <c r="N14" s="496"/>
      <c r="O14" s="496"/>
      <c r="P14" s="495">
        <f>P15+Q15+R15</f>
        <v>3592.1</v>
      </c>
      <c r="Q14" s="496"/>
      <c r="R14" s="496"/>
    </row>
    <row r="15" spans="1:19" ht="15.75" x14ac:dyDescent="0.25">
      <c r="A15" s="486" t="s">
        <v>11</v>
      </c>
      <c r="B15" s="487"/>
      <c r="C15" s="488"/>
      <c r="D15" s="151">
        <f>D16+D17</f>
        <v>15359.630000000001</v>
      </c>
      <c r="E15" s="151">
        <f t="shared" ref="E15:R15" si="3">E16+E17</f>
        <v>4170.05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1">
        <f t="shared" si="3"/>
        <v>4502.01</v>
      </c>
      <c r="K15" s="151">
        <f t="shared" si="3"/>
        <v>4170.05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9" ht="79.5" customHeight="1" x14ac:dyDescent="0.25">
      <c r="A16" s="78" t="s">
        <v>111</v>
      </c>
      <c r="B16" s="429" t="s">
        <v>12</v>
      </c>
      <c r="C16" s="82" t="s">
        <v>120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92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 t="shared" si="4"/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 x14ac:dyDescent="0.25">
      <c r="A17" s="79"/>
      <c r="B17" s="430"/>
      <c r="C17" s="82" t="s">
        <v>14</v>
      </c>
      <c r="D17" s="34">
        <f>G17+J17+M17+P17</f>
        <v>13414.320000000002</v>
      </c>
      <c r="E17" s="34">
        <f t="shared" ref="E17:R17" si="5">E20+E25+E27+E33+E35</f>
        <v>0</v>
      </c>
      <c r="F17" s="34">
        <f t="shared" si="5"/>
        <v>1771.3</v>
      </c>
      <c r="G17" s="92">
        <f t="shared" si="5"/>
        <v>3318.2</v>
      </c>
      <c r="H17" s="34">
        <f t="shared" si="5"/>
        <v>0</v>
      </c>
      <c r="I17" s="34">
        <f t="shared" si="5"/>
        <v>590</v>
      </c>
      <c r="J17" s="34">
        <f t="shared" si="5"/>
        <v>3352.01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49"/>
    </row>
    <row r="18" spans="1:19" ht="15.75" customHeight="1" x14ac:dyDescent="0.25">
      <c r="A18" s="492" t="s">
        <v>15</v>
      </c>
      <c r="B18" s="493"/>
      <c r="C18" s="493"/>
      <c r="D18" s="493"/>
      <c r="E18" s="493"/>
      <c r="F18" s="493"/>
      <c r="G18" s="493"/>
      <c r="H18" s="493"/>
      <c r="I18" s="493"/>
      <c r="J18" s="493"/>
      <c r="K18" s="493"/>
      <c r="L18" s="493"/>
      <c r="M18" s="493"/>
      <c r="N18" s="493"/>
      <c r="O18" s="493"/>
      <c r="P18" s="493"/>
      <c r="Q18" s="493"/>
      <c r="R18" s="494"/>
    </row>
    <row r="19" spans="1:19" ht="15.75" customHeight="1" x14ac:dyDescent="0.25">
      <c r="A19" s="489" t="s">
        <v>16</v>
      </c>
      <c r="B19" s="490"/>
      <c r="C19" s="490"/>
      <c r="D19" s="490"/>
      <c r="E19" s="490"/>
      <c r="F19" s="490"/>
      <c r="G19" s="490"/>
      <c r="H19" s="490"/>
      <c r="I19" s="490"/>
      <c r="J19" s="490"/>
      <c r="K19" s="490"/>
      <c r="L19" s="490"/>
      <c r="M19" s="490"/>
      <c r="N19" s="490"/>
      <c r="O19" s="490"/>
      <c r="P19" s="490"/>
      <c r="Q19" s="490"/>
      <c r="R19" s="491"/>
    </row>
    <row r="20" spans="1:19" ht="69" customHeight="1" x14ac:dyDescent="0.25">
      <c r="A20" s="102" t="s">
        <v>17</v>
      </c>
      <c r="B20" s="113" t="s">
        <v>18</v>
      </c>
      <c r="C20" s="99" t="s">
        <v>109</v>
      </c>
      <c r="D20" s="114">
        <f>G20+J20+M20</f>
        <v>0</v>
      </c>
      <c r="E20" s="114">
        <v>0</v>
      </c>
      <c r="F20" s="114">
        <f>I20+L20+O20</f>
        <v>0</v>
      </c>
      <c r="G20" s="115">
        <v>0</v>
      </c>
      <c r="H20" s="114">
        <v>0</v>
      </c>
      <c r="I20" s="115">
        <v>0</v>
      </c>
      <c r="J20" s="115">
        <v>0</v>
      </c>
      <c r="K20" s="115">
        <v>0</v>
      </c>
      <c r="L20" s="115">
        <v>0</v>
      </c>
      <c r="M20" s="116">
        <v>0</v>
      </c>
      <c r="N20" s="116">
        <v>0</v>
      </c>
      <c r="O20" s="116">
        <v>0</v>
      </c>
      <c r="P20" s="116">
        <v>0</v>
      </c>
      <c r="Q20" s="116">
        <v>0</v>
      </c>
      <c r="R20" s="116">
        <v>0</v>
      </c>
    </row>
    <row r="21" spans="1:19" ht="15.75" customHeight="1" x14ac:dyDescent="0.25">
      <c r="A21" s="489" t="s">
        <v>19</v>
      </c>
      <c r="B21" s="490"/>
      <c r="C21" s="490"/>
      <c r="D21" s="490"/>
      <c r="E21" s="490"/>
      <c r="F21" s="490"/>
      <c r="G21" s="490"/>
      <c r="H21" s="490"/>
      <c r="I21" s="490"/>
      <c r="J21" s="490"/>
      <c r="K21" s="490"/>
      <c r="L21" s="490"/>
      <c r="M21" s="490"/>
      <c r="N21" s="490"/>
      <c r="O21" s="490"/>
      <c r="P21" s="490"/>
      <c r="Q21" s="490"/>
      <c r="R21" s="491"/>
    </row>
    <row r="22" spans="1:19" ht="159.75" customHeight="1" x14ac:dyDescent="0.25">
      <c r="A22" s="117" t="s">
        <v>20</v>
      </c>
      <c r="B22" s="103" t="s">
        <v>21</v>
      </c>
      <c r="C22" s="118" t="s">
        <v>22</v>
      </c>
      <c r="D22" s="119">
        <f>G22+J22+M22</f>
        <v>1260.51</v>
      </c>
      <c r="E22" s="119">
        <f>H22+K22+N22</f>
        <v>0</v>
      </c>
      <c r="F22" s="119">
        <f>I22+L22+O22</f>
        <v>0</v>
      </c>
      <c r="G22" s="120">
        <v>286.11</v>
      </c>
      <c r="H22" s="119">
        <v>0</v>
      </c>
      <c r="I22" s="120">
        <v>0</v>
      </c>
      <c r="J22" s="120">
        <v>474.4</v>
      </c>
      <c r="K22" s="120">
        <v>0</v>
      </c>
      <c r="L22" s="120">
        <v>0</v>
      </c>
      <c r="M22" s="121">
        <v>500</v>
      </c>
      <c r="N22" s="119">
        <v>0</v>
      </c>
      <c r="O22" s="119">
        <v>0</v>
      </c>
      <c r="P22" s="121">
        <v>0</v>
      </c>
      <c r="Q22" s="119">
        <v>0</v>
      </c>
      <c r="R22" s="119">
        <v>0</v>
      </c>
    </row>
    <row r="23" spans="1:19" ht="15.75" customHeight="1" x14ac:dyDescent="0.25">
      <c r="A23" s="489" t="s">
        <v>23</v>
      </c>
      <c r="B23" s="490"/>
      <c r="C23" s="490"/>
      <c r="D23" s="490"/>
      <c r="E23" s="490"/>
      <c r="F23" s="490"/>
      <c r="G23" s="490"/>
      <c r="H23" s="490"/>
      <c r="I23" s="490"/>
      <c r="J23" s="490"/>
      <c r="K23" s="490"/>
      <c r="L23" s="490"/>
      <c r="M23" s="490"/>
      <c r="N23" s="490"/>
      <c r="O23" s="490"/>
      <c r="P23" s="490"/>
      <c r="Q23" s="490"/>
      <c r="R23" s="491"/>
    </row>
    <row r="24" spans="1:19" ht="80.25" customHeight="1" x14ac:dyDescent="0.25">
      <c r="A24" s="117" t="s">
        <v>24</v>
      </c>
      <c r="B24" s="103" t="s">
        <v>119</v>
      </c>
      <c r="C24" s="100" t="s">
        <v>120</v>
      </c>
      <c r="D24" s="119">
        <f t="shared" ref="D24:F25" si="6">G24+J24+M24</f>
        <v>9.1999999999999993</v>
      </c>
      <c r="E24" s="119">
        <f t="shared" si="6"/>
        <v>0</v>
      </c>
      <c r="F24" s="119">
        <f t="shared" si="6"/>
        <v>0</v>
      </c>
      <c r="G24" s="120">
        <v>9.1999999999999993</v>
      </c>
      <c r="H24" s="119">
        <v>0</v>
      </c>
      <c r="I24" s="120">
        <v>0</v>
      </c>
      <c r="J24" s="120">
        <v>0</v>
      </c>
      <c r="K24" s="120">
        <v>0</v>
      </c>
      <c r="L24" s="120">
        <v>0</v>
      </c>
      <c r="M24" s="119">
        <v>0</v>
      </c>
      <c r="N24" s="119">
        <v>0</v>
      </c>
      <c r="O24" s="119">
        <v>0</v>
      </c>
      <c r="P24" s="119">
        <v>0</v>
      </c>
      <c r="Q24" s="119">
        <v>0</v>
      </c>
      <c r="R24" s="119">
        <v>0</v>
      </c>
    </row>
    <row r="25" spans="1:19" ht="177" customHeight="1" x14ac:dyDescent="0.25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92">
        <v>0</v>
      </c>
      <c r="H25" s="34">
        <v>0</v>
      </c>
      <c r="I25" s="92">
        <v>0</v>
      </c>
      <c r="J25" s="92">
        <v>0</v>
      </c>
      <c r="K25" s="92">
        <v>0</v>
      </c>
      <c r="L25" s="92">
        <v>0</v>
      </c>
      <c r="M25" s="75">
        <v>0</v>
      </c>
      <c r="N25" s="34">
        <v>0</v>
      </c>
      <c r="O25" s="34">
        <v>0</v>
      </c>
      <c r="P25" s="75">
        <v>0</v>
      </c>
      <c r="Q25" s="34">
        <v>0</v>
      </c>
      <c r="R25" s="34">
        <v>0</v>
      </c>
    </row>
    <row r="26" spans="1:19" ht="15.75" x14ac:dyDescent="0.25">
      <c r="A26" s="423" t="s">
        <v>29</v>
      </c>
      <c r="B26" s="423"/>
      <c r="C26" s="423"/>
      <c r="D26" s="423"/>
      <c r="E26" s="423"/>
      <c r="F26" s="423"/>
      <c r="G26" s="423"/>
      <c r="H26" s="423"/>
      <c r="I26" s="423"/>
      <c r="J26" s="423"/>
      <c r="K26" s="94"/>
      <c r="L26" s="94"/>
      <c r="M26" s="48"/>
      <c r="N26" s="48"/>
      <c r="O26" s="48"/>
      <c r="P26" s="48"/>
      <c r="Q26" s="48"/>
      <c r="R26" s="48"/>
    </row>
    <row r="27" spans="1:19" ht="90" customHeight="1" x14ac:dyDescent="0.25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92">
        <v>0</v>
      </c>
      <c r="H27" s="34">
        <v>0</v>
      </c>
      <c r="I27" s="92">
        <v>0</v>
      </c>
      <c r="J27" s="92">
        <v>0</v>
      </c>
      <c r="K27" s="92">
        <v>0</v>
      </c>
      <c r="L27" s="92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 x14ac:dyDescent="0.25">
      <c r="A28" s="486" t="s">
        <v>33</v>
      </c>
      <c r="B28" s="487"/>
      <c r="C28" s="487"/>
      <c r="D28" s="487"/>
      <c r="E28" s="487"/>
      <c r="F28" s="487"/>
      <c r="G28" s="487"/>
      <c r="H28" s="487"/>
      <c r="I28" s="487"/>
      <c r="J28" s="487"/>
      <c r="K28" s="487"/>
      <c r="L28" s="487"/>
      <c r="M28" s="487"/>
      <c r="N28" s="487"/>
      <c r="O28" s="487"/>
      <c r="P28" s="487"/>
      <c r="Q28" s="487"/>
      <c r="R28" s="488"/>
    </row>
    <row r="29" spans="1:19" ht="15.75" customHeight="1" x14ac:dyDescent="0.25">
      <c r="A29" s="489" t="s">
        <v>34</v>
      </c>
      <c r="B29" s="490"/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0"/>
      <c r="N29" s="490"/>
      <c r="O29" s="490"/>
      <c r="P29" s="490"/>
      <c r="Q29" s="490"/>
      <c r="R29" s="491"/>
    </row>
    <row r="30" spans="1:19" ht="64.5" customHeight="1" x14ac:dyDescent="0.25">
      <c r="A30" s="122" t="s">
        <v>35</v>
      </c>
      <c r="B30" s="103" t="s">
        <v>110</v>
      </c>
      <c r="C30" s="118" t="s">
        <v>43</v>
      </c>
      <c r="D30" s="119">
        <f>G30+J30+M30</f>
        <v>0</v>
      </c>
      <c r="E30" s="119">
        <f>H30+K30+N30</f>
        <v>0</v>
      </c>
      <c r="F30" s="119">
        <f>I30+L30+O30</f>
        <v>0</v>
      </c>
      <c r="G30" s="120">
        <v>0</v>
      </c>
      <c r="H30" s="119">
        <v>0</v>
      </c>
      <c r="I30" s="120">
        <v>0</v>
      </c>
      <c r="J30" s="120">
        <v>0</v>
      </c>
      <c r="K30" s="120">
        <v>0</v>
      </c>
      <c r="L30" s="120">
        <v>0</v>
      </c>
      <c r="M30" s="119">
        <v>0</v>
      </c>
      <c r="N30" s="119">
        <v>0</v>
      </c>
      <c r="O30" s="119">
        <v>0</v>
      </c>
      <c r="P30" s="119">
        <v>0</v>
      </c>
      <c r="Q30" s="119">
        <v>0</v>
      </c>
      <c r="R30" s="119">
        <v>0</v>
      </c>
      <c r="S30" s="35">
        <f>J31+J32</f>
        <v>41.7</v>
      </c>
    </row>
    <row r="31" spans="1:19" ht="87" customHeight="1" x14ac:dyDescent="0.25">
      <c r="A31" s="102" t="s">
        <v>36</v>
      </c>
      <c r="B31" s="89" t="s">
        <v>134</v>
      </c>
      <c r="C31" s="63" t="s">
        <v>43</v>
      </c>
      <c r="D31" s="105">
        <v>0</v>
      </c>
      <c r="E31" s="105">
        <f>H31+K31+N31</f>
        <v>1744.55</v>
      </c>
      <c r="F31" s="105">
        <v>0</v>
      </c>
      <c r="G31" s="106">
        <v>0</v>
      </c>
      <c r="H31" s="105">
        <v>0</v>
      </c>
      <c r="I31" s="106">
        <v>0</v>
      </c>
      <c r="J31" s="106">
        <v>17.45</v>
      </c>
      <c r="K31" s="106">
        <v>1744.55</v>
      </c>
      <c r="L31" s="106">
        <v>0</v>
      </c>
      <c r="M31" s="105">
        <v>0</v>
      </c>
      <c r="N31" s="105">
        <v>0</v>
      </c>
      <c r="O31" s="105">
        <v>0</v>
      </c>
      <c r="P31" s="105">
        <v>0</v>
      </c>
      <c r="Q31" s="105">
        <v>0</v>
      </c>
      <c r="R31" s="105">
        <v>0</v>
      </c>
    </row>
    <row r="32" spans="1:19" ht="47.25" customHeight="1" x14ac:dyDescent="0.25">
      <c r="A32" s="8" t="s">
        <v>117</v>
      </c>
      <c r="B32" s="141" t="s">
        <v>133</v>
      </c>
      <c r="C32" s="63" t="s">
        <v>43</v>
      </c>
      <c r="D32" s="106">
        <v>0</v>
      </c>
      <c r="E32" s="106">
        <v>0</v>
      </c>
      <c r="F32" s="106">
        <v>0</v>
      </c>
      <c r="G32" s="106">
        <v>0</v>
      </c>
      <c r="H32" s="106">
        <v>0</v>
      </c>
      <c r="I32" s="106">
        <v>0</v>
      </c>
      <c r="J32" s="106">
        <v>24.25</v>
      </c>
      <c r="K32" s="106">
        <v>2425.5</v>
      </c>
      <c r="L32" s="106">
        <v>0</v>
      </c>
      <c r="M32" s="104">
        <v>0</v>
      </c>
      <c r="N32" s="106">
        <v>0</v>
      </c>
      <c r="O32" s="104">
        <v>0</v>
      </c>
      <c r="P32" s="104">
        <v>0</v>
      </c>
      <c r="Q32" s="106">
        <v>0</v>
      </c>
      <c r="R32" s="104">
        <v>0</v>
      </c>
    </row>
    <row r="33" spans="1:19" ht="112.5" customHeight="1" x14ac:dyDescent="0.25">
      <c r="A33" s="127" t="s">
        <v>121</v>
      </c>
      <c r="B33" s="103" t="s">
        <v>37</v>
      </c>
      <c r="C33" s="86" t="s">
        <v>28</v>
      </c>
      <c r="D33" s="34">
        <v>0</v>
      </c>
      <c r="E33" s="34">
        <v>0</v>
      </c>
      <c r="F33" s="34">
        <v>0</v>
      </c>
      <c r="G33" s="92">
        <v>0</v>
      </c>
      <c r="H33" s="34">
        <v>0</v>
      </c>
      <c r="I33" s="92">
        <v>0</v>
      </c>
      <c r="J33" s="92">
        <v>0</v>
      </c>
      <c r="K33" s="92">
        <v>0</v>
      </c>
      <c r="L33" s="92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 x14ac:dyDescent="0.25">
      <c r="A34" s="489" t="s">
        <v>38</v>
      </c>
      <c r="B34" s="490"/>
      <c r="C34" s="490"/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1"/>
    </row>
    <row r="35" spans="1:19" ht="113.25" customHeight="1" x14ac:dyDescent="0.25">
      <c r="A35" s="117" t="s">
        <v>39</v>
      </c>
      <c r="B35" s="103" t="s">
        <v>40</v>
      </c>
      <c r="C35" s="118" t="s">
        <v>108</v>
      </c>
      <c r="D35" s="119">
        <f t="shared" ref="D35:F38" si="7">G35+J35+M35</f>
        <v>9822.2200000000012</v>
      </c>
      <c r="E35" s="119">
        <f>H35+K35+N35</f>
        <v>0</v>
      </c>
      <c r="F35" s="119">
        <f>I35+L35+O35</f>
        <v>1771.3</v>
      </c>
      <c r="G35" s="120">
        <v>3318.2</v>
      </c>
      <c r="H35" s="119">
        <v>0</v>
      </c>
      <c r="I35" s="120">
        <v>590</v>
      </c>
      <c r="J35" s="120">
        <v>3352.01</v>
      </c>
      <c r="K35" s="120">
        <v>0</v>
      </c>
      <c r="L35" s="120">
        <v>1181.3</v>
      </c>
      <c r="M35" s="123">
        <v>3152.01</v>
      </c>
      <c r="N35" s="119">
        <v>0</v>
      </c>
      <c r="O35" s="121">
        <v>0</v>
      </c>
      <c r="P35" s="123">
        <v>3592.1</v>
      </c>
      <c r="Q35" s="119">
        <v>0</v>
      </c>
      <c r="R35" s="121">
        <v>0</v>
      </c>
    </row>
    <row r="36" spans="1:19" ht="125.25" customHeight="1" x14ac:dyDescent="0.25">
      <c r="A36" s="8" t="s">
        <v>41</v>
      </c>
      <c r="B36" s="9" t="s">
        <v>42</v>
      </c>
      <c r="C36" s="95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92">
        <v>0</v>
      </c>
      <c r="H36" s="34">
        <v>0</v>
      </c>
      <c r="I36" s="92">
        <v>0</v>
      </c>
      <c r="J36" s="92">
        <v>333.9</v>
      </c>
      <c r="K36" s="92">
        <v>0</v>
      </c>
      <c r="L36" s="92">
        <v>0</v>
      </c>
      <c r="M36" s="34">
        <v>0</v>
      </c>
      <c r="N36" s="34">
        <v>0</v>
      </c>
      <c r="O36" s="75">
        <v>0</v>
      </c>
      <c r="P36" s="34">
        <v>0</v>
      </c>
      <c r="Q36" s="34">
        <v>0</v>
      </c>
      <c r="R36" s="75">
        <v>0</v>
      </c>
      <c r="S36" s="35">
        <f>J36-41.71</f>
        <v>292.19</v>
      </c>
    </row>
    <row r="37" spans="1:19" ht="68.25" customHeight="1" x14ac:dyDescent="0.25">
      <c r="A37" s="8" t="s">
        <v>44</v>
      </c>
      <c r="B37" s="9" t="s">
        <v>45</v>
      </c>
      <c r="C37" s="86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92">
        <v>0</v>
      </c>
      <c r="H37" s="34">
        <v>0</v>
      </c>
      <c r="I37" s="92">
        <v>0</v>
      </c>
      <c r="J37" s="92">
        <v>50</v>
      </c>
      <c r="K37" s="92">
        <v>0</v>
      </c>
      <c r="L37" s="92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 x14ac:dyDescent="0.25">
      <c r="A38" s="8" t="s">
        <v>46</v>
      </c>
      <c r="B38" s="9" t="s">
        <v>47</v>
      </c>
      <c r="C38" s="86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92">
        <v>0</v>
      </c>
      <c r="H38" s="34">
        <v>0</v>
      </c>
      <c r="I38" s="92">
        <v>0</v>
      </c>
      <c r="J38" s="92">
        <v>250</v>
      </c>
      <c r="K38" s="92">
        <v>0</v>
      </c>
      <c r="L38" s="92">
        <v>0</v>
      </c>
      <c r="M38" s="75">
        <v>0</v>
      </c>
      <c r="N38" s="34">
        <v>0</v>
      </c>
      <c r="O38" s="34">
        <v>0</v>
      </c>
      <c r="P38" s="75">
        <v>0</v>
      </c>
      <c r="Q38" s="34">
        <v>0</v>
      </c>
      <c r="R38" s="34">
        <v>0</v>
      </c>
    </row>
  </sheetData>
  <mergeCells count="26"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opLeftCell="A36" workbookViewId="0">
      <selection activeCell="I25" sqref="I25"/>
    </sheetView>
  </sheetViews>
  <sheetFormatPr defaultRowHeight="15" x14ac:dyDescent="0.2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9.28515625" style="238" bestFit="1" customWidth="1"/>
    <col min="11" max="11" width="9.5703125" style="238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 x14ac:dyDescent="0.25">
      <c r="A1" s="160"/>
      <c r="B1" s="161"/>
      <c r="C1" s="161"/>
      <c r="D1" s="162"/>
      <c r="E1" s="163"/>
      <c r="F1" s="164"/>
      <c r="G1" s="165"/>
      <c r="H1" s="166"/>
      <c r="I1" s="167"/>
      <c r="J1" s="228"/>
      <c r="K1" s="228"/>
      <c r="L1" s="211"/>
      <c r="M1" s="399" t="s">
        <v>0</v>
      </c>
      <c r="N1" s="399"/>
      <c r="O1" s="399"/>
      <c r="P1" s="399"/>
      <c r="Q1" s="399"/>
      <c r="R1" s="166"/>
    </row>
    <row r="2" spans="1:18" ht="15.75" x14ac:dyDescent="0.25">
      <c r="A2" s="160"/>
      <c r="B2" s="161"/>
      <c r="C2" s="161"/>
      <c r="D2" s="162"/>
      <c r="E2" s="163"/>
      <c r="F2" s="164"/>
      <c r="G2" s="165"/>
      <c r="H2" s="169"/>
      <c r="I2" s="167"/>
      <c r="J2" s="228"/>
      <c r="K2" s="228"/>
      <c r="L2" s="211"/>
      <c r="M2" s="212"/>
      <c r="N2" s="212"/>
      <c r="O2" s="212"/>
      <c r="P2" s="62"/>
      <c r="Q2" s="62"/>
      <c r="R2" s="166"/>
    </row>
    <row r="3" spans="1:18" ht="15.75" x14ac:dyDescent="0.25">
      <c r="A3" s="170"/>
      <c r="B3" s="166"/>
      <c r="C3" s="166"/>
      <c r="D3" s="163"/>
      <c r="E3" s="163"/>
      <c r="F3" s="163"/>
      <c r="G3" s="165"/>
      <c r="H3" s="166"/>
      <c r="I3" s="167"/>
      <c r="J3" s="228"/>
      <c r="K3" s="228"/>
      <c r="L3" s="213" t="s">
        <v>126</v>
      </c>
      <c r="M3" s="214"/>
      <c r="N3" s="214"/>
      <c r="O3" s="214"/>
      <c r="P3" s="214"/>
      <c r="Q3" s="214"/>
      <c r="R3" s="171"/>
    </row>
    <row r="4" spans="1:18" ht="15.75" x14ac:dyDescent="0.25">
      <c r="A4" s="170"/>
      <c r="B4" s="166"/>
      <c r="C4" s="166"/>
      <c r="D4" s="163"/>
      <c r="E4" s="163"/>
      <c r="F4" s="163"/>
      <c r="G4" s="165"/>
      <c r="H4" s="166"/>
      <c r="I4" s="167"/>
      <c r="J4" s="228"/>
      <c r="K4" s="228"/>
      <c r="L4" s="213" t="s">
        <v>2</v>
      </c>
      <c r="M4" s="214"/>
      <c r="N4" s="214"/>
      <c r="O4" s="214"/>
      <c r="P4" s="214"/>
      <c r="Q4" s="214"/>
      <c r="R4" s="171"/>
    </row>
    <row r="5" spans="1:18" ht="15.75" x14ac:dyDescent="0.25">
      <c r="A5" s="170"/>
      <c r="B5" s="166"/>
      <c r="C5" s="166"/>
      <c r="D5" s="163"/>
      <c r="E5" s="163"/>
      <c r="F5" s="163"/>
      <c r="G5" s="165"/>
      <c r="H5" s="166"/>
      <c r="I5" s="167"/>
      <c r="J5" s="228"/>
      <c r="K5" s="228"/>
      <c r="L5" s="213" t="s">
        <v>127</v>
      </c>
      <c r="M5" s="214"/>
      <c r="N5" s="214"/>
      <c r="O5" s="214"/>
      <c r="P5" s="214"/>
      <c r="Q5" s="214"/>
      <c r="R5" s="171"/>
    </row>
    <row r="6" spans="1:18" ht="15.75" x14ac:dyDescent="0.25">
      <c r="A6" s="170"/>
      <c r="B6" s="166"/>
      <c r="C6" s="166"/>
      <c r="D6" s="163"/>
      <c r="E6" s="163"/>
      <c r="F6" s="163"/>
      <c r="G6" s="165"/>
      <c r="H6" s="166"/>
      <c r="I6" s="167"/>
      <c r="J6" s="228"/>
      <c r="K6" s="228"/>
      <c r="L6" s="213" t="s">
        <v>128</v>
      </c>
      <c r="M6" s="214"/>
      <c r="N6" s="214"/>
      <c r="O6" s="214"/>
      <c r="P6" s="214"/>
      <c r="Q6" s="214"/>
      <c r="R6" s="171"/>
    </row>
    <row r="7" spans="1:18" ht="15.75" x14ac:dyDescent="0.25">
      <c r="A7" s="170"/>
      <c r="B7" s="166"/>
      <c r="C7" s="166"/>
      <c r="D7" s="163"/>
      <c r="E7" s="163"/>
      <c r="F7" s="163"/>
      <c r="G7" s="165"/>
      <c r="H7" s="166"/>
      <c r="I7" s="167"/>
      <c r="J7" s="228"/>
      <c r="K7" s="228"/>
      <c r="L7" s="211"/>
      <c r="M7" s="154" t="s">
        <v>138</v>
      </c>
      <c r="N7" s="154"/>
      <c r="O7" s="154"/>
      <c r="P7" s="154"/>
      <c r="Q7" s="154"/>
      <c r="R7" s="166"/>
    </row>
    <row r="8" spans="1:18" ht="25.5" customHeight="1" x14ac:dyDescent="0.25">
      <c r="A8" s="172"/>
      <c r="B8" s="173"/>
      <c r="C8" s="173"/>
      <c r="D8" s="174"/>
      <c r="E8" s="174"/>
      <c r="F8" s="166"/>
      <c r="G8" s="165"/>
      <c r="H8" s="174" t="s">
        <v>84</v>
      </c>
      <c r="I8" s="167"/>
      <c r="J8" s="228"/>
      <c r="K8" s="228"/>
      <c r="L8" s="168"/>
      <c r="M8" s="175"/>
      <c r="N8" s="175"/>
      <c r="O8" s="174"/>
      <c r="P8" s="166"/>
      <c r="Q8" s="166"/>
      <c r="R8" s="166"/>
    </row>
    <row r="9" spans="1:18" ht="29.25" customHeight="1" x14ac:dyDescent="0.25">
      <c r="A9" s="172"/>
      <c r="B9" s="401" t="s">
        <v>129</v>
      </c>
      <c r="C9" s="401"/>
      <c r="D9" s="401"/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1"/>
      <c r="P9" s="401"/>
      <c r="Q9" s="401"/>
      <c r="R9" s="401"/>
    </row>
    <row r="10" spans="1:18" x14ac:dyDescent="0.25">
      <c r="A10" s="176" t="s">
        <v>6</v>
      </c>
      <c r="B10" s="166"/>
      <c r="C10" s="166"/>
      <c r="D10" s="163"/>
      <c r="E10" s="163"/>
      <c r="F10" s="163"/>
      <c r="G10" s="177"/>
      <c r="H10" s="163"/>
      <c r="I10" s="177"/>
      <c r="J10" s="229"/>
      <c r="K10" s="229"/>
      <c r="L10" s="177"/>
      <c r="M10" s="163"/>
      <c r="N10" s="163"/>
      <c r="O10" s="163"/>
      <c r="P10" s="166"/>
      <c r="Q10" s="166"/>
      <c r="R10" s="166"/>
    </row>
    <row r="11" spans="1:18" x14ac:dyDescent="0.25">
      <c r="A11" s="404" t="s">
        <v>48</v>
      </c>
      <c r="B11" s="406" t="s">
        <v>7</v>
      </c>
      <c r="C11" s="408" t="s">
        <v>8</v>
      </c>
      <c r="D11" s="409" t="s">
        <v>9</v>
      </c>
      <c r="E11" s="410"/>
      <c r="F11" s="157"/>
      <c r="G11" s="411">
        <v>2018</v>
      </c>
      <c r="H11" s="403"/>
      <c r="I11" s="159"/>
      <c r="J11" s="501">
        <v>2019</v>
      </c>
      <c r="K11" s="501"/>
      <c r="L11" s="159"/>
      <c r="M11" s="416">
        <v>2020</v>
      </c>
      <c r="N11" s="416"/>
      <c r="O11" s="416"/>
      <c r="P11" s="416">
        <v>2021</v>
      </c>
      <c r="Q11" s="416"/>
      <c r="R11" s="416"/>
    </row>
    <row r="12" spans="1:18" ht="126.75" x14ac:dyDescent="0.25">
      <c r="A12" s="405"/>
      <c r="B12" s="407"/>
      <c r="C12" s="407"/>
      <c r="D12" s="39" t="s">
        <v>112</v>
      </c>
      <c r="E12" s="40" t="s">
        <v>115</v>
      </c>
      <c r="F12" s="39" t="s">
        <v>116</v>
      </c>
      <c r="G12" s="90" t="s">
        <v>112</v>
      </c>
      <c r="H12" s="40" t="s">
        <v>115</v>
      </c>
      <c r="I12" s="90" t="s">
        <v>113</v>
      </c>
      <c r="J12" s="230" t="s">
        <v>112</v>
      </c>
      <c r="K12" s="230" t="s">
        <v>115</v>
      </c>
      <c r="L12" s="90" t="s">
        <v>116</v>
      </c>
      <c r="M12" s="41" t="s">
        <v>114</v>
      </c>
      <c r="N12" s="41" t="s">
        <v>115</v>
      </c>
      <c r="O12" s="41" t="s">
        <v>116</v>
      </c>
      <c r="P12" s="41" t="s">
        <v>114</v>
      </c>
      <c r="Q12" s="41" t="s">
        <v>115</v>
      </c>
      <c r="R12" s="41" t="s">
        <v>116</v>
      </c>
    </row>
    <row r="13" spans="1:18" x14ac:dyDescent="0.25">
      <c r="A13" s="178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231">
        <v>14</v>
      </c>
      <c r="K13" s="231">
        <v>15</v>
      </c>
      <c r="L13" s="91">
        <v>16</v>
      </c>
      <c r="M13" s="158">
        <v>17</v>
      </c>
      <c r="N13" s="158">
        <v>18</v>
      </c>
      <c r="O13" s="158">
        <v>19</v>
      </c>
      <c r="P13" s="158">
        <v>17</v>
      </c>
      <c r="Q13" s="158">
        <v>18</v>
      </c>
      <c r="R13" s="158">
        <v>19</v>
      </c>
    </row>
    <row r="14" spans="1:18" x14ac:dyDescent="0.25">
      <c r="A14" s="386" t="s">
        <v>10</v>
      </c>
      <c r="B14" s="387"/>
      <c r="C14" s="388"/>
      <c r="D14" s="502">
        <f>G14+J14+M14+P14</f>
        <v>21320.98</v>
      </c>
      <c r="E14" s="503"/>
      <c r="F14" s="179"/>
      <c r="G14" s="500">
        <f t="shared" ref="G14" si="0">G15+H15+I15</f>
        <v>4203.51</v>
      </c>
      <c r="H14" s="417"/>
      <c r="I14" s="417"/>
      <c r="J14" s="500">
        <f t="shared" ref="J14" si="1">J15+K15+L15</f>
        <v>9873.36</v>
      </c>
      <c r="K14" s="417"/>
      <c r="L14" s="417"/>
      <c r="M14" s="500">
        <f t="shared" ref="M14" si="2">M15+N15+O15</f>
        <v>3652.01</v>
      </c>
      <c r="N14" s="417"/>
      <c r="O14" s="417"/>
      <c r="P14" s="500">
        <f>P15+Q15+R15</f>
        <v>3592.1</v>
      </c>
      <c r="Q14" s="417"/>
      <c r="R14" s="417"/>
    </row>
    <row r="15" spans="1:18" x14ac:dyDescent="0.25">
      <c r="A15" s="386" t="s">
        <v>11</v>
      </c>
      <c r="B15" s="387"/>
      <c r="C15" s="388"/>
      <c r="D15" s="151">
        <f>D16+D17</f>
        <v>15379.630000000001</v>
      </c>
      <c r="E15" s="151">
        <f t="shared" ref="E15:R15" si="3">E16+E17</f>
        <v>4170.05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232">
        <f t="shared" si="3"/>
        <v>4522.01</v>
      </c>
      <c r="K15" s="232">
        <f t="shared" si="3"/>
        <v>4170.05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8" ht="90" x14ac:dyDescent="0.25">
      <c r="A16" s="180" t="s">
        <v>111</v>
      </c>
      <c r="B16" s="395" t="s">
        <v>12</v>
      </c>
      <c r="C16" s="181" t="s">
        <v>120</v>
      </c>
      <c r="D16" s="182">
        <f>G16+J16+M16+P16</f>
        <v>1945.31</v>
      </c>
      <c r="E16" s="182">
        <f>H16+K16+N16+Q16</f>
        <v>4170.05</v>
      </c>
      <c r="F16" s="182">
        <f t="shared" ref="F16:R16" si="4">F22+F24+F30+F31+F32+F36+F37+F38</f>
        <v>0</v>
      </c>
      <c r="G16" s="183">
        <f t="shared" si="4"/>
        <v>295.31</v>
      </c>
      <c r="H16" s="182">
        <f t="shared" si="4"/>
        <v>0</v>
      </c>
      <c r="I16" s="182">
        <f t="shared" si="4"/>
        <v>0</v>
      </c>
      <c r="J16" s="233">
        <f>J22+J24+J25+J27+J30+J31+J32+J33+J36+J37+J38</f>
        <v>1150</v>
      </c>
      <c r="K16" s="233">
        <f t="shared" si="4"/>
        <v>4170.05</v>
      </c>
      <c r="L16" s="182">
        <f t="shared" si="4"/>
        <v>0</v>
      </c>
      <c r="M16" s="182">
        <f t="shared" si="4"/>
        <v>500</v>
      </c>
      <c r="N16" s="182">
        <f t="shared" si="4"/>
        <v>0</v>
      </c>
      <c r="O16" s="182">
        <f t="shared" si="4"/>
        <v>0</v>
      </c>
      <c r="P16" s="182">
        <f t="shared" si="4"/>
        <v>0</v>
      </c>
      <c r="Q16" s="182">
        <f t="shared" si="4"/>
        <v>0</v>
      </c>
      <c r="R16" s="182">
        <f t="shared" si="4"/>
        <v>0</v>
      </c>
    </row>
    <row r="17" spans="1:18" ht="30" x14ac:dyDescent="0.25">
      <c r="A17" s="184"/>
      <c r="B17" s="396"/>
      <c r="C17" s="181" t="s">
        <v>14</v>
      </c>
      <c r="D17" s="182">
        <f>G17+J17+M17+P17</f>
        <v>13434.320000000002</v>
      </c>
      <c r="E17" s="182">
        <f t="shared" ref="E17:R17" si="5">E20+E25+E27+E33+E35</f>
        <v>0</v>
      </c>
      <c r="F17" s="182">
        <f t="shared" si="5"/>
        <v>1771.3</v>
      </c>
      <c r="G17" s="183">
        <f t="shared" si="5"/>
        <v>3318.2</v>
      </c>
      <c r="H17" s="182">
        <f t="shared" si="5"/>
        <v>0</v>
      </c>
      <c r="I17" s="182">
        <f t="shared" si="5"/>
        <v>590</v>
      </c>
      <c r="J17" s="233">
        <f t="shared" si="5"/>
        <v>3372.01</v>
      </c>
      <c r="K17" s="233">
        <f t="shared" si="5"/>
        <v>0</v>
      </c>
      <c r="L17" s="182">
        <f t="shared" si="5"/>
        <v>1181.3</v>
      </c>
      <c r="M17" s="182">
        <f t="shared" si="5"/>
        <v>3152.01</v>
      </c>
      <c r="N17" s="182">
        <f t="shared" si="5"/>
        <v>0</v>
      </c>
      <c r="O17" s="182">
        <f t="shared" si="5"/>
        <v>0</v>
      </c>
      <c r="P17" s="182">
        <f t="shared" si="5"/>
        <v>3592.1</v>
      </c>
      <c r="Q17" s="182">
        <f t="shared" si="5"/>
        <v>0</v>
      </c>
      <c r="R17" s="182">
        <f t="shared" si="5"/>
        <v>0</v>
      </c>
    </row>
    <row r="18" spans="1:18" x14ac:dyDescent="0.25">
      <c r="A18" s="409" t="s">
        <v>15</v>
      </c>
      <c r="B18" s="410"/>
      <c r="C18" s="410"/>
      <c r="D18" s="410"/>
      <c r="E18" s="410"/>
      <c r="F18" s="410"/>
      <c r="G18" s="410"/>
      <c r="H18" s="410"/>
      <c r="I18" s="410"/>
      <c r="J18" s="410"/>
      <c r="K18" s="410"/>
      <c r="L18" s="410"/>
      <c r="M18" s="410"/>
      <c r="N18" s="410"/>
      <c r="O18" s="410"/>
      <c r="P18" s="410"/>
      <c r="Q18" s="410"/>
      <c r="R18" s="411"/>
    </row>
    <row r="19" spans="1:18" x14ac:dyDescent="0.25">
      <c r="A19" s="392" t="s">
        <v>16</v>
      </c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4"/>
    </row>
    <row r="20" spans="1:18" ht="77.25" customHeight="1" x14ac:dyDescent="0.25">
      <c r="A20" s="185" t="s">
        <v>17</v>
      </c>
      <c r="B20" s="186" t="s">
        <v>18</v>
      </c>
      <c r="C20" s="187" t="s">
        <v>109</v>
      </c>
      <c r="D20" s="188">
        <f>G20+J20+M20</f>
        <v>0</v>
      </c>
      <c r="E20" s="188">
        <v>0</v>
      </c>
      <c r="F20" s="188">
        <f>I20+L20+O20</f>
        <v>0</v>
      </c>
      <c r="G20" s="189">
        <v>0</v>
      </c>
      <c r="H20" s="188">
        <v>0</v>
      </c>
      <c r="I20" s="189">
        <v>0</v>
      </c>
      <c r="J20" s="234">
        <v>0</v>
      </c>
      <c r="K20" s="234">
        <v>0</v>
      </c>
      <c r="L20" s="189">
        <v>0</v>
      </c>
      <c r="M20" s="190">
        <v>0</v>
      </c>
      <c r="N20" s="190">
        <v>0</v>
      </c>
      <c r="O20" s="190">
        <v>0</v>
      </c>
      <c r="P20" s="190">
        <v>0</v>
      </c>
      <c r="Q20" s="190">
        <v>0</v>
      </c>
      <c r="R20" s="190">
        <v>0</v>
      </c>
    </row>
    <row r="21" spans="1:18" x14ac:dyDescent="0.25">
      <c r="A21" s="392" t="s">
        <v>19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4"/>
    </row>
    <row r="22" spans="1:18" ht="165" x14ac:dyDescent="0.25">
      <c r="A22" s="191" t="s">
        <v>20</v>
      </c>
      <c r="B22" s="192" t="s">
        <v>21</v>
      </c>
      <c r="C22" s="193" t="s">
        <v>22</v>
      </c>
      <c r="D22" s="194">
        <f>G22+J22+M22</f>
        <v>1240.51</v>
      </c>
      <c r="E22" s="194">
        <f>H22+K22+N22</f>
        <v>0</v>
      </c>
      <c r="F22" s="194">
        <f>I22+L22+O22</f>
        <v>0</v>
      </c>
      <c r="G22" s="195">
        <v>286.11</v>
      </c>
      <c r="H22" s="194">
        <v>0</v>
      </c>
      <c r="I22" s="195">
        <v>0</v>
      </c>
      <c r="J22" s="235">
        <v>454.4</v>
      </c>
      <c r="K22" s="235">
        <v>0</v>
      </c>
      <c r="L22" s="195">
        <v>0</v>
      </c>
      <c r="M22" s="196">
        <v>500</v>
      </c>
      <c r="N22" s="194">
        <v>0</v>
      </c>
      <c r="O22" s="194">
        <v>0</v>
      </c>
      <c r="P22" s="196">
        <v>0</v>
      </c>
      <c r="Q22" s="194">
        <v>0</v>
      </c>
      <c r="R22" s="194">
        <v>0</v>
      </c>
    </row>
    <row r="23" spans="1:18" x14ac:dyDescent="0.25">
      <c r="A23" s="392" t="s">
        <v>23</v>
      </c>
      <c r="B23" s="393"/>
      <c r="C23" s="393"/>
      <c r="D23" s="393"/>
      <c r="E23" s="393"/>
      <c r="F23" s="393"/>
      <c r="G23" s="393"/>
      <c r="H23" s="393"/>
      <c r="I23" s="393"/>
      <c r="J23" s="393"/>
      <c r="K23" s="393"/>
      <c r="L23" s="393"/>
      <c r="M23" s="393"/>
      <c r="N23" s="393"/>
      <c r="O23" s="393"/>
      <c r="P23" s="393"/>
      <c r="Q23" s="393"/>
      <c r="R23" s="394"/>
    </row>
    <row r="24" spans="1:18" ht="90" x14ac:dyDescent="0.25">
      <c r="A24" s="191" t="s">
        <v>24</v>
      </c>
      <c r="B24" s="192" t="s">
        <v>119</v>
      </c>
      <c r="C24" s="197" t="s">
        <v>120</v>
      </c>
      <c r="D24" s="194">
        <f t="shared" ref="D24:F25" si="6">G24+J24+M24</f>
        <v>9.1999999999999993</v>
      </c>
      <c r="E24" s="194">
        <f t="shared" si="6"/>
        <v>0</v>
      </c>
      <c r="F24" s="194">
        <f t="shared" si="6"/>
        <v>0</v>
      </c>
      <c r="G24" s="195">
        <v>9.1999999999999993</v>
      </c>
      <c r="H24" s="194">
        <v>0</v>
      </c>
      <c r="I24" s="195">
        <v>0</v>
      </c>
      <c r="J24" s="235">
        <v>0</v>
      </c>
      <c r="K24" s="235">
        <v>0</v>
      </c>
      <c r="L24" s="195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</row>
    <row r="25" spans="1:18" ht="198" customHeight="1" x14ac:dyDescent="0.25">
      <c r="A25" s="198" t="s">
        <v>26</v>
      </c>
      <c r="B25" s="199" t="s">
        <v>27</v>
      </c>
      <c r="C25" s="10" t="s">
        <v>28</v>
      </c>
      <c r="D25" s="182">
        <f t="shared" si="6"/>
        <v>0</v>
      </c>
      <c r="E25" s="182">
        <f>H25+K25+N25</f>
        <v>0</v>
      </c>
      <c r="F25" s="182">
        <f t="shared" si="6"/>
        <v>0</v>
      </c>
      <c r="G25" s="183">
        <v>0</v>
      </c>
      <c r="H25" s="182">
        <v>0</v>
      </c>
      <c r="I25" s="183">
        <v>0</v>
      </c>
      <c r="J25" s="233">
        <v>0</v>
      </c>
      <c r="K25" s="233">
        <v>0</v>
      </c>
      <c r="L25" s="183">
        <v>0</v>
      </c>
      <c r="M25" s="200">
        <v>0</v>
      </c>
      <c r="N25" s="182">
        <v>0</v>
      </c>
      <c r="O25" s="182">
        <v>0</v>
      </c>
      <c r="P25" s="200">
        <v>0</v>
      </c>
      <c r="Q25" s="182">
        <v>0</v>
      </c>
      <c r="R25" s="182">
        <v>0</v>
      </c>
    </row>
    <row r="26" spans="1:18" x14ac:dyDescent="0.25">
      <c r="A26" s="397" t="s">
        <v>29</v>
      </c>
      <c r="B26" s="397"/>
      <c r="C26" s="397"/>
      <c r="D26" s="397"/>
      <c r="E26" s="397"/>
      <c r="F26" s="397"/>
      <c r="G26" s="397"/>
      <c r="H26" s="397"/>
      <c r="I26" s="397"/>
      <c r="J26" s="397"/>
      <c r="K26" s="236"/>
      <c r="L26" s="201"/>
      <c r="M26" s="202"/>
      <c r="N26" s="202"/>
      <c r="O26" s="202"/>
      <c r="P26" s="202"/>
      <c r="Q26" s="202"/>
      <c r="R26" s="202"/>
    </row>
    <row r="27" spans="1:18" ht="90" x14ac:dyDescent="0.25">
      <c r="A27" s="198" t="s">
        <v>30</v>
      </c>
      <c r="B27" s="199" t="s">
        <v>31</v>
      </c>
      <c r="C27" s="10" t="s">
        <v>32</v>
      </c>
      <c r="D27" s="182">
        <v>0</v>
      </c>
      <c r="E27" s="182">
        <v>0</v>
      </c>
      <c r="F27" s="182">
        <v>0</v>
      </c>
      <c r="G27" s="183">
        <v>0</v>
      </c>
      <c r="H27" s="182">
        <v>0</v>
      </c>
      <c r="I27" s="183">
        <v>0</v>
      </c>
      <c r="J27" s="233">
        <v>0</v>
      </c>
      <c r="K27" s="233">
        <v>0</v>
      </c>
      <c r="L27" s="183">
        <v>0</v>
      </c>
      <c r="M27" s="182">
        <v>0</v>
      </c>
      <c r="N27" s="182">
        <v>0</v>
      </c>
      <c r="O27" s="182">
        <v>0</v>
      </c>
      <c r="P27" s="182">
        <v>0</v>
      </c>
      <c r="Q27" s="182">
        <v>0</v>
      </c>
      <c r="R27" s="182">
        <v>0</v>
      </c>
    </row>
    <row r="28" spans="1:18" x14ac:dyDescent="0.25">
      <c r="A28" s="386" t="s">
        <v>33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8"/>
    </row>
    <row r="29" spans="1:18" x14ac:dyDescent="0.25">
      <c r="A29" s="392" t="s">
        <v>34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L29" s="393"/>
      <c r="M29" s="393"/>
      <c r="N29" s="393"/>
      <c r="O29" s="393"/>
      <c r="P29" s="393"/>
      <c r="Q29" s="393"/>
      <c r="R29" s="394"/>
    </row>
    <row r="30" spans="1:18" ht="224.25" customHeight="1" x14ac:dyDescent="0.25">
      <c r="A30" s="203" t="s">
        <v>35</v>
      </c>
      <c r="B30" s="192" t="s">
        <v>110</v>
      </c>
      <c r="C30" s="193" t="s">
        <v>43</v>
      </c>
      <c r="D30" s="194">
        <f>G30+J30+M30</f>
        <v>0</v>
      </c>
      <c r="E30" s="194">
        <f>H30+K30+N30</f>
        <v>0</v>
      </c>
      <c r="F30" s="194">
        <f>I30+L30+O30</f>
        <v>0</v>
      </c>
      <c r="G30" s="195">
        <v>0</v>
      </c>
      <c r="H30" s="194">
        <v>0</v>
      </c>
      <c r="I30" s="195">
        <v>0</v>
      </c>
      <c r="J30" s="235">
        <v>0</v>
      </c>
      <c r="K30" s="235">
        <v>0</v>
      </c>
      <c r="L30" s="195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</row>
    <row r="31" spans="1:18" ht="120.75" customHeight="1" x14ac:dyDescent="0.25">
      <c r="A31" s="185" t="s">
        <v>36</v>
      </c>
      <c r="B31" s="204" t="s">
        <v>137</v>
      </c>
      <c r="C31" s="63" t="s">
        <v>43</v>
      </c>
      <c r="D31" s="205">
        <v>0</v>
      </c>
      <c r="E31" s="205">
        <f>H31+K31+N31</f>
        <v>1744.55</v>
      </c>
      <c r="F31" s="205">
        <v>0</v>
      </c>
      <c r="G31" s="206">
        <v>0</v>
      </c>
      <c r="H31" s="205">
        <v>0</v>
      </c>
      <c r="I31" s="206">
        <v>0</v>
      </c>
      <c r="J31" s="237">
        <v>17.45</v>
      </c>
      <c r="K31" s="237">
        <v>1744.55</v>
      </c>
      <c r="L31" s="206">
        <v>0</v>
      </c>
      <c r="M31" s="205">
        <v>0</v>
      </c>
      <c r="N31" s="205">
        <v>0</v>
      </c>
      <c r="O31" s="205">
        <v>0</v>
      </c>
      <c r="P31" s="205">
        <v>0</v>
      </c>
      <c r="Q31" s="205">
        <v>0</v>
      </c>
      <c r="R31" s="205">
        <v>0</v>
      </c>
    </row>
    <row r="32" spans="1:18" ht="60" x14ac:dyDescent="0.25">
      <c r="A32" s="198" t="s">
        <v>117</v>
      </c>
      <c r="B32" s="141" t="s">
        <v>133</v>
      </c>
      <c r="C32" s="63" t="s">
        <v>43</v>
      </c>
      <c r="D32" s="206">
        <v>0</v>
      </c>
      <c r="E32" s="206">
        <v>0</v>
      </c>
      <c r="F32" s="206">
        <v>0</v>
      </c>
      <c r="G32" s="206">
        <v>0</v>
      </c>
      <c r="H32" s="206">
        <v>0</v>
      </c>
      <c r="I32" s="206">
        <v>0</v>
      </c>
      <c r="J32" s="237">
        <v>24.25</v>
      </c>
      <c r="K32" s="237">
        <v>2425.5</v>
      </c>
      <c r="L32" s="206">
        <v>0</v>
      </c>
      <c r="M32" s="207">
        <v>0</v>
      </c>
      <c r="N32" s="206">
        <v>0</v>
      </c>
      <c r="O32" s="207">
        <v>0</v>
      </c>
      <c r="P32" s="207">
        <v>0</v>
      </c>
      <c r="Q32" s="206">
        <v>0</v>
      </c>
      <c r="R32" s="207">
        <v>0</v>
      </c>
    </row>
    <row r="33" spans="1:18" ht="121.5" customHeight="1" x14ac:dyDescent="0.25">
      <c r="A33" s="208" t="s">
        <v>121</v>
      </c>
      <c r="B33" s="192" t="s">
        <v>37</v>
      </c>
      <c r="C33" s="209" t="s">
        <v>28</v>
      </c>
      <c r="D33" s="182">
        <v>0</v>
      </c>
      <c r="E33" s="182">
        <v>0</v>
      </c>
      <c r="F33" s="182">
        <v>0</v>
      </c>
      <c r="G33" s="183">
        <v>0</v>
      </c>
      <c r="H33" s="182">
        <v>0</v>
      </c>
      <c r="I33" s="183">
        <v>0</v>
      </c>
      <c r="J33" s="233">
        <v>20</v>
      </c>
      <c r="K33" s="233">
        <v>0</v>
      </c>
      <c r="L33" s="183">
        <v>0</v>
      </c>
      <c r="M33" s="182">
        <v>0</v>
      </c>
      <c r="N33" s="182">
        <v>0</v>
      </c>
      <c r="O33" s="182">
        <v>0</v>
      </c>
      <c r="P33" s="182">
        <v>0</v>
      </c>
      <c r="Q33" s="182">
        <v>0</v>
      </c>
      <c r="R33" s="182">
        <v>0</v>
      </c>
    </row>
    <row r="34" spans="1:18" x14ac:dyDescent="0.25">
      <c r="A34" s="392" t="s">
        <v>38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4"/>
    </row>
    <row r="35" spans="1:18" ht="135" customHeight="1" x14ac:dyDescent="0.25">
      <c r="A35" s="191" t="s">
        <v>39</v>
      </c>
      <c r="B35" s="192" t="s">
        <v>40</v>
      </c>
      <c r="C35" s="193" t="s">
        <v>108</v>
      </c>
      <c r="D35" s="194">
        <f t="shared" ref="D35:F38" si="7">G35+J35+M35</f>
        <v>9822.2200000000012</v>
      </c>
      <c r="E35" s="194">
        <f>H35+K35+N35</f>
        <v>0</v>
      </c>
      <c r="F35" s="194">
        <f>I35+L35+O35</f>
        <v>1771.3</v>
      </c>
      <c r="G35" s="195">
        <v>3318.2</v>
      </c>
      <c r="H35" s="194">
        <v>0</v>
      </c>
      <c r="I35" s="195">
        <v>590</v>
      </c>
      <c r="J35" s="235">
        <v>3352.01</v>
      </c>
      <c r="K35" s="235">
        <v>0</v>
      </c>
      <c r="L35" s="195">
        <v>1181.3</v>
      </c>
      <c r="M35" s="210">
        <v>3152.01</v>
      </c>
      <c r="N35" s="194">
        <v>0</v>
      </c>
      <c r="O35" s="196">
        <v>0</v>
      </c>
      <c r="P35" s="210">
        <v>3592.1</v>
      </c>
      <c r="Q35" s="194">
        <v>0</v>
      </c>
      <c r="R35" s="196">
        <v>0</v>
      </c>
    </row>
    <row r="36" spans="1:18" ht="135" x14ac:dyDescent="0.25">
      <c r="A36" s="198" t="s">
        <v>41</v>
      </c>
      <c r="B36" s="199" t="s">
        <v>42</v>
      </c>
      <c r="C36" s="209" t="s">
        <v>43</v>
      </c>
      <c r="D36" s="182">
        <f t="shared" si="7"/>
        <v>333.9</v>
      </c>
      <c r="E36" s="182">
        <f>H36+K36+N36</f>
        <v>0</v>
      </c>
      <c r="F36" s="182">
        <f>I36+L36+O36</f>
        <v>0</v>
      </c>
      <c r="G36" s="183">
        <v>0</v>
      </c>
      <c r="H36" s="182">
        <v>0</v>
      </c>
      <c r="I36" s="183">
        <v>0</v>
      </c>
      <c r="J36" s="233">
        <v>333.9</v>
      </c>
      <c r="K36" s="233">
        <v>0</v>
      </c>
      <c r="L36" s="183">
        <v>0</v>
      </c>
      <c r="M36" s="182">
        <v>0</v>
      </c>
      <c r="N36" s="182">
        <v>0</v>
      </c>
      <c r="O36" s="200">
        <v>0</v>
      </c>
      <c r="P36" s="182">
        <v>0</v>
      </c>
      <c r="Q36" s="182">
        <v>0</v>
      </c>
      <c r="R36" s="200">
        <v>0</v>
      </c>
    </row>
    <row r="37" spans="1:18" ht="60" x14ac:dyDescent="0.25">
      <c r="A37" s="198" t="s">
        <v>44</v>
      </c>
      <c r="B37" s="199" t="s">
        <v>45</v>
      </c>
      <c r="C37" s="209" t="s">
        <v>43</v>
      </c>
      <c r="D37" s="182">
        <f t="shared" si="7"/>
        <v>50</v>
      </c>
      <c r="E37" s="182">
        <f>H37+K37+N37</f>
        <v>0</v>
      </c>
      <c r="F37" s="182">
        <f t="shared" si="7"/>
        <v>0</v>
      </c>
      <c r="G37" s="183">
        <v>0</v>
      </c>
      <c r="H37" s="182">
        <v>0</v>
      </c>
      <c r="I37" s="183">
        <v>0</v>
      </c>
      <c r="J37" s="233">
        <v>50</v>
      </c>
      <c r="K37" s="233">
        <v>0</v>
      </c>
      <c r="L37" s="183">
        <v>0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</row>
    <row r="38" spans="1:18" ht="226.5" customHeight="1" x14ac:dyDescent="0.25">
      <c r="A38" s="198" t="s">
        <v>46</v>
      </c>
      <c r="B38" s="199" t="s">
        <v>47</v>
      </c>
      <c r="C38" s="209" t="s">
        <v>43</v>
      </c>
      <c r="D38" s="182">
        <f t="shared" si="7"/>
        <v>250</v>
      </c>
      <c r="E38" s="182">
        <f t="shared" si="7"/>
        <v>0</v>
      </c>
      <c r="F38" s="182">
        <f t="shared" si="7"/>
        <v>0</v>
      </c>
      <c r="G38" s="183">
        <v>0</v>
      </c>
      <c r="H38" s="182">
        <v>0</v>
      </c>
      <c r="I38" s="183">
        <v>0</v>
      </c>
      <c r="J38" s="233">
        <v>250</v>
      </c>
      <c r="K38" s="233">
        <v>0</v>
      </c>
      <c r="L38" s="183">
        <v>0</v>
      </c>
      <c r="M38" s="200">
        <v>0</v>
      </c>
      <c r="N38" s="182">
        <v>0</v>
      </c>
      <c r="O38" s="182">
        <v>0</v>
      </c>
      <c r="P38" s="200">
        <v>0</v>
      </c>
      <c r="Q38" s="182">
        <v>0</v>
      </c>
      <c r="R38" s="182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7" right="0.7" top="0.75" bottom="0.75" header="0.3" footer="0.3"/>
  <pageSetup paperSize="9" scale="7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opLeftCell="D36" workbookViewId="0">
      <selection activeCell="I20" sqref="I20"/>
    </sheetView>
  </sheetViews>
  <sheetFormatPr defaultRowHeight="15" x14ac:dyDescent="0.2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 x14ac:dyDescent="0.25">
      <c r="A1" s="160"/>
      <c r="B1" s="161"/>
      <c r="C1" s="161"/>
      <c r="D1" s="162"/>
      <c r="E1" s="163"/>
      <c r="F1" s="164"/>
      <c r="G1" s="165"/>
      <c r="H1" s="166"/>
      <c r="I1" s="167"/>
      <c r="J1" s="168"/>
      <c r="K1" s="168"/>
      <c r="L1" s="211"/>
      <c r="M1" s="399" t="s">
        <v>0</v>
      </c>
      <c r="N1" s="399"/>
      <c r="O1" s="399"/>
      <c r="P1" s="399"/>
      <c r="Q1" s="399"/>
      <c r="R1" s="166"/>
    </row>
    <row r="2" spans="1:18" ht="15.75" x14ac:dyDescent="0.25">
      <c r="A2" s="160"/>
      <c r="B2" s="161"/>
      <c r="C2" s="161"/>
      <c r="D2" s="162"/>
      <c r="E2" s="163"/>
      <c r="F2" s="164"/>
      <c r="G2" s="165"/>
      <c r="H2" s="169"/>
      <c r="I2" s="167"/>
      <c r="J2" s="168"/>
      <c r="K2" s="168"/>
      <c r="L2" s="211"/>
      <c r="M2" s="225"/>
      <c r="N2" s="225"/>
      <c r="O2" s="225"/>
      <c r="P2" s="62"/>
      <c r="Q2" s="62"/>
      <c r="R2" s="166"/>
    </row>
    <row r="3" spans="1:18" ht="15.75" x14ac:dyDescent="0.25">
      <c r="A3" s="170"/>
      <c r="B3" s="166"/>
      <c r="C3" s="166"/>
      <c r="D3" s="163"/>
      <c r="E3" s="163"/>
      <c r="F3" s="163"/>
      <c r="G3" s="165"/>
      <c r="H3" s="166"/>
      <c r="I3" s="167"/>
      <c r="J3" s="168"/>
      <c r="K3" s="168"/>
      <c r="L3" s="213" t="s">
        <v>126</v>
      </c>
      <c r="M3" s="214"/>
      <c r="N3" s="214"/>
      <c r="O3" s="214"/>
      <c r="P3" s="214"/>
      <c r="Q3" s="214"/>
      <c r="R3" s="171"/>
    </row>
    <row r="4" spans="1:18" ht="15.75" x14ac:dyDescent="0.25">
      <c r="A4" s="170"/>
      <c r="B4" s="166"/>
      <c r="C4" s="166"/>
      <c r="D4" s="163"/>
      <c r="E4" s="163"/>
      <c r="F4" s="163"/>
      <c r="G4" s="165"/>
      <c r="H4" s="166"/>
      <c r="I4" s="167"/>
      <c r="J4" s="168"/>
      <c r="K4" s="168"/>
      <c r="L4" s="213" t="s">
        <v>2</v>
      </c>
      <c r="M4" s="214"/>
      <c r="N4" s="214"/>
      <c r="O4" s="214"/>
      <c r="P4" s="214"/>
      <c r="Q4" s="214"/>
      <c r="R4" s="171"/>
    </row>
    <row r="5" spans="1:18" ht="15.75" x14ac:dyDescent="0.25">
      <c r="A5" s="170"/>
      <c r="B5" s="166"/>
      <c r="C5" s="166"/>
      <c r="D5" s="163"/>
      <c r="E5" s="163"/>
      <c r="F5" s="163"/>
      <c r="G5" s="165"/>
      <c r="H5" s="166"/>
      <c r="I5" s="167"/>
      <c r="J5" s="168"/>
      <c r="K5" s="168"/>
      <c r="L5" s="213" t="s">
        <v>127</v>
      </c>
      <c r="M5" s="214"/>
      <c r="N5" s="214"/>
      <c r="O5" s="214"/>
      <c r="P5" s="214"/>
      <c r="Q5" s="214"/>
      <c r="R5" s="171"/>
    </row>
    <row r="6" spans="1:18" ht="15.75" x14ac:dyDescent="0.25">
      <c r="A6" s="170"/>
      <c r="B6" s="166"/>
      <c r="C6" s="166"/>
      <c r="D6" s="163"/>
      <c r="E6" s="163"/>
      <c r="F6" s="163"/>
      <c r="G6" s="165"/>
      <c r="H6" s="166"/>
      <c r="I6" s="167"/>
      <c r="J6" s="168"/>
      <c r="K6" s="168"/>
      <c r="L6" s="213" t="s">
        <v>128</v>
      </c>
      <c r="M6" s="214"/>
      <c r="N6" s="214"/>
      <c r="O6" s="214"/>
      <c r="P6" s="214"/>
      <c r="Q6" s="214"/>
      <c r="R6" s="171"/>
    </row>
    <row r="7" spans="1:18" ht="15.75" x14ac:dyDescent="0.25">
      <c r="A7" s="170"/>
      <c r="B7" s="166"/>
      <c r="C7" s="166"/>
      <c r="D7" s="163"/>
      <c r="E7" s="163"/>
      <c r="F7" s="163"/>
      <c r="G7" s="165"/>
      <c r="H7" s="166"/>
      <c r="I7" s="167"/>
      <c r="J7" s="168"/>
      <c r="K7" s="168"/>
      <c r="L7" s="211"/>
      <c r="M7" s="154" t="s">
        <v>145</v>
      </c>
      <c r="N7" s="154"/>
      <c r="O7" s="154"/>
      <c r="P7" s="154"/>
      <c r="Q7" s="154"/>
      <c r="R7" s="166"/>
    </row>
    <row r="8" spans="1:18" x14ac:dyDescent="0.25">
      <c r="A8" s="172"/>
      <c r="B8" s="173"/>
      <c r="C8" s="173"/>
      <c r="D8" s="174"/>
      <c r="E8" s="174"/>
      <c r="F8" s="166"/>
      <c r="G8" s="165"/>
      <c r="H8" s="174" t="s">
        <v>84</v>
      </c>
      <c r="I8" s="167"/>
      <c r="J8" s="168"/>
      <c r="K8" s="168"/>
      <c r="L8" s="168"/>
      <c r="M8" s="175"/>
      <c r="N8" s="175"/>
      <c r="O8" s="174"/>
      <c r="P8" s="166"/>
      <c r="Q8" s="166"/>
      <c r="R8" s="166"/>
    </row>
    <row r="9" spans="1:18" x14ac:dyDescent="0.25">
      <c r="A9" s="172"/>
      <c r="B9" s="401" t="s">
        <v>129</v>
      </c>
      <c r="C9" s="401"/>
      <c r="D9" s="401"/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1"/>
      <c r="P9" s="401"/>
      <c r="Q9" s="401"/>
      <c r="R9" s="401"/>
    </row>
    <row r="10" spans="1:18" x14ac:dyDescent="0.25">
      <c r="A10" s="176" t="s">
        <v>6</v>
      </c>
      <c r="B10" s="166"/>
      <c r="C10" s="166"/>
      <c r="D10" s="163"/>
      <c r="E10" s="163"/>
      <c r="F10" s="163"/>
      <c r="G10" s="177"/>
      <c r="H10" s="163"/>
      <c r="I10" s="177"/>
      <c r="J10" s="177"/>
      <c r="K10" s="177"/>
      <c r="L10" s="177"/>
      <c r="M10" s="163"/>
      <c r="N10" s="163"/>
      <c r="O10" s="163"/>
      <c r="P10" s="166"/>
      <c r="Q10" s="166"/>
      <c r="R10" s="166"/>
    </row>
    <row r="11" spans="1:18" x14ac:dyDescent="0.25">
      <c r="A11" s="404" t="s">
        <v>48</v>
      </c>
      <c r="B11" s="406" t="s">
        <v>7</v>
      </c>
      <c r="C11" s="408" t="s">
        <v>8</v>
      </c>
      <c r="D11" s="409" t="s">
        <v>9</v>
      </c>
      <c r="E11" s="410"/>
      <c r="F11" s="215"/>
      <c r="G11" s="411">
        <v>2018</v>
      </c>
      <c r="H11" s="403"/>
      <c r="I11" s="220"/>
      <c r="J11" s="497">
        <v>2019</v>
      </c>
      <c r="K11" s="497"/>
      <c r="L11" s="220"/>
      <c r="M11" s="416">
        <v>2020</v>
      </c>
      <c r="N11" s="416"/>
      <c r="O11" s="416"/>
      <c r="P11" s="416">
        <v>2021</v>
      </c>
      <c r="Q11" s="416"/>
      <c r="R11" s="416"/>
    </row>
    <row r="12" spans="1:18" ht="126.75" x14ac:dyDescent="0.25">
      <c r="A12" s="405"/>
      <c r="B12" s="407"/>
      <c r="C12" s="407"/>
      <c r="D12" s="39" t="s">
        <v>112</v>
      </c>
      <c r="E12" s="40" t="s">
        <v>115</v>
      </c>
      <c r="F12" s="39" t="s">
        <v>116</v>
      </c>
      <c r="G12" s="90" t="s">
        <v>112</v>
      </c>
      <c r="H12" s="40" t="s">
        <v>115</v>
      </c>
      <c r="I12" s="90" t="s">
        <v>113</v>
      </c>
      <c r="J12" s="90" t="s">
        <v>112</v>
      </c>
      <c r="K12" s="90" t="s">
        <v>115</v>
      </c>
      <c r="L12" s="90" t="s">
        <v>116</v>
      </c>
      <c r="M12" s="41" t="s">
        <v>114</v>
      </c>
      <c r="N12" s="41" t="s">
        <v>115</v>
      </c>
      <c r="O12" s="41" t="s">
        <v>116</v>
      </c>
      <c r="P12" s="41" t="s">
        <v>114</v>
      </c>
      <c r="Q12" s="41" t="s">
        <v>115</v>
      </c>
      <c r="R12" s="41" t="s">
        <v>116</v>
      </c>
    </row>
    <row r="13" spans="1:18" x14ac:dyDescent="0.25">
      <c r="A13" s="178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216">
        <v>17</v>
      </c>
      <c r="N13" s="216">
        <v>18</v>
      </c>
      <c r="O13" s="216">
        <v>19</v>
      </c>
      <c r="P13" s="216">
        <v>17</v>
      </c>
      <c r="Q13" s="216">
        <v>18</v>
      </c>
      <c r="R13" s="216">
        <v>19</v>
      </c>
    </row>
    <row r="14" spans="1:18" x14ac:dyDescent="0.25">
      <c r="A14" s="386" t="s">
        <v>10</v>
      </c>
      <c r="B14" s="387"/>
      <c r="C14" s="388"/>
      <c r="D14" s="502">
        <f>G14+J14+M14+P14</f>
        <v>26119.9</v>
      </c>
      <c r="E14" s="503"/>
      <c r="F14" s="224"/>
      <c r="G14" s="500">
        <f t="shared" ref="G14" si="0">G15+H15+I15</f>
        <v>4203.51</v>
      </c>
      <c r="H14" s="417"/>
      <c r="I14" s="417"/>
      <c r="J14" s="500">
        <f t="shared" ref="J14" si="1">J15+K15+L15</f>
        <v>14672.279999999999</v>
      </c>
      <c r="K14" s="417"/>
      <c r="L14" s="417"/>
      <c r="M14" s="500">
        <f t="shared" ref="M14" si="2">M15+N15+O15</f>
        <v>3652.01</v>
      </c>
      <c r="N14" s="417"/>
      <c r="O14" s="417"/>
      <c r="P14" s="500">
        <f>P15+Q15+R15</f>
        <v>3592.1</v>
      </c>
      <c r="Q14" s="417"/>
      <c r="R14" s="417"/>
    </row>
    <row r="15" spans="1:18" x14ac:dyDescent="0.25">
      <c r="A15" s="386" t="s">
        <v>11</v>
      </c>
      <c r="B15" s="387"/>
      <c r="C15" s="388"/>
      <c r="D15" s="151">
        <f>D16+D17</f>
        <v>15050.29</v>
      </c>
      <c r="E15" s="151">
        <f t="shared" ref="E15:R15" si="3">E16+E17</f>
        <v>7553.76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6">
        <f t="shared" si="3"/>
        <v>4192.67</v>
      </c>
      <c r="K15" s="156">
        <f t="shared" si="3"/>
        <v>9298.31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8" ht="90" x14ac:dyDescent="0.25">
      <c r="A16" s="180" t="s">
        <v>111</v>
      </c>
      <c r="B16" s="395" t="s">
        <v>12</v>
      </c>
      <c r="C16" s="181" t="s">
        <v>120</v>
      </c>
      <c r="D16" s="182">
        <f>G16+J16+M16+P16</f>
        <v>1927.69</v>
      </c>
      <c r="E16" s="182">
        <f>H16+K16+N16+Q16</f>
        <v>7553.76</v>
      </c>
      <c r="F16" s="182">
        <f t="shared" ref="F16:R16" si="4">F22+F24+F30+F31+F32+F36+F37+F38</f>
        <v>0</v>
      </c>
      <c r="G16" s="183">
        <f t="shared" si="4"/>
        <v>295.31</v>
      </c>
      <c r="H16" s="182">
        <f t="shared" si="4"/>
        <v>0</v>
      </c>
      <c r="I16" s="182">
        <f t="shared" si="4"/>
        <v>0</v>
      </c>
      <c r="J16" s="183">
        <f>J20+J22+J24+J32+J33+J36+J37+J38</f>
        <v>1132.3800000000001</v>
      </c>
      <c r="K16" s="183">
        <f>K20+K22+K24+K32+K33+K36+K37+K38</f>
        <v>7553.76</v>
      </c>
      <c r="L16" s="182">
        <f t="shared" si="4"/>
        <v>0</v>
      </c>
      <c r="M16" s="182">
        <f t="shared" si="4"/>
        <v>500</v>
      </c>
      <c r="N16" s="182">
        <f t="shared" si="4"/>
        <v>0</v>
      </c>
      <c r="O16" s="182">
        <f t="shared" si="4"/>
        <v>0</v>
      </c>
      <c r="P16" s="182">
        <f t="shared" si="4"/>
        <v>0</v>
      </c>
      <c r="Q16" s="182">
        <f t="shared" si="4"/>
        <v>0</v>
      </c>
      <c r="R16" s="182">
        <f t="shared" si="4"/>
        <v>0</v>
      </c>
    </row>
    <row r="17" spans="1:18" ht="30" x14ac:dyDescent="0.25">
      <c r="A17" s="184"/>
      <c r="B17" s="396"/>
      <c r="C17" s="181" t="s">
        <v>14</v>
      </c>
      <c r="D17" s="182">
        <f>G17+J17+M17+P17</f>
        <v>13122.6</v>
      </c>
      <c r="E17" s="182">
        <f t="shared" ref="E17:R17" si="5">E20+E25+E27+E33+E35</f>
        <v>0</v>
      </c>
      <c r="F17" s="182">
        <f t="shared" si="5"/>
        <v>1771.3</v>
      </c>
      <c r="G17" s="183">
        <f t="shared" si="5"/>
        <v>3318.2</v>
      </c>
      <c r="H17" s="182">
        <f t="shared" si="5"/>
        <v>0</v>
      </c>
      <c r="I17" s="182">
        <f t="shared" si="5"/>
        <v>590</v>
      </c>
      <c r="J17" s="183">
        <f>J25+J27+J30+J31+J35</f>
        <v>3060.29</v>
      </c>
      <c r="K17" s="183">
        <f>K25+K27+K30+K31</f>
        <v>1744.55</v>
      </c>
      <c r="L17" s="182">
        <f t="shared" si="5"/>
        <v>1181.3</v>
      </c>
      <c r="M17" s="182">
        <f t="shared" si="5"/>
        <v>3152.01</v>
      </c>
      <c r="N17" s="182">
        <f t="shared" si="5"/>
        <v>0</v>
      </c>
      <c r="O17" s="182">
        <f t="shared" si="5"/>
        <v>0</v>
      </c>
      <c r="P17" s="182">
        <f t="shared" si="5"/>
        <v>3592.1</v>
      </c>
      <c r="Q17" s="182">
        <f t="shared" si="5"/>
        <v>0</v>
      </c>
      <c r="R17" s="182">
        <f t="shared" si="5"/>
        <v>0</v>
      </c>
    </row>
    <row r="18" spans="1:18" x14ac:dyDescent="0.25">
      <c r="A18" s="409" t="s">
        <v>15</v>
      </c>
      <c r="B18" s="410"/>
      <c r="C18" s="410"/>
      <c r="D18" s="410"/>
      <c r="E18" s="410"/>
      <c r="F18" s="410"/>
      <c r="G18" s="410"/>
      <c r="H18" s="410"/>
      <c r="I18" s="410"/>
      <c r="J18" s="410"/>
      <c r="K18" s="410"/>
      <c r="L18" s="410"/>
      <c r="M18" s="410"/>
      <c r="N18" s="410"/>
      <c r="O18" s="410"/>
      <c r="P18" s="410"/>
      <c r="Q18" s="410"/>
      <c r="R18" s="411"/>
    </row>
    <row r="19" spans="1:18" x14ac:dyDescent="0.25">
      <c r="A19" s="392" t="s">
        <v>16</v>
      </c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4"/>
    </row>
    <row r="20" spans="1:18" ht="105" x14ac:dyDescent="0.25">
      <c r="A20" s="185" t="s">
        <v>17</v>
      </c>
      <c r="B20" s="186" t="s">
        <v>18</v>
      </c>
      <c r="C20" s="222" t="s">
        <v>43</v>
      </c>
      <c r="D20" s="188">
        <f>G20+J20+M20</f>
        <v>20.2</v>
      </c>
      <c r="E20" s="188">
        <v>0</v>
      </c>
      <c r="F20" s="188">
        <f>I20+L20+O20</f>
        <v>0</v>
      </c>
      <c r="G20" s="189">
        <v>0</v>
      </c>
      <c r="H20" s="188">
        <v>0</v>
      </c>
      <c r="I20" s="189">
        <v>0</v>
      </c>
      <c r="J20" s="189">
        <v>20.2</v>
      </c>
      <c r="K20" s="189">
        <v>2000</v>
      </c>
      <c r="L20" s="189">
        <v>0</v>
      </c>
      <c r="M20" s="190">
        <v>0</v>
      </c>
      <c r="N20" s="190">
        <v>0</v>
      </c>
      <c r="O20" s="190">
        <v>0</v>
      </c>
      <c r="P20" s="190">
        <v>0</v>
      </c>
      <c r="Q20" s="190">
        <v>0</v>
      </c>
      <c r="R20" s="190">
        <v>0</v>
      </c>
    </row>
    <row r="21" spans="1:18" x14ac:dyDescent="0.25">
      <c r="A21" s="392" t="s">
        <v>19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4"/>
    </row>
    <row r="22" spans="1:18" ht="165" x14ac:dyDescent="0.25">
      <c r="A22" s="191" t="s">
        <v>20</v>
      </c>
      <c r="B22" s="192" t="s">
        <v>21</v>
      </c>
      <c r="C22" s="193" t="s">
        <v>22</v>
      </c>
      <c r="D22" s="194">
        <f>G22+J22+M22</f>
        <v>1188.72</v>
      </c>
      <c r="E22" s="194">
        <f>H22+K22+N22</f>
        <v>0</v>
      </c>
      <c r="F22" s="194">
        <f>I22+L22+O22</f>
        <v>0</v>
      </c>
      <c r="G22" s="195">
        <v>286.11</v>
      </c>
      <c r="H22" s="194">
        <v>0</v>
      </c>
      <c r="I22" s="195">
        <v>0</v>
      </c>
      <c r="J22" s="195">
        <v>402.61</v>
      </c>
      <c r="K22" s="195">
        <v>0</v>
      </c>
      <c r="L22" s="195">
        <v>0</v>
      </c>
      <c r="M22" s="196">
        <v>500</v>
      </c>
      <c r="N22" s="194">
        <v>0</v>
      </c>
      <c r="O22" s="194">
        <v>0</v>
      </c>
      <c r="P22" s="196">
        <v>0</v>
      </c>
      <c r="Q22" s="194">
        <v>0</v>
      </c>
      <c r="R22" s="194">
        <v>0</v>
      </c>
    </row>
    <row r="23" spans="1:18" x14ac:dyDescent="0.25">
      <c r="A23" s="392" t="s">
        <v>23</v>
      </c>
      <c r="B23" s="393"/>
      <c r="C23" s="393"/>
      <c r="D23" s="393"/>
      <c r="E23" s="393"/>
      <c r="F23" s="393"/>
      <c r="G23" s="393"/>
      <c r="H23" s="393"/>
      <c r="I23" s="393"/>
      <c r="J23" s="393"/>
      <c r="K23" s="393"/>
      <c r="L23" s="393"/>
      <c r="M23" s="393"/>
      <c r="N23" s="393"/>
      <c r="O23" s="393"/>
      <c r="P23" s="393"/>
      <c r="Q23" s="393"/>
      <c r="R23" s="394"/>
    </row>
    <row r="24" spans="1:18" ht="90" x14ac:dyDescent="0.25">
      <c r="A24" s="191" t="s">
        <v>24</v>
      </c>
      <c r="B24" s="192" t="s">
        <v>119</v>
      </c>
      <c r="C24" s="223" t="s">
        <v>120</v>
      </c>
      <c r="D24" s="194">
        <f t="shared" ref="D24:F25" si="6">G24+J24+M24</f>
        <v>40.629999999999995</v>
      </c>
      <c r="E24" s="194">
        <f t="shared" si="6"/>
        <v>3111.95</v>
      </c>
      <c r="F24" s="194">
        <f t="shared" si="6"/>
        <v>0</v>
      </c>
      <c r="G24" s="195">
        <v>9.1999999999999993</v>
      </c>
      <c r="H24" s="194">
        <v>0</v>
      </c>
      <c r="I24" s="195">
        <v>0</v>
      </c>
      <c r="J24" s="195">
        <v>31.43</v>
      </c>
      <c r="K24" s="195">
        <v>3111.95</v>
      </c>
      <c r="L24" s="195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</row>
    <row r="25" spans="1:18" ht="210" x14ac:dyDescent="0.25">
      <c r="A25" s="198" t="s">
        <v>26</v>
      </c>
      <c r="B25" s="199" t="s">
        <v>27</v>
      </c>
      <c r="C25" s="10" t="s">
        <v>28</v>
      </c>
      <c r="D25" s="182">
        <f t="shared" si="6"/>
        <v>0</v>
      </c>
      <c r="E25" s="182">
        <f>H25+K25+N25</f>
        <v>0</v>
      </c>
      <c r="F25" s="182">
        <f t="shared" si="6"/>
        <v>0</v>
      </c>
      <c r="G25" s="183">
        <v>0</v>
      </c>
      <c r="H25" s="182">
        <v>0</v>
      </c>
      <c r="I25" s="183">
        <v>0</v>
      </c>
      <c r="J25" s="183">
        <v>0</v>
      </c>
      <c r="K25" s="183">
        <v>0</v>
      </c>
      <c r="L25" s="183">
        <v>0</v>
      </c>
      <c r="M25" s="200">
        <v>0</v>
      </c>
      <c r="N25" s="182">
        <v>0</v>
      </c>
      <c r="O25" s="182">
        <v>0</v>
      </c>
      <c r="P25" s="200">
        <v>0</v>
      </c>
      <c r="Q25" s="182">
        <v>0</v>
      </c>
      <c r="R25" s="182">
        <v>0</v>
      </c>
    </row>
    <row r="26" spans="1:18" x14ac:dyDescent="0.25">
      <c r="A26" s="397" t="s">
        <v>29</v>
      </c>
      <c r="B26" s="397"/>
      <c r="C26" s="397"/>
      <c r="D26" s="397"/>
      <c r="E26" s="397"/>
      <c r="F26" s="397"/>
      <c r="G26" s="397"/>
      <c r="H26" s="397"/>
      <c r="I26" s="397"/>
      <c r="J26" s="397"/>
      <c r="K26" s="201"/>
      <c r="L26" s="201"/>
      <c r="M26" s="202"/>
      <c r="N26" s="202"/>
      <c r="O26" s="202"/>
      <c r="P26" s="202"/>
      <c r="Q26" s="202"/>
      <c r="R26" s="202"/>
    </row>
    <row r="27" spans="1:18" ht="90" x14ac:dyDescent="0.25">
      <c r="A27" s="198" t="s">
        <v>30</v>
      </c>
      <c r="B27" s="199" t="s">
        <v>31</v>
      </c>
      <c r="C27" s="10" t="s">
        <v>32</v>
      </c>
      <c r="D27" s="182">
        <v>0</v>
      </c>
      <c r="E27" s="182">
        <v>0</v>
      </c>
      <c r="F27" s="182">
        <v>0</v>
      </c>
      <c r="G27" s="183">
        <v>0</v>
      </c>
      <c r="H27" s="182">
        <v>0</v>
      </c>
      <c r="I27" s="183">
        <v>0</v>
      </c>
      <c r="J27" s="183">
        <v>0</v>
      </c>
      <c r="K27" s="183">
        <v>0</v>
      </c>
      <c r="L27" s="183">
        <v>0</v>
      </c>
      <c r="M27" s="182">
        <v>0</v>
      </c>
      <c r="N27" s="182">
        <v>0</v>
      </c>
      <c r="O27" s="182">
        <v>0</v>
      </c>
      <c r="P27" s="182">
        <v>0</v>
      </c>
      <c r="Q27" s="182">
        <v>0</v>
      </c>
      <c r="R27" s="182">
        <v>0</v>
      </c>
    </row>
    <row r="28" spans="1:18" x14ac:dyDescent="0.25">
      <c r="A28" s="386" t="s">
        <v>33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8"/>
    </row>
    <row r="29" spans="1:18" x14ac:dyDescent="0.25">
      <c r="A29" s="392" t="s">
        <v>34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L29" s="393"/>
      <c r="M29" s="393"/>
      <c r="N29" s="393"/>
      <c r="O29" s="393"/>
      <c r="P29" s="393"/>
      <c r="Q29" s="393"/>
      <c r="R29" s="394"/>
    </row>
    <row r="30" spans="1:18" ht="255" x14ac:dyDescent="0.25">
      <c r="A30" s="203" t="s">
        <v>35</v>
      </c>
      <c r="B30" s="192" t="s">
        <v>110</v>
      </c>
      <c r="C30" s="193" t="s">
        <v>43</v>
      </c>
      <c r="D30" s="194">
        <f>G30+J30+M30</f>
        <v>0</v>
      </c>
      <c r="E30" s="194">
        <f>H30+K30+N30</f>
        <v>0</v>
      </c>
      <c r="F30" s="194">
        <f>I30+L30+O30</f>
        <v>0</v>
      </c>
      <c r="G30" s="195">
        <v>0</v>
      </c>
      <c r="H30" s="194">
        <v>0</v>
      </c>
      <c r="I30" s="195">
        <v>0</v>
      </c>
      <c r="J30" s="195">
        <v>0</v>
      </c>
      <c r="K30" s="195">
        <v>0</v>
      </c>
      <c r="L30" s="195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</row>
    <row r="31" spans="1:18" ht="135" x14ac:dyDescent="0.25">
      <c r="A31" s="185" t="s">
        <v>36</v>
      </c>
      <c r="B31" s="204" t="s">
        <v>137</v>
      </c>
      <c r="C31" s="63" t="s">
        <v>14</v>
      </c>
      <c r="D31" s="205">
        <v>0</v>
      </c>
      <c r="E31" s="205">
        <f>H31+K31+N31</f>
        <v>1744.55</v>
      </c>
      <c r="F31" s="205">
        <v>0</v>
      </c>
      <c r="G31" s="206">
        <v>0</v>
      </c>
      <c r="H31" s="205">
        <v>0</v>
      </c>
      <c r="I31" s="206">
        <v>0</v>
      </c>
      <c r="J31" s="206">
        <v>17.62</v>
      </c>
      <c r="K31" s="206">
        <v>1744.55</v>
      </c>
      <c r="L31" s="206">
        <v>0</v>
      </c>
      <c r="M31" s="205">
        <v>0</v>
      </c>
      <c r="N31" s="205">
        <v>0</v>
      </c>
      <c r="O31" s="205">
        <v>0</v>
      </c>
      <c r="P31" s="205">
        <v>0</v>
      </c>
      <c r="Q31" s="205">
        <v>0</v>
      </c>
      <c r="R31" s="205">
        <v>0</v>
      </c>
    </row>
    <row r="32" spans="1:18" ht="60" x14ac:dyDescent="0.25">
      <c r="A32" s="198" t="s">
        <v>117</v>
      </c>
      <c r="B32" s="141" t="s">
        <v>133</v>
      </c>
      <c r="C32" s="63" t="s">
        <v>43</v>
      </c>
      <c r="D32" s="206">
        <v>0</v>
      </c>
      <c r="E32" s="206">
        <v>0</v>
      </c>
      <c r="F32" s="206">
        <v>0</v>
      </c>
      <c r="G32" s="206">
        <v>0</v>
      </c>
      <c r="H32" s="206">
        <v>0</v>
      </c>
      <c r="I32" s="206">
        <v>0</v>
      </c>
      <c r="J32" s="206">
        <v>24.5</v>
      </c>
      <c r="K32" s="206">
        <v>2425.5</v>
      </c>
      <c r="L32" s="206">
        <v>0</v>
      </c>
      <c r="M32" s="207">
        <v>0</v>
      </c>
      <c r="N32" s="206">
        <v>0</v>
      </c>
      <c r="O32" s="207">
        <v>0</v>
      </c>
      <c r="P32" s="207">
        <v>0</v>
      </c>
      <c r="Q32" s="206">
        <v>0</v>
      </c>
      <c r="R32" s="207">
        <v>0</v>
      </c>
    </row>
    <row r="33" spans="1:18" ht="135" x14ac:dyDescent="0.25">
      <c r="A33" s="208" t="s">
        <v>121</v>
      </c>
      <c r="B33" s="192" t="s">
        <v>37</v>
      </c>
      <c r="C33" s="221" t="s">
        <v>28</v>
      </c>
      <c r="D33" s="182">
        <v>0</v>
      </c>
      <c r="E33" s="182">
        <v>0</v>
      </c>
      <c r="F33" s="182">
        <v>0</v>
      </c>
      <c r="G33" s="183">
        <v>0</v>
      </c>
      <c r="H33" s="182">
        <v>0</v>
      </c>
      <c r="I33" s="183">
        <v>0</v>
      </c>
      <c r="J33" s="183">
        <v>0.16</v>
      </c>
      <c r="K33" s="183">
        <v>16.309999999999999</v>
      </c>
      <c r="L33" s="183">
        <v>0</v>
      </c>
      <c r="M33" s="182">
        <v>0</v>
      </c>
      <c r="N33" s="182">
        <v>0</v>
      </c>
      <c r="O33" s="182">
        <v>0</v>
      </c>
      <c r="P33" s="182">
        <v>0</v>
      </c>
      <c r="Q33" s="182">
        <v>0</v>
      </c>
      <c r="R33" s="182">
        <v>0</v>
      </c>
    </row>
    <row r="34" spans="1:18" x14ac:dyDescent="0.25">
      <c r="A34" s="392" t="s">
        <v>38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4"/>
    </row>
    <row r="35" spans="1:18" ht="150" x14ac:dyDescent="0.25">
      <c r="A35" s="191" t="s">
        <v>39</v>
      </c>
      <c r="B35" s="192" t="s">
        <v>40</v>
      </c>
      <c r="C35" s="193" t="s">
        <v>108</v>
      </c>
      <c r="D35" s="194">
        <f t="shared" ref="D35:F38" si="7">G35+J35+M35</f>
        <v>9512.880000000001</v>
      </c>
      <c r="E35" s="194">
        <f>H35+K35+N35</f>
        <v>0</v>
      </c>
      <c r="F35" s="194">
        <f>I35+L35+O35</f>
        <v>1771.3</v>
      </c>
      <c r="G35" s="195">
        <v>3318.2</v>
      </c>
      <c r="H35" s="194">
        <v>0</v>
      </c>
      <c r="I35" s="195">
        <v>590</v>
      </c>
      <c r="J35" s="195">
        <v>3042.67</v>
      </c>
      <c r="K35" s="195">
        <v>0</v>
      </c>
      <c r="L35" s="195">
        <v>1181.3</v>
      </c>
      <c r="M35" s="210">
        <v>3152.01</v>
      </c>
      <c r="N35" s="194">
        <v>0</v>
      </c>
      <c r="O35" s="196">
        <v>0</v>
      </c>
      <c r="P35" s="210">
        <v>3592.1</v>
      </c>
      <c r="Q35" s="194">
        <v>0</v>
      </c>
      <c r="R35" s="196">
        <v>0</v>
      </c>
    </row>
    <row r="36" spans="1:18" ht="135" x14ac:dyDescent="0.25">
      <c r="A36" s="198" t="s">
        <v>41</v>
      </c>
      <c r="B36" s="199" t="s">
        <v>42</v>
      </c>
      <c r="C36" s="221" t="s">
        <v>43</v>
      </c>
      <c r="D36" s="182">
        <f t="shared" si="7"/>
        <v>353.48</v>
      </c>
      <c r="E36" s="182">
        <f>H36+K36+N36</f>
        <v>0</v>
      </c>
      <c r="F36" s="182">
        <f>I36+L36+O36</f>
        <v>0</v>
      </c>
      <c r="G36" s="183">
        <v>0</v>
      </c>
      <c r="H36" s="182">
        <v>0</v>
      </c>
      <c r="I36" s="183">
        <v>0</v>
      </c>
      <c r="J36" s="183">
        <v>353.48</v>
      </c>
      <c r="K36" s="183">
        <v>0</v>
      </c>
      <c r="L36" s="183">
        <v>0</v>
      </c>
      <c r="M36" s="182">
        <v>0</v>
      </c>
      <c r="N36" s="182">
        <v>0</v>
      </c>
      <c r="O36" s="200">
        <v>0</v>
      </c>
      <c r="P36" s="182">
        <v>0</v>
      </c>
      <c r="Q36" s="182">
        <v>0</v>
      </c>
      <c r="R36" s="200">
        <v>0</v>
      </c>
    </row>
    <row r="37" spans="1:18" ht="60" x14ac:dyDescent="0.25">
      <c r="A37" s="198" t="s">
        <v>44</v>
      </c>
      <c r="B37" s="199" t="s">
        <v>45</v>
      </c>
      <c r="C37" s="221" t="s">
        <v>43</v>
      </c>
      <c r="D37" s="182">
        <f t="shared" si="7"/>
        <v>50</v>
      </c>
      <c r="E37" s="182">
        <f>H37+K37+N37</f>
        <v>0</v>
      </c>
      <c r="F37" s="182">
        <f t="shared" si="7"/>
        <v>0</v>
      </c>
      <c r="G37" s="183">
        <v>0</v>
      </c>
      <c r="H37" s="182">
        <v>0</v>
      </c>
      <c r="I37" s="183">
        <v>0</v>
      </c>
      <c r="J37" s="183">
        <v>50</v>
      </c>
      <c r="K37" s="183">
        <v>0</v>
      </c>
      <c r="L37" s="183">
        <v>0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</row>
    <row r="38" spans="1:18" ht="225" x14ac:dyDescent="0.25">
      <c r="A38" s="198" t="s">
        <v>46</v>
      </c>
      <c r="B38" s="199" t="s">
        <v>47</v>
      </c>
      <c r="C38" s="221" t="s">
        <v>43</v>
      </c>
      <c r="D38" s="182">
        <f t="shared" si="7"/>
        <v>250</v>
      </c>
      <c r="E38" s="182">
        <f t="shared" si="7"/>
        <v>0</v>
      </c>
      <c r="F38" s="182">
        <f t="shared" si="7"/>
        <v>0</v>
      </c>
      <c r="G38" s="183">
        <v>0</v>
      </c>
      <c r="H38" s="182">
        <v>0</v>
      </c>
      <c r="I38" s="183">
        <v>0</v>
      </c>
      <c r="J38" s="183">
        <v>250</v>
      </c>
      <c r="K38" s="183">
        <v>0</v>
      </c>
      <c r="L38" s="183">
        <v>0</v>
      </c>
      <c r="M38" s="200">
        <v>0</v>
      </c>
      <c r="N38" s="182">
        <v>0</v>
      </c>
      <c r="O38" s="182">
        <v>0</v>
      </c>
      <c r="P38" s="200">
        <v>0</v>
      </c>
      <c r="Q38" s="182">
        <v>0</v>
      </c>
      <c r="R38" s="182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25" right="0.25" top="0.75" bottom="0.75" header="0.3" footer="0.3"/>
  <pageSetup paperSize="9" scale="7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opLeftCell="J36" workbookViewId="0">
      <selection activeCell="H20" sqref="H20"/>
    </sheetView>
  </sheetViews>
  <sheetFormatPr defaultRowHeight="15" x14ac:dyDescent="0.25"/>
  <cols>
    <col min="1" max="1" width="6" customWidth="1"/>
    <col min="2" max="2" width="25.85546875" customWidth="1"/>
    <col min="3" max="3" width="14.28515625" customWidth="1"/>
    <col min="4" max="4" width="11.85546875" bestFit="1" customWidth="1"/>
    <col min="5" max="5" width="9.5703125" bestFit="1" customWidth="1"/>
    <col min="6" max="6" width="10.425781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13.140625" style="20" bestFit="1" customWidth="1"/>
    <col min="11" max="11" width="11.7109375" style="20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 x14ac:dyDescent="0.25">
      <c r="A1" s="160"/>
      <c r="B1" s="161"/>
      <c r="C1" s="161"/>
      <c r="D1" s="162"/>
      <c r="E1" s="163"/>
      <c r="F1" s="164"/>
      <c r="G1" s="165"/>
      <c r="H1" s="166"/>
      <c r="I1" s="167"/>
      <c r="J1" s="168"/>
      <c r="K1" s="168"/>
      <c r="L1" s="211"/>
      <c r="M1" s="399" t="s">
        <v>0</v>
      </c>
      <c r="N1" s="399"/>
      <c r="O1" s="399"/>
      <c r="P1" s="399"/>
      <c r="Q1" s="399"/>
      <c r="R1" s="166"/>
    </row>
    <row r="2" spans="1:18" ht="15.75" x14ac:dyDescent="0.25">
      <c r="A2" s="160"/>
      <c r="B2" s="161"/>
      <c r="C2" s="161"/>
      <c r="D2" s="162"/>
      <c r="E2" s="163"/>
      <c r="F2" s="164"/>
      <c r="G2" s="165"/>
      <c r="H2" s="169"/>
      <c r="I2" s="167"/>
      <c r="J2" s="168"/>
      <c r="K2" s="168"/>
      <c r="L2" s="211"/>
      <c r="M2" s="245"/>
      <c r="N2" s="245"/>
      <c r="O2" s="245"/>
      <c r="P2" s="62"/>
      <c r="Q2" s="62"/>
      <c r="R2" s="166"/>
    </row>
    <row r="3" spans="1:18" ht="15.75" x14ac:dyDescent="0.25">
      <c r="A3" s="170"/>
      <c r="B3" s="166"/>
      <c r="C3" s="166"/>
      <c r="D3" s="163"/>
      <c r="E3" s="163"/>
      <c r="F3" s="163"/>
      <c r="G3" s="165"/>
      <c r="H3" s="166"/>
      <c r="I3" s="167"/>
      <c r="J3" s="168"/>
      <c r="K3" s="168"/>
      <c r="L3" s="213" t="s">
        <v>126</v>
      </c>
      <c r="M3" s="214"/>
      <c r="N3" s="214"/>
      <c r="O3" s="214"/>
      <c r="P3" s="214"/>
      <c r="Q3" s="214"/>
      <c r="R3" s="171"/>
    </row>
    <row r="4" spans="1:18" ht="15.75" x14ac:dyDescent="0.25">
      <c r="A4" s="170"/>
      <c r="B4" s="166"/>
      <c r="C4" s="166"/>
      <c r="D4" s="163"/>
      <c r="E4" s="163"/>
      <c r="F4" s="163"/>
      <c r="G4" s="165"/>
      <c r="H4" s="166"/>
      <c r="I4" s="167"/>
      <c r="J4" s="168"/>
      <c r="K4" s="168"/>
      <c r="L4" s="213" t="s">
        <v>2</v>
      </c>
      <c r="M4" s="214"/>
      <c r="N4" s="214"/>
      <c r="O4" s="214"/>
      <c r="P4" s="214"/>
      <c r="Q4" s="214"/>
      <c r="R4" s="171"/>
    </row>
    <row r="5" spans="1:18" ht="15.75" x14ac:dyDescent="0.25">
      <c r="A5" s="170"/>
      <c r="B5" s="166"/>
      <c r="C5" s="166"/>
      <c r="D5" s="163"/>
      <c r="E5" s="163"/>
      <c r="F5" s="163"/>
      <c r="G5" s="165"/>
      <c r="H5" s="166"/>
      <c r="I5" s="167"/>
      <c r="J5" s="168"/>
      <c r="K5" s="168"/>
      <c r="L5" s="213" t="s">
        <v>127</v>
      </c>
      <c r="M5" s="214"/>
      <c r="N5" s="214"/>
      <c r="O5" s="214"/>
      <c r="P5" s="214"/>
      <c r="Q5" s="214"/>
      <c r="R5" s="171"/>
    </row>
    <row r="6" spans="1:18" ht="15.75" x14ac:dyDescent="0.25">
      <c r="A6" s="170"/>
      <c r="B6" s="166"/>
      <c r="C6" s="166"/>
      <c r="D6" s="163"/>
      <c r="E6" s="163"/>
      <c r="F6" s="163"/>
      <c r="G6" s="165"/>
      <c r="H6" s="166"/>
      <c r="I6" s="167"/>
      <c r="J6" s="168"/>
      <c r="K6" s="168"/>
      <c r="L6" s="213" t="s">
        <v>128</v>
      </c>
      <c r="M6" s="214"/>
      <c r="N6" s="214"/>
      <c r="O6" s="214"/>
      <c r="P6" s="214"/>
      <c r="Q6" s="214"/>
      <c r="R6" s="171"/>
    </row>
    <row r="7" spans="1:18" ht="15.75" x14ac:dyDescent="0.25">
      <c r="A7" s="170"/>
      <c r="B7" s="166"/>
      <c r="C7" s="166"/>
      <c r="D7" s="163"/>
      <c r="E7" s="163"/>
      <c r="F7" s="163"/>
      <c r="G7" s="165"/>
      <c r="H7" s="166"/>
      <c r="I7" s="167"/>
      <c r="J7" s="168"/>
      <c r="K7" s="168"/>
      <c r="L7" s="211"/>
      <c r="M7" s="154" t="s">
        <v>150</v>
      </c>
      <c r="N7" s="154"/>
      <c r="O7" s="154"/>
      <c r="P7" s="154"/>
      <c r="Q7" s="154"/>
      <c r="R7" s="166"/>
    </row>
    <row r="8" spans="1:18" x14ac:dyDescent="0.25">
      <c r="A8" s="172"/>
      <c r="B8" s="266"/>
      <c r="C8" s="173"/>
      <c r="D8" s="267"/>
      <c r="E8" s="174"/>
      <c r="F8" s="265"/>
      <c r="G8" s="165"/>
      <c r="H8" s="174" t="s">
        <v>84</v>
      </c>
      <c r="I8" s="167"/>
      <c r="J8" s="268"/>
      <c r="K8" s="168"/>
      <c r="L8" s="168"/>
      <c r="M8" s="175"/>
      <c r="N8" s="175"/>
      <c r="O8" s="174"/>
      <c r="P8" s="166"/>
      <c r="Q8" s="166"/>
      <c r="R8" s="166"/>
    </row>
    <row r="9" spans="1:18" x14ac:dyDescent="0.25">
      <c r="A9" s="172"/>
      <c r="B9" s="401" t="s">
        <v>129</v>
      </c>
      <c r="C9" s="401"/>
      <c r="D9" s="401"/>
      <c r="E9" s="401"/>
      <c r="F9" s="401"/>
      <c r="G9" s="401"/>
      <c r="H9" s="401"/>
      <c r="I9" s="401"/>
      <c r="J9" s="401"/>
      <c r="K9" s="401"/>
      <c r="L9" s="401"/>
      <c r="M9" s="401"/>
      <c r="N9" s="401"/>
      <c r="O9" s="401"/>
      <c r="P9" s="401"/>
      <c r="Q9" s="401"/>
      <c r="R9" s="401"/>
    </row>
    <row r="10" spans="1:18" x14ac:dyDescent="0.25">
      <c r="A10" s="176" t="s">
        <v>6</v>
      </c>
      <c r="B10" s="166"/>
      <c r="C10" s="166"/>
      <c r="D10" s="163"/>
      <c r="E10" s="163"/>
      <c r="F10" s="163"/>
      <c r="G10" s="177"/>
      <c r="H10" s="163"/>
      <c r="I10" s="177"/>
      <c r="J10" s="177"/>
      <c r="K10" s="177"/>
      <c r="L10" s="177"/>
      <c r="M10" s="163"/>
      <c r="N10" s="163"/>
      <c r="O10" s="163"/>
      <c r="P10" s="166"/>
      <c r="Q10" s="166"/>
      <c r="R10" s="166"/>
    </row>
    <row r="11" spans="1:18" x14ac:dyDescent="0.25">
      <c r="A11" s="404" t="s">
        <v>48</v>
      </c>
      <c r="B11" s="406" t="s">
        <v>7</v>
      </c>
      <c r="C11" s="408" t="s">
        <v>8</v>
      </c>
      <c r="D11" s="409" t="s">
        <v>9</v>
      </c>
      <c r="E11" s="410"/>
      <c r="F11" s="411"/>
      <c r="G11" s="409">
        <v>2018</v>
      </c>
      <c r="H11" s="410"/>
      <c r="I11" s="411"/>
      <c r="J11" s="412">
        <v>2019</v>
      </c>
      <c r="K11" s="413"/>
      <c r="L11" s="414"/>
      <c r="M11" s="415">
        <v>2020</v>
      </c>
      <c r="N11" s="416"/>
      <c r="O11" s="416"/>
      <c r="P11" s="416">
        <v>2021</v>
      </c>
      <c r="Q11" s="416"/>
      <c r="R11" s="416"/>
    </row>
    <row r="12" spans="1:18" ht="126.75" x14ac:dyDescent="0.25">
      <c r="A12" s="405"/>
      <c r="B12" s="407"/>
      <c r="C12" s="407"/>
      <c r="D12" s="39" t="s">
        <v>112</v>
      </c>
      <c r="E12" s="40" t="s">
        <v>115</v>
      </c>
      <c r="F12" s="39" t="s">
        <v>116</v>
      </c>
      <c r="G12" s="253" t="s">
        <v>112</v>
      </c>
      <c r="H12" s="40" t="s">
        <v>115</v>
      </c>
      <c r="I12" s="253" t="s">
        <v>113</v>
      </c>
      <c r="J12" s="253" t="s">
        <v>112</v>
      </c>
      <c r="K12" s="253" t="s">
        <v>115</v>
      </c>
      <c r="L12" s="253" t="s">
        <v>116</v>
      </c>
      <c r="M12" s="41" t="s">
        <v>114</v>
      </c>
      <c r="N12" s="41" t="s">
        <v>115</v>
      </c>
      <c r="O12" s="41" t="s">
        <v>116</v>
      </c>
      <c r="P12" s="41" t="s">
        <v>114</v>
      </c>
      <c r="Q12" s="41" t="s">
        <v>115</v>
      </c>
      <c r="R12" s="41" t="s">
        <v>116</v>
      </c>
    </row>
    <row r="13" spans="1:18" x14ac:dyDescent="0.25">
      <c r="A13" s="178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244">
        <v>17</v>
      </c>
      <c r="N13" s="244">
        <v>18</v>
      </c>
      <c r="O13" s="244">
        <v>19</v>
      </c>
      <c r="P13" s="244">
        <v>17</v>
      </c>
      <c r="Q13" s="244">
        <v>18</v>
      </c>
      <c r="R13" s="244">
        <v>19</v>
      </c>
    </row>
    <row r="14" spans="1:18" x14ac:dyDescent="0.25">
      <c r="A14" s="386" t="s">
        <v>10</v>
      </c>
      <c r="B14" s="387"/>
      <c r="C14" s="388"/>
      <c r="D14" s="504">
        <f>G14+J14+M14+P14</f>
        <v>26119.897189999996</v>
      </c>
      <c r="E14" s="505"/>
      <c r="F14" s="506"/>
      <c r="G14" s="417">
        <f t="shared" ref="G14" si="0">G15+H15+I15</f>
        <v>4203.51</v>
      </c>
      <c r="H14" s="417"/>
      <c r="I14" s="417"/>
      <c r="J14" s="417">
        <f t="shared" ref="J14" si="1">J15+K15+L15</f>
        <v>14672.277189999999</v>
      </c>
      <c r="K14" s="417"/>
      <c r="L14" s="417"/>
      <c r="M14" s="417">
        <f t="shared" ref="M14" si="2">M15+N15+O15</f>
        <v>3652.01</v>
      </c>
      <c r="N14" s="417"/>
      <c r="O14" s="417"/>
      <c r="P14" s="417">
        <f>P15+Q15+R15</f>
        <v>3592.1</v>
      </c>
      <c r="Q14" s="417"/>
      <c r="R14" s="417"/>
    </row>
    <row r="15" spans="1:18" x14ac:dyDescent="0.25">
      <c r="A15" s="386" t="s">
        <v>11</v>
      </c>
      <c r="B15" s="387"/>
      <c r="C15" s="388"/>
      <c r="D15" s="151">
        <f>D16+D17</f>
        <v>15050.287190000001</v>
      </c>
      <c r="E15" s="151">
        <f t="shared" ref="E15:R15" si="3">E16+E17</f>
        <v>9298.31</v>
      </c>
      <c r="F15" s="151">
        <f t="shared" si="3"/>
        <v>1771.3</v>
      </c>
      <c r="G15" s="156">
        <f t="shared" si="3"/>
        <v>3613.5099999999998</v>
      </c>
      <c r="H15" s="151">
        <f t="shared" si="3"/>
        <v>0</v>
      </c>
      <c r="I15" s="151">
        <f t="shared" si="3"/>
        <v>590</v>
      </c>
      <c r="J15" s="156">
        <f t="shared" si="3"/>
        <v>4192.6671900000001</v>
      </c>
      <c r="K15" s="156">
        <f t="shared" si="3"/>
        <v>9298.31</v>
      </c>
      <c r="L15" s="151">
        <f t="shared" si="3"/>
        <v>1181.3</v>
      </c>
      <c r="M15" s="151">
        <f t="shared" si="3"/>
        <v>3652.01</v>
      </c>
      <c r="N15" s="151">
        <f t="shared" si="3"/>
        <v>0</v>
      </c>
      <c r="O15" s="151">
        <f t="shared" si="3"/>
        <v>0</v>
      </c>
      <c r="P15" s="151">
        <f t="shared" si="3"/>
        <v>3592.1</v>
      </c>
      <c r="Q15" s="151">
        <f t="shared" si="3"/>
        <v>0</v>
      </c>
      <c r="R15" s="151">
        <f t="shared" si="3"/>
        <v>0</v>
      </c>
    </row>
    <row r="16" spans="1:18" ht="90" x14ac:dyDescent="0.25">
      <c r="A16" s="180" t="s">
        <v>111</v>
      </c>
      <c r="B16" s="395" t="s">
        <v>12</v>
      </c>
      <c r="C16" s="181" t="s">
        <v>120</v>
      </c>
      <c r="D16" s="182">
        <f>G16+J16+M16+P16</f>
        <v>1927.6854699999999</v>
      </c>
      <c r="E16" s="182">
        <f>H16+K16+N16+Q16</f>
        <v>7553.76</v>
      </c>
      <c r="F16" s="182">
        <f t="shared" ref="F16:R16" si="4">F22+F24+F30+F31+F32+F36+F37+F38</f>
        <v>0</v>
      </c>
      <c r="G16" s="183">
        <f t="shared" si="4"/>
        <v>295.31</v>
      </c>
      <c r="H16" s="182">
        <f t="shared" si="4"/>
        <v>0</v>
      </c>
      <c r="I16" s="182">
        <f t="shared" si="4"/>
        <v>0</v>
      </c>
      <c r="J16" s="269">
        <f>J20+J22+J24+J25+J27+J32+J33+J36+J37+J38</f>
        <v>1132.37547</v>
      </c>
      <c r="K16" s="183">
        <f>K20+K22+K24+K25+K27+K32+K33+K36+K37+K38</f>
        <v>7553.76</v>
      </c>
      <c r="L16" s="182">
        <f t="shared" si="4"/>
        <v>0</v>
      </c>
      <c r="M16" s="182">
        <f t="shared" si="4"/>
        <v>500</v>
      </c>
      <c r="N16" s="182">
        <f t="shared" si="4"/>
        <v>0</v>
      </c>
      <c r="O16" s="182">
        <f t="shared" si="4"/>
        <v>0</v>
      </c>
      <c r="P16" s="182">
        <f t="shared" si="4"/>
        <v>0</v>
      </c>
      <c r="Q16" s="182">
        <f t="shared" si="4"/>
        <v>0</v>
      </c>
      <c r="R16" s="182">
        <f t="shared" si="4"/>
        <v>0</v>
      </c>
    </row>
    <row r="17" spans="1:18" ht="30" x14ac:dyDescent="0.25">
      <c r="A17" s="184"/>
      <c r="B17" s="396"/>
      <c r="C17" s="181" t="s">
        <v>14</v>
      </c>
      <c r="D17" s="182">
        <f>G17+J17+M17+P17</f>
        <v>13122.601720000001</v>
      </c>
      <c r="E17" s="182">
        <f>H17+K17+N17+Q17</f>
        <v>1744.55</v>
      </c>
      <c r="F17" s="182">
        <f>I17+L17+O17+R17</f>
        <v>1771.3</v>
      </c>
      <c r="G17" s="183">
        <f t="shared" ref="G17:R17" si="5">G20+G25+G27+G33+G35</f>
        <v>3318.2</v>
      </c>
      <c r="H17" s="182">
        <f t="shared" si="5"/>
        <v>0</v>
      </c>
      <c r="I17" s="182">
        <f t="shared" si="5"/>
        <v>590</v>
      </c>
      <c r="J17" s="269">
        <f>J30+J31+J35</f>
        <v>3060.2917200000002</v>
      </c>
      <c r="K17" s="183">
        <f>K30+K31+K35</f>
        <v>1744.55</v>
      </c>
      <c r="L17" s="182">
        <f t="shared" si="5"/>
        <v>1181.3</v>
      </c>
      <c r="M17" s="182">
        <f t="shared" si="5"/>
        <v>3152.01</v>
      </c>
      <c r="N17" s="182">
        <f t="shared" si="5"/>
        <v>0</v>
      </c>
      <c r="O17" s="182">
        <f t="shared" si="5"/>
        <v>0</v>
      </c>
      <c r="P17" s="182">
        <f t="shared" si="5"/>
        <v>3592.1</v>
      </c>
      <c r="Q17" s="182">
        <f t="shared" si="5"/>
        <v>0</v>
      </c>
      <c r="R17" s="182">
        <f t="shared" si="5"/>
        <v>0</v>
      </c>
    </row>
    <row r="18" spans="1:18" x14ac:dyDescent="0.25">
      <c r="A18" s="409" t="s">
        <v>15</v>
      </c>
      <c r="B18" s="410"/>
      <c r="C18" s="410"/>
      <c r="D18" s="410"/>
      <c r="E18" s="410"/>
      <c r="F18" s="410"/>
      <c r="G18" s="410"/>
      <c r="H18" s="410"/>
      <c r="I18" s="410"/>
      <c r="J18" s="410"/>
      <c r="K18" s="410"/>
      <c r="L18" s="410"/>
      <c r="M18" s="410"/>
      <c r="N18" s="410"/>
      <c r="O18" s="410"/>
      <c r="P18" s="410"/>
      <c r="Q18" s="410"/>
      <c r="R18" s="411"/>
    </row>
    <row r="19" spans="1:18" x14ac:dyDescent="0.25">
      <c r="A19" s="392" t="s">
        <v>16</v>
      </c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4"/>
    </row>
    <row r="20" spans="1:18" s="29" customFormat="1" ht="109.5" customHeight="1" x14ac:dyDescent="0.25">
      <c r="A20" s="180" t="s">
        <v>17</v>
      </c>
      <c r="B20" s="256" t="s">
        <v>147</v>
      </c>
      <c r="C20" s="251" t="s">
        <v>43</v>
      </c>
      <c r="D20" s="254">
        <f>G20+J20+M20+P20</f>
        <v>20.202020000000001</v>
      </c>
      <c r="E20" s="182">
        <f>H20+K20+N20+Q20</f>
        <v>2000</v>
      </c>
      <c r="F20" s="182">
        <f>I20+L20+O20+R20</f>
        <v>0</v>
      </c>
      <c r="G20" s="188">
        <v>0</v>
      </c>
      <c r="H20" s="188">
        <v>0</v>
      </c>
      <c r="I20" s="188">
        <v>0</v>
      </c>
      <c r="J20" s="270">
        <v>20.202020000000001</v>
      </c>
      <c r="K20" s="189">
        <v>2000</v>
      </c>
      <c r="L20" s="188">
        <v>0</v>
      </c>
      <c r="M20" s="190">
        <v>0</v>
      </c>
      <c r="N20" s="190">
        <v>0</v>
      </c>
      <c r="O20" s="190">
        <v>0</v>
      </c>
      <c r="P20" s="190">
        <v>0</v>
      </c>
      <c r="Q20" s="190">
        <v>0</v>
      </c>
      <c r="R20" s="190">
        <v>0</v>
      </c>
    </row>
    <row r="21" spans="1:18" x14ac:dyDescent="0.25">
      <c r="A21" s="392" t="s">
        <v>19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4"/>
    </row>
    <row r="22" spans="1:18" ht="165" x14ac:dyDescent="0.25">
      <c r="A22" s="191" t="s">
        <v>20</v>
      </c>
      <c r="B22" s="192" t="s">
        <v>21</v>
      </c>
      <c r="C22" s="193" t="s">
        <v>22</v>
      </c>
      <c r="D22" s="182">
        <f>G22+J22+M22+P22</f>
        <v>1188.72</v>
      </c>
      <c r="E22" s="194">
        <f>H22+K22+N22</f>
        <v>0</v>
      </c>
      <c r="F22" s="194">
        <f>I22+L22+O22</f>
        <v>0</v>
      </c>
      <c r="G22" s="195">
        <v>286.11</v>
      </c>
      <c r="H22" s="194">
        <v>0</v>
      </c>
      <c r="I22" s="195">
        <v>0</v>
      </c>
      <c r="J22" s="271">
        <v>402.61</v>
      </c>
      <c r="K22" s="195">
        <v>0</v>
      </c>
      <c r="L22" s="195">
        <v>0</v>
      </c>
      <c r="M22" s="196">
        <v>500</v>
      </c>
      <c r="N22" s="194">
        <v>0</v>
      </c>
      <c r="O22" s="194">
        <v>0</v>
      </c>
      <c r="P22" s="196">
        <v>0</v>
      </c>
      <c r="Q22" s="194">
        <v>0</v>
      </c>
      <c r="R22" s="194">
        <v>0</v>
      </c>
    </row>
    <row r="23" spans="1:18" x14ac:dyDescent="0.25">
      <c r="A23" s="392" t="s">
        <v>23</v>
      </c>
      <c r="B23" s="393"/>
      <c r="C23" s="393"/>
      <c r="D23" s="393"/>
      <c r="E23" s="393"/>
      <c r="F23" s="393"/>
      <c r="G23" s="393"/>
      <c r="H23" s="393"/>
      <c r="I23" s="393"/>
      <c r="J23" s="393"/>
      <c r="K23" s="393"/>
      <c r="L23" s="393"/>
      <c r="M23" s="393"/>
      <c r="N23" s="393"/>
      <c r="O23" s="393"/>
      <c r="P23" s="393"/>
      <c r="Q23" s="393"/>
      <c r="R23" s="394"/>
    </row>
    <row r="24" spans="1:18" s="29" customFormat="1" ht="90" x14ac:dyDescent="0.25">
      <c r="A24" s="184" t="s">
        <v>24</v>
      </c>
      <c r="B24" s="257" t="s">
        <v>149</v>
      </c>
      <c r="C24" s="252" t="s">
        <v>120</v>
      </c>
      <c r="D24" s="182">
        <f>G24+J24+M24+P24</f>
        <v>39.989999999999995</v>
      </c>
      <c r="E24" s="194">
        <f t="shared" ref="E24:F25" si="6">H24+K24+N24</f>
        <v>0</v>
      </c>
      <c r="F24" s="194">
        <f t="shared" si="6"/>
        <v>0</v>
      </c>
      <c r="G24" s="194">
        <v>9.1999999999999993</v>
      </c>
      <c r="H24" s="194">
        <v>0</v>
      </c>
      <c r="I24" s="194">
        <v>0</v>
      </c>
      <c r="J24" s="276">
        <v>30.79</v>
      </c>
      <c r="K24" s="195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</row>
    <row r="25" spans="1:18" ht="60" x14ac:dyDescent="0.25">
      <c r="A25" s="198" t="s">
        <v>26</v>
      </c>
      <c r="B25" s="257" t="s">
        <v>146</v>
      </c>
      <c r="C25" s="10" t="s">
        <v>43</v>
      </c>
      <c r="D25" s="254">
        <f>G25+J25+M25+P25</f>
        <v>0.62870000000000004</v>
      </c>
      <c r="E25" s="182">
        <f>H25+K25+N25</f>
        <v>3111.95</v>
      </c>
      <c r="F25" s="182">
        <f t="shared" si="6"/>
        <v>0</v>
      </c>
      <c r="G25" s="183">
        <v>0</v>
      </c>
      <c r="H25" s="182">
        <v>0</v>
      </c>
      <c r="I25" s="183">
        <v>0</v>
      </c>
      <c r="J25" s="272">
        <v>0.62870000000000004</v>
      </c>
      <c r="K25" s="183">
        <v>3111.95</v>
      </c>
      <c r="L25" s="183">
        <v>0</v>
      </c>
      <c r="M25" s="200">
        <v>0</v>
      </c>
      <c r="N25" s="182">
        <v>0</v>
      </c>
      <c r="O25" s="182">
        <v>0</v>
      </c>
      <c r="P25" s="200">
        <v>0</v>
      </c>
      <c r="Q25" s="182">
        <v>0</v>
      </c>
      <c r="R25" s="182">
        <v>0</v>
      </c>
    </row>
    <row r="26" spans="1:18" x14ac:dyDescent="0.25">
      <c r="A26" s="397" t="s">
        <v>29</v>
      </c>
      <c r="B26" s="397"/>
      <c r="C26" s="397"/>
      <c r="D26" s="397"/>
      <c r="E26" s="397"/>
      <c r="F26" s="397"/>
      <c r="G26" s="397"/>
      <c r="H26" s="397"/>
      <c r="I26" s="397"/>
      <c r="J26" s="397"/>
      <c r="K26" s="201"/>
      <c r="L26" s="201"/>
      <c r="M26" s="202"/>
      <c r="N26" s="202"/>
      <c r="O26" s="202"/>
      <c r="P26" s="202"/>
      <c r="Q26" s="202"/>
      <c r="R26" s="202"/>
    </row>
    <row r="27" spans="1:18" ht="90" x14ac:dyDescent="0.25">
      <c r="A27" s="198" t="s">
        <v>30</v>
      </c>
      <c r="B27" s="199" t="s">
        <v>31</v>
      </c>
      <c r="C27" s="10" t="s">
        <v>32</v>
      </c>
      <c r="D27" s="182">
        <f>G27+J27+M27+P27</f>
        <v>0</v>
      </c>
      <c r="E27" s="182">
        <v>0</v>
      </c>
      <c r="F27" s="182">
        <v>0</v>
      </c>
      <c r="G27" s="183">
        <v>0</v>
      </c>
      <c r="H27" s="182">
        <v>0</v>
      </c>
      <c r="I27" s="183">
        <v>0</v>
      </c>
      <c r="J27" s="183">
        <v>0</v>
      </c>
      <c r="K27" s="183">
        <v>0</v>
      </c>
      <c r="L27" s="183">
        <v>0</v>
      </c>
      <c r="M27" s="182">
        <v>0</v>
      </c>
      <c r="N27" s="182">
        <v>0</v>
      </c>
      <c r="O27" s="182">
        <v>0</v>
      </c>
      <c r="P27" s="182">
        <v>0</v>
      </c>
      <c r="Q27" s="182">
        <v>0</v>
      </c>
      <c r="R27" s="182">
        <v>0</v>
      </c>
    </row>
    <row r="28" spans="1:18" x14ac:dyDescent="0.25">
      <c r="A28" s="386" t="s">
        <v>33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8"/>
    </row>
    <row r="29" spans="1:18" x14ac:dyDescent="0.25">
      <c r="A29" s="392" t="s">
        <v>34</v>
      </c>
      <c r="B29" s="393"/>
      <c r="C29" s="393"/>
      <c r="D29" s="393"/>
      <c r="E29" s="393"/>
      <c r="F29" s="393"/>
      <c r="G29" s="393"/>
      <c r="H29" s="393"/>
      <c r="I29" s="393"/>
      <c r="J29" s="393"/>
      <c r="K29" s="393"/>
      <c r="L29" s="393"/>
      <c r="M29" s="393"/>
      <c r="N29" s="393"/>
      <c r="O29" s="393"/>
      <c r="P29" s="393"/>
      <c r="Q29" s="393"/>
      <c r="R29" s="394"/>
    </row>
    <row r="30" spans="1:18" ht="255" x14ac:dyDescent="0.25">
      <c r="A30" s="203" t="s">
        <v>35</v>
      </c>
      <c r="B30" s="192" t="s">
        <v>110</v>
      </c>
      <c r="C30" s="193" t="s">
        <v>14</v>
      </c>
      <c r="D30" s="182">
        <f>G30+J30+M30+P30</f>
        <v>0</v>
      </c>
      <c r="E30" s="194">
        <f>H30+K30+N30</f>
        <v>0</v>
      </c>
      <c r="F30" s="194">
        <f>I30+L30+O30</f>
        <v>0</v>
      </c>
      <c r="G30" s="195">
        <v>0</v>
      </c>
      <c r="H30" s="194">
        <v>0</v>
      </c>
      <c r="I30" s="195">
        <v>0</v>
      </c>
      <c r="J30" s="195">
        <v>0</v>
      </c>
      <c r="K30" s="195">
        <v>0</v>
      </c>
      <c r="L30" s="195">
        <v>0</v>
      </c>
      <c r="M30" s="194">
        <v>0</v>
      </c>
      <c r="N30" s="194">
        <v>0</v>
      </c>
      <c r="O30" s="194">
        <v>0</v>
      </c>
      <c r="P30" s="194">
        <v>0</v>
      </c>
      <c r="Q30" s="194">
        <v>0</v>
      </c>
      <c r="R30" s="194">
        <v>0</v>
      </c>
    </row>
    <row r="31" spans="1:18" s="29" customFormat="1" ht="120" customHeight="1" x14ac:dyDescent="0.25">
      <c r="A31" s="180" t="s">
        <v>36</v>
      </c>
      <c r="B31" s="258" t="s">
        <v>137</v>
      </c>
      <c r="C31" s="259" t="s">
        <v>14</v>
      </c>
      <c r="D31" s="255">
        <f>G31+J31+M31+P31</f>
        <v>17.62172</v>
      </c>
      <c r="E31" s="260">
        <f>H31+K31+N31</f>
        <v>1744.55</v>
      </c>
      <c r="F31" s="260">
        <v>0</v>
      </c>
      <c r="G31" s="260">
        <v>0</v>
      </c>
      <c r="H31" s="260">
        <v>0</v>
      </c>
      <c r="I31" s="260">
        <v>0</v>
      </c>
      <c r="J31" s="273">
        <v>17.62172</v>
      </c>
      <c r="K31" s="274">
        <v>1744.55</v>
      </c>
      <c r="L31" s="260">
        <v>0</v>
      </c>
      <c r="M31" s="260">
        <v>0</v>
      </c>
      <c r="N31" s="260">
        <v>0</v>
      </c>
      <c r="O31" s="260">
        <v>0</v>
      </c>
      <c r="P31" s="260">
        <v>0</v>
      </c>
      <c r="Q31" s="260">
        <v>0</v>
      </c>
      <c r="R31" s="260">
        <v>0</v>
      </c>
    </row>
    <row r="32" spans="1:18" s="29" customFormat="1" ht="60" x14ac:dyDescent="0.25">
      <c r="A32" s="261" t="s">
        <v>117</v>
      </c>
      <c r="B32" s="262" t="s">
        <v>148</v>
      </c>
      <c r="C32" s="259" t="s">
        <v>43</v>
      </c>
      <c r="D32" s="182">
        <f>G32+J32+M32+P32</f>
        <v>24.5</v>
      </c>
      <c r="E32" s="182">
        <f>H32+K32+N32+Q32</f>
        <v>2425.5</v>
      </c>
      <c r="F32" s="260">
        <v>0</v>
      </c>
      <c r="G32" s="260">
        <v>0</v>
      </c>
      <c r="H32" s="260">
        <v>0</v>
      </c>
      <c r="I32" s="260">
        <v>0</v>
      </c>
      <c r="J32" s="274">
        <v>24.5</v>
      </c>
      <c r="K32" s="206">
        <v>2425.5</v>
      </c>
      <c r="L32" s="260">
        <v>0</v>
      </c>
      <c r="M32" s="263">
        <v>0</v>
      </c>
      <c r="N32" s="260">
        <v>0</v>
      </c>
      <c r="O32" s="263">
        <v>0</v>
      </c>
      <c r="P32" s="263">
        <v>0</v>
      </c>
      <c r="Q32" s="260">
        <v>0</v>
      </c>
      <c r="R32" s="263">
        <v>0</v>
      </c>
    </row>
    <row r="33" spans="1:18" s="29" customFormat="1" ht="125.25" customHeight="1" x14ac:dyDescent="0.25">
      <c r="A33" s="264" t="s">
        <v>121</v>
      </c>
      <c r="B33" s="257" t="s">
        <v>37</v>
      </c>
      <c r="C33" s="181" t="s">
        <v>43</v>
      </c>
      <c r="D33" s="254">
        <f>G33+J33+M33+P33</f>
        <v>0.16475000000000001</v>
      </c>
      <c r="E33" s="277">
        <f>H33+K33+N33+Q33</f>
        <v>16.309999999999999</v>
      </c>
      <c r="F33" s="182">
        <v>0</v>
      </c>
      <c r="G33" s="182">
        <v>0</v>
      </c>
      <c r="H33" s="182">
        <v>0</v>
      </c>
      <c r="I33" s="182">
        <v>0</v>
      </c>
      <c r="J33" s="269">
        <v>0.16475000000000001</v>
      </c>
      <c r="K33" s="275">
        <v>16.309999999999999</v>
      </c>
      <c r="L33" s="182">
        <v>0</v>
      </c>
      <c r="M33" s="182">
        <v>0</v>
      </c>
      <c r="N33" s="182">
        <v>0</v>
      </c>
      <c r="O33" s="182">
        <v>0</v>
      </c>
      <c r="P33" s="182">
        <v>0</v>
      </c>
      <c r="Q33" s="182">
        <v>0</v>
      </c>
      <c r="R33" s="182">
        <v>0</v>
      </c>
    </row>
    <row r="34" spans="1:18" x14ac:dyDescent="0.25">
      <c r="A34" s="392" t="s">
        <v>38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4"/>
    </row>
    <row r="35" spans="1:18" ht="150" x14ac:dyDescent="0.25">
      <c r="A35" s="191" t="s">
        <v>39</v>
      </c>
      <c r="B35" s="192" t="s">
        <v>40</v>
      </c>
      <c r="C35" s="193" t="s">
        <v>108</v>
      </c>
      <c r="D35" s="182">
        <f>G35+J35+M35+P35</f>
        <v>13104.980000000001</v>
      </c>
      <c r="E35" s="194">
        <f>H35+K35+N35</f>
        <v>0</v>
      </c>
      <c r="F35" s="194">
        <f>I35+L35+O35</f>
        <v>1771.3</v>
      </c>
      <c r="G35" s="195">
        <v>3318.2</v>
      </c>
      <c r="H35" s="194">
        <v>0</v>
      </c>
      <c r="I35" s="195">
        <v>590</v>
      </c>
      <c r="J35" s="195">
        <v>3042.67</v>
      </c>
      <c r="K35" s="195">
        <v>0</v>
      </c>
      <c r="L35" s="195">
        <v>1181.3</v>
      </c>
      <c r="M35" s="210">
        <v>3152.01</v>
      </c>
      <c r="N35" s="194">
        <v>0</v>
      </c>
      <c r="O35" s="196">
        <v>0</v>
      </c>
      <c r="P35" s="210">
        <v>3592.1</v>
      </c>
      <c r="Q35" s="194">
        <v>0</v>
      </c>
      <c r="R35" s="196">
        <v>0</v>
      </c>
    </row>
    <row r="36" spans="1:18" ht="135" x14ac:dyDescent="0.25">
      <c r="A36" s="198" t="s">
        <v>41</v>
      </c>
      <c r="B36" s="199" t="s">
        <v>42</v>
      </c>
      <c r="C36" s="246" t="s">
        <v>43</v>
      </c>
      <c r="D36" s="182">
        <f t="shared" ref="D36:F38" si="7">G36+J36+M36</f>
        <v>353.48</v>
      </c>
      <c r="E36" s="182">
        <f>H36+K36+N36</f>
        <v>0</v>
      </c>
      <c r="F36" s="182">
        <f>I36+L36+O36</f>
        <v>0</v>
      </c>
      <c r="G36" s="183">
        <v>0</v>
      </c>
      <c r="H36" s="182">
        <v>0</v>
      </c>
      <c r="I36" s="183">
        <v>0</v>
      </c>
      <c r="J36" s="183">
        <v>353.48</v>
      </c>
      <c r="K36" s="183">
        <v>0</v>
      </c>
      <c r="L36" s="183">
        <v>0</v>
      </c>
      <c r="M36" s="182">
        <v>0</v>
      </c>
      <c r="N36" s="182">
        <v>0</v>
      </c>
      <c r="O36" s="200">
        <v>0</v>
      </c>
      <c r="P36" s="182">
        <v>0</v>
      </c>
      <c r="Q36" s="182">
        <v>0</v>
      </c>
      <c r="R36" s="200">
        <v>0</v>
      </c>
    </row>
    <row r="37" spans="1:18" ht="60" x14ac:dyDescent="0.25">
      <c r="A37" s="198" t="s">
        <v>44</v>
      </c>
      <c r="B37" s="199" t="s">
        <v>45</v>
      </c>
      <c r="C37" s="246" t="s">
        <v>43</v>
      </c>
      <c r="D37" s="182">
        <f t="shared" si="7"/>
        <v>50</v>
      </c>
      <c r="E37" s="182">
        <f>H37+K37+N37</f>
        <v>0</v>
      </c>
      <c r="F37" s="182">
        <f t="shared" si="7"/>
        <v>0</v>
      </c>
      <c r="G37" s="183">
        <v>0</v>
      </c>
      <c r="H37" s="182">
        <v>0</v>
      </c>
      <c r="I37" s="183">
        <v>0</v>
      </c>
      <c r="J37" s="183">
        <v>50</v>
      </c>
      <c r="K37" s="183">
        <v>0</v>
      </c>
      <c r="L37" s="183">
        <v>0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</row>
    <row r="38" spans="1:18" ht="225" x14ac:dyDescent="0.25">
      <c r="A38" s="198" t="s">
        <v>46</v>
      </c>
      <c r="B38" s="199" t="s">
        <v>47</v>
      </c>
      <c r="C38" s="246" t="s">
        <v>43</v>
      </c>
      <c r="D38" s="182">
        <f t="shared" si="7"/>
        <v>250</v>
      </c>
      <c r="E38" s="182">
        <f t="shared" si="7"/>
        <v>0</v>
      </c>
      <c r="F38" s="182">
        <f t="shared" si="7"/>
        <v>0</v>
      </c>
      <c r="G38" s="183">
        <v>0</v>
      </c>
      <c r="H38" s="182">
        <v>0</v>
      </c>
      <c r="I38" s="183">
        <v>0</v>
      </c>
      <c r="J38" s="183">
        <v>250</v>
      </c>
      <c r="K38" s="183">
        <v>0</v>
      </c>
      <c r="L38" s="183">
        <v>0</v>
      </c>
      <c r="M38" s="200">
        <v>0</v>
      </c>
      <c r="N38" s="182">
        <v>0</v>
      </c>
      <c r="O38" s="182">
        <v>0</v>
      </c>
      <c r="P38" s="200">
        <v>0</v>
      </c>
      <c r="Q38" s="182">
        <v>0</v>
      </c>
      <c r="R38" s="182">
        <v>0</v>
      </c>
    </row>
  </sheetData>
  <mergeCells count="26">
    <mergeCell ref="M1:Q1"/>
    <mergeCell ref="B9:R9"/>
    <mergeCell ref="A11:A12"/>
    <mergeCell ref="B11:B12"/>
    <mergeCell ref="C11:C12"/>
    <mergeCell ref="M11:O11"/>
    <mergeCell ref="P11:R11"/>
    <mergeCell ref="G11:I11"/>
    <mergeCell ref="J11:L11"/>
    <mergeCell ref="D11:F11"/>
    <mergeCell ref="A26:J26"/>
    <mergeCell ref="D14:F14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A14:C14"/>
    <mergeCell ref="G14:I14"/>
    <mergeCell ref="J14:L14"/>
    <mergeCell ref="M14:O14"/>
  </mergeCells>
  <pageMargins left="0.25" right="0.25" top="0.75" bottom="0.75" header="0.3" footer="0.3"/>
  <pageSetup paperSize="9"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8"/>
  <sheetViews>
    <sheetView workbookViewId="0">
      <selection activeCell="E15" sqref="E15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x14ac:dyDescent="0.25">
      <c r="B3" s="249" t="s">
        <v>79</v>
      </c>
      <c r="C3" s="248" t="s">
        <v>125</v>
      </c>
      <c r="D3" s="249" t="s">
        <v>123</v>
      </c>
      <c r="E3" s="248" t="s">
        <v>122</v>
      </c>
      <c r="F3" s="248" t="s">
        <v>124</v>
      </c>
      <c r="H3" s="249" t="s">
        <v>79</v>
      </c>
      <c r="I3" s="248" t="s">
        <v>125</v>
      </c>
      <c r="J3" s="249" t="s">
        <v>123</v>
      </c>
      <c r="K3" s="248" t="s">
        <v>122</v>
      </c>
      <c r="L3" s="248" t="s">
        <v>124</v>
      </c>
    </row>
    <row r="4" spans="1:12" ht="15.75" x14ac:dyDescent="0.25">
      <c r="B4" s="247" t="s">
        <v>80</v>
      </c>
      <c r="C4" s="148">
        <f>D4+E4+F4</f>
        <v>4203.51</v>
      </c>
      <c r="D4" s="152">
        <v>0</v>
      </c>
      <c r="E4" s="152">
        <v>3613.51</v>
      </c>
      <c r="F4" s="152">
        <v>590</v>
      </c>
      <c r="H4" s="476" t="s">
        <v>80</v>
      </c>
      <c r="I4" s="477">
        <f>J4+K4+L4</f>
        <v>4701.5</v>
      </c>
      <c r="J4" s="477">
        <v>0</v>
      </c>
      <c r="K4" s="477">
        <v>4111.5</v>
      </c>
      <c r="L4" s="475">
        <v>590</v>
      </c>
    </row>
    <row r="5" spans="1:12" ht="15.75" x14ac:dyDescent="0.25">
      <c r="B5" s="247" t="s">
        <v>81</v>
      </c>
      <c r="C5" s="148">
        <f>D5+E5+F5</f>
        <v>9603.36</v>
      </c>
      <c r="D5" s="152">
        <v>4170.05</v>
      </c>
      <c r="E5" s="152">
        <v>4252.01</v>
      </c>
      <c r="F5" s="152">
        <v>1181.3</v>
      </c>
      <c r="H5" s="476"/>
      <c r="I5" s="477"/>
      <c r="J5" s="477"/>
      <c r="K5" s="477"/>
      <c r="L5" s="475"/>
    </row>
    <row r="6" spans="1:12" ht="15.75" x14ac:dyDescent="0.25">
      <c r="B6" s="247" t="s">
        <v>82</v>
      </c>
      <c r="C6" s="148">
        <f>D6+E6+F6</f>
        <v>3652.01</v>
      </c>
      <c r="D6" s="152">
        <v>0</v>
      </c>
      <c r="E6" s="152">
        <v>3652.01</v>
      </c>
      <c r="F6" s="152">
        <v>0</v>
      </c>
      <c r="H6" s="476" t="s">
        <v>81</v>
      </c>
      <c r="I6" s="477">
        <f t="shared" ref="I6" si="0">J6+K6+L6</f>
        <v>6971.8</v>
      </c>
      <c r="J6" s="477">
        <v>1538.5</v>
      </c>
      <c r="K6" s="477">
        <v>4252</v>
      </c>
      <c r="L6" s="475">
        <v>1181.3</v>
      </c>
    </row>
    <row r="7" spans="1:12" ht="15.75" x14ac:dyDescent="0.25">
      <c r="B7" s="247" t="s">
        <v>131</v>
      </c>
      <c r="C7" s="148">
        <f>D7+E7+F7</f>
        <v>3592.1</v>
      </c>
      <c r="D7" s="152">
        <v>0</v>
      </c>
      <c r="E7" s="152">
        <v>3592.1</v>
      </c>
      <c r="F7" s="152">
        <v>0</v>
      </c>
      <c r="H7" s="476"/>
      <c r="I7" s="477"/>
      <c r="J7" s="477"/>
      <c r="K7" s="477"/>
      <c r="L7" s="475"/>
    </row>
    <row r="8" spans="1:12" ht="15.75" x14ac:dyDescent="0.25">
      <c r="B8" s="248" t="s">
        <v>83</v>
      </c>
      <c r="C8" s="148">
        <f>D8+E8+F8</f>
        <v>21050.98</v>
      </c>
      <c r="D8" s="148">
        <f>SUM(D4:D7)</f>
        <v>4170.05</v>
      </c>
      <c r="E8" s="148">
        <f>SUM(E4:E7)</f>
        <v>15109.630000000001</v>
      </c>
      <c r="F8" s="148">
        <f>SUM(F4:F7)</f>
        <v>1771.3</v>
      </c>
      <c r="H8" s="476" t="s">
        <v>82</v>
      </c>
      <c r="I8" s="477">
        <f t="shared" ref="I8" si="1">J8+K8+L8</f>
        <v>5611.8</v>
      </c>
      <c r="J8" s="477">
        <v>0</v>
      </c>
      <c r="K8" s="477">
        <v>4430.5</v>
      </c>
      <c r="L8" s="475">
        <v>1181.3</v>
      </c>
    </row>
    <row r="9" spans="1:12" ht="15.75" x14ac:dyDescent="0.25">
      <c r="B9" s="136"/>
      <c r="C9" s="137"/>
      <c r="D9" s="137"/>
      <c r="F9" s="137"/>
      <c r="H9" s="476"/>
      <c r="I9" s="477"/>
      <c r="J9" s="477"/>
      <c r="K9" s="477"/>
      <c r="L9" s="475"/>
    </row>
    <row r="10" spans="1:12" x14ac:dyDescent="0.25">
      <c r="H10" s="478" t="s">
        <v>83</v>
      </c>
      <c r="I10" s="477">
        <f>I4+I6+I8</f>
        <v>17285.099999999999</v>
      </c>
      <c r="J10" s="477">
        <f t="shared" ref="J10:L10" si="2">J4+J6+J8</f>
        <v>1538.5</v>
      </c>
      <c r="K10" s="477">
        <f t="shared" si="2"/>
        <v>12794</v>
      </c>
      <c r="L10" s="477">
        <f t="shared" si="2"/>
        <v>2952.6</v>
      </c>
    </row>
    <row r="11" spans="1:12" ht="15.75" x14ac:dyDescent="0.25">
      <c r="A11" s="2"/>
      <c r="B11" s="135"/>
      <c r="C11" s="137"/>
      <c r="D11" s="138"/>
      <c r="E11" s="138"/>
      <c r="F11" s="138"/>
      <c r="H11" s="478"/>
      <c r="I11" s="477"/>
      <c r="J11" s="477"/>
      <c r="K11" s="477"/>
      <c r="L11" s="477"/>
    </row>
    <row r="12" spans="1:12" x14ac:dyDescent="0.25">
      <c r="C12" s="250">
        <v>43727</v>
      </c>
    </row>
    <row r="13" spans="1:12" ht="94.5" x14ac:dyDescent="0.25">
      <c r="B13" s="249" t="s">
        <v>79</v>
      </c>
      <c r="C13" s="248" t="s">
        <v>125</v>
      </c>
      <c r="D13" s="249" t="s">
        <v>123</v>
      </c>
      <c r="E13" s="248" t="s">
        <v>122</v>
      </c>
      <c r="F13" s="248" t="s">
        <v>124</v>
      </c>
    </row>
    <row r="14" spans="1:12" ht="15.75" x14ac:dyDescent="0.25">
      <c r="B14" s="247" t="s">
        <v>80</v>
      </c>
      <c r="C14" s="148">
        <f>D14+E14+F14</f>
        <v>4203.51</v>
      </c>
      <c r="D14" s="152">
        <v>0</v>
      </c>
      <c r="E14" s="152">
        <v>3613.51</v>
      </c>
      <c r="F14" s="152">
        <v>590</v>
      </c>
      <c r="I14" s="35"/>
    </row>
    <row r="15" spans="1:12" ht="15.75" x14ac:dyDescent="0.25">
      <c r="B15" s="247" t="s">
        <v>81</v>
      </c>
      <c r="C15" s="148">
        <f>E15+D15+F15</f>
        <v>14641.489999999998</v>
      </c>
      <c r="D15" s="152">
        <v>9298.31</v>
      </c>
      <c r="E15" s="152">
        <v>4161.88</v>
      </c>
      <c r="F15" s="152">
        <v>1181.3</v>
      </c>
    </row>
    <row r="16" spans="1:12" ht="15.75" x14ac:dyDescent="0.25">
      <c r="B16" s="247" t="s">
        <v>82</v>
      </c>
      <c r="C16" s="148">
        <f>D16+E16+F16</f>
        <v>3652.01</v>
      </c>
      <c r="D16" s="152">
        <v>0</v>
      </c>
      <c r="E16" s="152">
        <v>3652.01</v>
      </c>
      <c r="F16" s="152">
        <v>0</v>
      </c>
    </row>
    <row r="17" spans="2:6" ht="15.75" x14ac:dyDescent="0.25">
      <c r="B17" s="247" t="s">
        <v>131</v>
      </c>
      <c r="C17" s="148">
        <f>D17+E17+F17</f>
        <v>3592.1</v>
      </c>
      <c r="D17" s="152">
        <v>0</v>
      </c>
      <c r="E17" s="152">
        <v>3592.1</v>
      </c>
      <c r="F17" s="152">
        <v>0</v>
      </c>
    </row>
    <row r="18" spans="2:6" ht="15.75" x14ac:dyDescent="0.25">
      <c r="B18" s="248" t="s">
        <v>83</v>
      </c>
      <c r="C18" s="148">
        <f>D18+E18+F18</f>
        <v>26089.11</v>
      </c>
      <c r="D18" s="148">
        <f>SUM(D14:D17)</f>
        <v>9298.31</v>
      </c>
      <c r="E18" s="148">
        <f>SUM(E14:E17)</f>
        <v>15019.500000000002</v>
      </c>
      <c r="F18" s="148">
        <f>SUM(F14:F17)</f>
        <v>1771.3</v>
      </c>
    </row>
  </sheetData>
  <mergeCells count="20">
    <mergeCell ref="H6:H7"/>
    <mergeCell ref="I6:I7"/>
    <mergeCell ref="J6:J7"/>
    <mergeCell ref="K6:K7"/>
    <mergeCell ref="L6:L7"/>
    <mergeCell ref="H4:H5"/>
    <mergeCell ref="I4:I5"/>
    <mergeCell ref="J4:J5"/>
    <mergeCell ref="K4:K5"/>
    <mergeCell ref="L4:L5"/>
    <mergeCell ref="H10:H11"/>
    <mergeCell ref="I10:I11"/>
    <mergeCell ref="J10:J11"/>
    <mergeCell ref="K10:K11"/>
    <mergeCell ref="L10:L11"/>
    <mergeCell ref="H8:H9"/>
    <mergeCell ref="I8:I9"/>
    <mergeCell ref="J8:J9"/>
    <mergeCell ref="K8:K9"/>
    <mergeCell ref="L8:L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</vt:i4>
      </vt:variant>
    </vt:vector>
  </HeadingPairs>
  <TitlesOfParts>
    <vt:vector size="16" baseType="lpstr">
      <vt:lpstr>Приложение 4 2021 год</vt:lpstr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4-3</vt:lpstr>
      <vt:lpstr>Приложение 4-4 15.07.2019</vt:lpstr>
      <vt:lpstr>Приложение 4-5 18.09.2019</vt:lpstr>
      <vt:lpstr>Паспорт</vt:lpstr>
      <vt:lpstr>' '!Область_печати</vt:lpstr>
      <vt:lpstr>'в паспорт'!Область_печати</vt:lpstr>
      <vt:lpstr>'Приложение 1'!Область_печати</vt:lpstr>
      <vt:lpstr>'Приложение 4-3'!Область_печати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2020-10-27T02:01:53Z</dcterms:modified>
</cp:coreProperties>
</file>