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288" windowWidth="19440" windowHeight="8292" activeTab="2"/>
  </bookViews>
  <sheets>
    <sheet name="Приложение3" sheetId="6" r:id="rId1"/>
    <sheet name="Приложение2" sheetId="5" r:id="rId2"/>
    <sheet name="Приложение1" sheetId="1" r:id="rId3"/>
    <sheet name="Приложение9" sheetId="2" r:id="rId4"/>
    <sheet name="приложение10-1ппрограмма" sheetId="3" r:id="rId5"/>
    <sheet name="приложение11-2пподпрограмма" sheetId="4" r:id="rId6"/>
  </sheets>
  <calcPr calcId="144525"/>
</workbook>
</file>

<file path=xl/calcChain.xml><?xml version="1.0" encoding="utf-8"?>
<calcChain xmlns="http://schemas.openxmlformats.org/spreadsheetml/2006/main">
  <c r="D32" i="1" l="1"/>
  <c r="D33" i="1"/>
  <c r="D34" i="1"/>
  <c r="D35" i="1"/>
  <c r="D31" i="1"/>
  <c r="D24" i="1"/>
  <c r="D25" i="1"/>
  <c r="D26" i="1"/>
  <c r="D27" i="1"/>
  <c r="D23" i="1"/>
  <c r="D16" i="1"/>
  <c r="D17" i="1"/>
  <c r="D18" i="1"/>
  <c r="D19" i="1"/>
  <c r="D15" i="1"/>
  <c r="D29" i="1" l="1"/>
  <c r="I10" i="2" s="1"/>
  <c r="D26" i="6"/>
  <c r="D25" i="6"/>
  <c r="D24" i="6"/>
  <c r="D23" i="6"/>
  <c r="D22" i="6"/>
  <c r="D28" i="6"/>
  <c r="D34" i="5"/>
  <c r="D33" i="5"/>
  <c r="D32" i="5"/>
  <c r="D26" i="5"/>
  <c r="D25" i="5"/>
  <c r="D24" i="5"/>
  <c r="D23" i="5"/>
  <c r="D22" i="5"/>
  <c r="D21" i="1" l="1"/>
  <c r="I9" i="2" s="1"/>
  <c r="D13" i="1"/>
  <c r="I8" i="2" s="1"/>
  <c r="D20" i="6"/>
  <c r="D28" i="5"/>
  <c r="D20" i="5"/>
  <c r="G86" i="3"/>
  <c r="E85" i="3"/>
  <c r="F85" i="3"/>
  <c r="F86" i="3" s="1"/>
  <c r="G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F64" i="3"/>
  <c r="E63" i="3"/>
  <c r="F63" i="3"/>
  <c r="G63" i="3"/>
  <c r="G64" i="3" s="1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E41" i="3"/>
  <c r="F41" i="3"/>
  <c r="F42" i="3" s="1"/>
  <c r="G41" i="3"/>
  <c r="G42" i="3" s="1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80" i="4"/>
  <c r="F78" i="4"/>
  <c r="E78" i="4" s="1"/>
  <c r="D19" i="3"/>
  <c r="F18" i="3"/>
  <c r="E18" i="3" s="1"/>
  <c r="F17" i="3"/>
  <c r="E17" i="3" s="1"/>
  <c r="D11" i="3"/>
  <c r="E10" i="3"/>
  <c r="D30" i="4"/>
  <c r="F25" i="4"/>
  <c r="E25" i="4" s="1"/>
  <c r="F24" i="4"/>
  <c r="E24" i="4"/>
  <c r="F28" i="4"/>
  <c r="E28" i="4" s="1"/>
  <c r="D85" i="3" l="1"/>
  <c r="D63" i="3"/>
  <c r="D41" i="3"/>
  <c r="E19" i="3"/>
  <c r="F19" i="3"/>
  <c r="F9" i="3"/>
  <c r="E9" i="3" l="1"/>
  <c r="E11" i="3" s="1"/>
  <c r="F11" i="3"/>
  <c r="F23" i="4"/>
  <c r="E23" i="4" s="1"/>
  <c r="F44" i="4"/>
  <c r="E44" i="4" s="1"/>
  <c r="F29" i="4"/>
  <c r="E29" i="4" s="1"/>
  <c r="F27" i="4"/>
  <c r="E27" i="4" s="1"/>
  <c r="F26" i="4"/>
  <c r="E26" i="4" s="1"/>
  <c r="F22" i="4"/>
  <c r="E22" i="4" s="1"/>
  <c r="F20" i="4"/>
  <c r="E20" i="4" s="1"/>
  <c r="F21" i="4"/>
  <c r="E21" i="4" s="1"/>
  <c r="F16" i="4"/>
  <c r="E16" i="4" s="1"/>
  <c r="F19" i="4"/>
  <c r="E19" i="4" s="1"/>
  <c r="E12" i="3" l="1"/>
  <c r="D14" i="5" s="1"/>
  <c r="F38" i="4"/>
  <c r="E38" i="4" s="1"/>
  <c r="E30" i="4" l="1"/>
  <c r="F30" i="4"/>
  <c r="F70" i="4"/>
  <c r="E70" i="4" s="1"/>
  <c r="F69" i="4"/>
  <c r="E69" i="4" s="1"/>
  <c r="F57" i="4"/>
  <c r="E57" i="4" s="1"/>
  <c r="F58" i="4"/>
  <c r="E58" i="4" s="1"/>
  <c r="F59" i="4"/>
  <c r="E59" i="4" s="1"/>
  <c r="F60" i="4"/>
  <c r="E60" i="4" s="1"/>
  <c r="F61" i="4"/>
  <c r="E61" i="4" s="1"/>
  <c r="F56" i="4"/>
  <c r="E56" i="4" s="1"/>
  <c r="F43" i="4"/>
  <c r="E43" i="4" s="1"/>
  <c r="F39" i="4"/>
  <c r="E39" i="4" s="1"/>
  <c r="F40" i="4"/>
  <c r="E40" i="4" s="1"/>
  <c r="F41" i="4"/>
  <c r="E41" i="4" s="1"/>
  <c r="F42" i="4"/>
  <c r="E42" i="4" s="1"/>
  <c r="F37" i="4"/>
  <c r="E37" i="4" s="1"/>
  <c r="F14" i="4"/>
  <c r="E14" i="4" s="1"/>
  <c r="F15" i="4"/>
  <c r="E15" i="4" s="1"/>
  <c r="F13" i="4"/>
  <c r="E13" i="4" s="1"/>
  <c r="F12" i="4"/>
  <c r="E12" i="4" s="1"/>
  <c r="F11" i="4"/>
  <c r="E11" i="4" s="1"/>
  <c r="F10" i="4"/>
  <c r="E10" i="4" s="1"/>
  <c r="F93" i="4"/>
  <c r="E93" i="4" s="1"/>
  <c r="F94" i="4"/>
  <c r="E94" i="4" s="1"/>
  <c r="F95" i="4"/>
  <c r="E95" i="4" s="1"/>
  <c r="F96" i="4"/>
  <c r="E96" i="4" s="1"/>
  <c r="F97" i="4"/>
  <c r="E97" i="4" s="1"/>
  <c r="F98" i="4"/>
  <c r="E98" i="4" s="1"/>
  <c r="F99" i="4"/>
  <c r="E99" i="4" s="1"/>
  <c r="F100" i="4"/>
  <c r="E100" i="4" s="1"/>
  <c r="F101" i="4"/>
  <c r="E101" i="4" s="1"/>
  <c r="F102" i="4"/>
  <c r="E102" i="4" s="1"/>
  <c r="F103" i="4"/>
  <c r="E103" i="4" s="1"/>
  <c r="F104" i="4" l="1"/>
  <c r="E104" i="4" s="1"/>
  <c r="F89" i="4"/>
  <c r="E89" i="4" s="1"/>
  <c r="F90" i="4"/>
  <c r="E90" i="4" s="1"/>
  <c r="F91" i="4"/>
  <c r="E91" i="4" s="1"/>
  <c r="F92" i="4"/>
  <c r="E92" i="4" s="1"/>
  <c r="J70" i="4"/>
  <c r="D105" i="4" l="1"/>
  <c r="D71" i="4"/>
  <c r="F79" i="4"/>
  <c r="E79" i="4" l="1"/>
  <c r="E80" i="4" s="1"/>
  <c r="F80" i="4"/>
  <c r="D106" i="4"/>
  <c r="D81" i="4"/>
  <c r="F81" i="4" l="1"/>
  <c r="E81" i="4"/>
  <c r="D18" i="6" s="1"/>
  <c r="D62" i="4" l="1"/>
  <c r="E71" i="4" l="1"/>
  <c r="F71" i="4"/>
  <c r="D72" i="4"/>
  <c r="F72" i="4" l="1"/>
  <c r="E72" i="4"/>
  <c r="D17" i="6" s="1"/>
  <c r="F49" i="4" l="1"/>
  <c r="E49" i="4"/>
  <c r="D49" i="4"/>
  <c r="E42" i="3"/>
  <c r="D16" i="5" s="1"/>
  <c r="E45" i="4" l="1"/>
  <c r="D45" i="4"/>
  <c r="E62" i="4" l="1"/>
  <c r="F62" i="4"/>
  <c r="F45" i="4"/>
  <c r="D63" i="4"/>
  <c r="D50" i="4" l="1"/>
  <c r="E17" i="4"/>
  <c r="E31" i="4" s="1"/>
  <c r="D14" i="6" s="1"/>
  <c r="F17" i="4"/>
  <c r="F31" i="4" s="1"/>
  <c r="D17" i="4"/>
  <c r="D31" i="4" s="1"/>
  <c r="F63" i="4" l="1"/>
  <c r="E63" i="4"/>
  <c r="D16" i="6" s="1"/>
  <c r="F50" i="4"/>
  <c r="E50" i="4"/>
  <c r="D15" i="6" s="1"/>
  <c r="D12" i="6" s="1"/>
  <c r="D42" i="3" l="1"/>
  <c r="F20" i="3"/>
  <c r="D20" i="3"/>
  <c r="F12" i="3"/>
  <c r="D86" i="3" l="1"/>
  <c r="E86" i="3"/>
  <c r="D18" i="5" s="1"/>
  <c r="D12" i="3"/>
  <c r="E20" i="3"/>
  <c r="D15" i="5" s="1"/>
  <c r="D64" i="3" l="1"/>
  <c r="E64" i="3" l="1"/>
  <c r="D17" i="5" s="1"/>
  <c r="D12" i="5" s="1"/>
  <c r="F105" i="4" l="1"/>
  <c r="F106" i="4" s="1"/>
  <c r="E105" i="4"/>
  <c r="E106" i="4" l="1"/>
  <c r="I7" i="2" l="1"/>
</calcChain>
</file>

<file path=xl/sharedStrings.xml><?xml version="1.0" encoding="utf-8"?>
<sst xmlns="http://schemas.openxmlformats.org/spreadsheetml/2006/main" count="395" uniqueCount="193">
  <si>
    <t>Ответственный исполнитель муниципальной программы</t>
  </si>
  <si>
    <t>Структура муниципальной программы</t>
  </si>
  <si>
    <t>Цель муниципальной программы</t>
  </si>
  <si>
    <t>Задачи муниципальной программы</t>
  </si>
  <si>
    <t xml:space="preserve">Показатели 
муниципальной 
программы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</si>
  <si>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
от общего количества граждан в возрасте от 14 лет, проживающих в муниципальных образованиях, 
на территории которых реализуются проекты 
по созданию комфортной городской среды, %
</t>
  </si>
  <si>
    <t xml:space="preserve">Сроки реализации муниципальной 
программы
</t>
  </si>
  <si>
    <t>рублей</t>
  </si>
  <si>
    <t>Ожидаемые результаты реализации муниципальной программы</t>
  </si>
  <si>
    <t>Наименование</t>
  </si>
  <si>
    <t>Объемы бюджетных ассигнований (рублей)</t>
  </si>
  <si>
    <t>Код бюджетной классификации</t>
  </si>
  <si>
    <t>ГРБС</t>
  </si>
  <si>
    <t>Рз Пр</t>
  </si>
  <si>
    <t>ЦСР</t>
  </si>
  <si>
    <t>ВР</t>
  </si>
  <si>
    <t xml:space="preserve">Источник финансирования </t>
  </si>
  <si>
    <t xml:space="preserve">Ответственный исполнитель, соисполнитель, государственный (муниципальный) заказчик-координатор, участник </t>
  </si>
  <si>
    <t>всего в том числе:</t>
  </si>
  <si>
    <t>Федеральный и краевой бюджеты</t>
  </si>
  <si>
    <t>Местный бюджет</t>
  </si>
  <si>
    <t>№ п/п</t>
  </si>
  <si>
    <t>Затраты на выполнение  всего</t>
  </si>
  <si>
    <t>В том числе с разбивкой</t>
  </si>
  <si>
    <t>руб.</t>
  </si>
  <si>
    <t>Дворовые территории многоквартирных домов</t>
  </si>
  <si>
    <t>Ремонт дворовой территории МКД № 16-1 микрорайона</t>
  </si>
  <si>
    <t>Ремонт дворовой территории МКД № 2-2 микрорайона</t>
  </si>
  <si>
    <t>Ремонт дворовой территории МКД № 3-3 микрорайона</t>
  </si>
  <si>
    <t>Ремонт дворовой территории МКД № 9-3 микрорайона</t>
  </si>
  <si>
    <t>Ремонт дворовой территории МКД № 24-3 микрорайона</t>
  </si>
  <si>
    <t>Ремонт дворовой территории МКД № 1,2-1 микрорайона</t>
  </si>
  <si>
    <t>Ремонт дворовой территории МКД № 7-2 микрорайона</t>
  </si>
  <si>
    <t>Ремонт дворовой территории МКД № 2-3 микрорайона</t>
  </si>
  <si>
    <t>Ремонт дворовой территории МКД № 5-3 микрорайона</t>
  </si>
  <si>
    <t>Ремонт дворовой территории МКД № 15-4 микрорайона</t>
  </si>
  <si>
    <t>Ремонт дворовой территории МКД № 14-4 микрорайона</t>
  </si>
  <si>
    <t>Ремонт дворовой территории МКД № 36-4 микрорайона</t>
  </si>
  <si>
    <t>Ремонт дворовой территории МКД № 13-7 микрорайона</t>
  </si>
  <si>
    <t>Ремонт дворовой территории МКД № 19-3 микрорайона</t>
  </si>
  <si>
    <t>Ремонт дворовой территории МКД № 11-1 микрорайона</t>
  </si>
  <si>
    <t>Ремонт дворовой территории МКД № 13-1 микрорайона</t>
  </si>
  <si>
    <t>Ремонт дворовой территории МКД № 14-1 микрорайона</t>
  </si>
  <si>
    <t>Ремонт дворовой территории МКД № 8-4 микрорайона</t>
  </si>
  <si>
    <t>Ремонт дворовой территории МКД № 18-4 микрорайона</t>
  </si>
  <si>
    <t>Ремонт дворовой территории МКД № 20-4 микрорайона</t>
  </si>
  <si>
    <t>Ремонт дворовой территории МКД № 21-4 микрорайона</t>
  </si>
  <si>
    <t>Ремонт дворовой территории МКД № 24-4 микрорайона</t>
  </si>
  <si>
    <t>Ремонт дворовой территории МКД № 27-4 микрорайона</t>
  </si>
  <si>
    <t>Ремонт дворовой территории МКД № 28-4 микрорайона</t>
  </si>
  <si>
    <t>Ремонт дворовой территории МКД № 29-4 микрорайона</t>
  </si>
  <si>
    <t>Ремонт дворовой территории МКД № 3,6-2 микрорайона</t>
  </si>
  <si>
    <t>Ремонт дворовой территории МКД № 14-2 микрорайона</t>
  </si>
  <si>
    <t>Ремонт дворовой территории МКД № 18-2 микрорайона</t>
  </si>
  <si>
    <t>Ремонт дворовой территории МКД № 1-3 микрорайона</t>
  </si>
  <si>
    <t>Ремонт дворовой территории МКД № 4-3 микрорайона</t>
  </si>
  <si>
    <t>Ремонт дворовой территории МКД № 7-3 микрорайона</t>
  </si>
  <si>
    <t>Ремонт дворовой территории МКД № 10-3 микрорайона</t>
  </si>
  <si>
    <t>2023 год</t>
  </si>
  <si>
    <t>Ремонт дворовой территории МКД № 30-4 микрорайона</t>
  </si>
  <si>
    <t>Ремонт дворовой территории МКД № 32-4 микрорайона</t>
  </si>
  <si>
    <t>Ремонт дворовой территории МКД № 33-4 микрорайона</t>
  </si>
  <si>
    <t>Ремонт дворовой территории МКД № 35-4 микрорайона</t>
  </si>
  <si>
    <t>Ремонт дворовой территории МКД № 37-4 микрорайона</t>
  </si>
  <si>
    <t>Ремонт дворовой территории МКД № 48-4 микрорайона</t>
  </si>
  <si>
    <t>Ремонт дворовой территории МКД № 1а-ул. Строительная</t>
  </si>
  <si>
    <t>Ремонт дворовой территории МКД № 2-ул. Строительная</t>
  </si>
  <si>
    <t>Итого на 2023 год:</t>
  </si>
  <si>
    <t>2024 год</t>
  </si>
  <si>
    <t>Ремонт дворовой территории МКД № 7-1 микрорайона</t>
  </si>
  <si>
    <t>Ремонт дворовой территории МКД № 5-1 микрорайона</t>
  </si>
  <si>
    <t>Ремонт дворовой территории МКД № 9-1 микрорайона</t>
  </si>
  <si>
    <t>Ремонт дворовой территории МКД № 3-4 микрорайона</t>
  </si>
  <si>
    <t>Ремонт дворовой территории МКД № 6-4 микрорайона</t>
  </si>
  <si>
    <t>Ремонт дворовой территории МКД № 10-4 микрорайона</t>
  </si>
  <si>
    <t>Ремонт дворовой территории МКД № 19-4 микрорайона</t>
  </si>
  <si>
    <t>Ремонт дворовой территории МКД № 7-4 микрорайона</t>
  </si>
  <si>
    <t>Итого на 2024 год:</t>
  </si>
  <si>
    <t>Объем средств, необходимых на реализацию подпрограммы № 1 за счет всех источников финансирования                                                                                   на 2018-2024 годы по объектно</t>
  </si>
  <si>
    <t>Адрес дворовой территории</t>
  </si>
  <si>
    <t>Затраты на выполнение  всего,  руб.</t>
  </si>
  <si>
    <t>за счет средств  краевого бюджета Российской Федерации, руб.</t>
  </si>
  <si>
    <t>руб</t>
  </si>
  <si>
    <t>дворовые территории</t>
  </si>
  <si>
    <t>общественные территории</t>
  </si>
  <si>
    <t xml:space="preserve">Приложение №4 (подпрограмма №2)                                                                                                                                 </t>
  </si>
  <si>
    <t>Итого  на 2023 год:</t>
  </si>
  <si>
    <t>Итого  на 2024 год:</t>
  </si>
  <si>
    <t xml:space="preserve">   2023 год</t>
  </si>
  <si>
    <t>2025 год</t>
  </si>
  <si>
    <t>2026 год</t>
  </si>
  <si>
    <t>2027 год</t>
  </si>
  <si>
    <t xml:space="preserve">Итого по дворовым территориям </t>
  </si>
  <si>
    <t xml:space="preserve">Итого по общественным территориям </t>
  </si>
  <si>
    <t>Итого  на 2025 год:</t>
  </si>
  <si>
    <t>Итого  на 2026 год:</t>
  </si>
  <si>
    <t>Итого  на 2027 год:</t>
  </si>
  <si>
    <t>Объем средств, необходимых на реализацию подпрограммы № 2                                                                                                    за счет всех источников финансирования на 2023-2027 годы по объектно</t>
  </si>
  <si>
    <t>пгт Лучегорск МКД №48 - 4 микрорайон</t>
  </si>
  <si>
    <t>пгт Лучегорск МКД №14 - 1 микрорайон</t>
  </si>
  <si>
    <t>пгт Лучегорск МКД №10 - 3 микрорайон</t>
  </si>
  <si>
    <t>пгт Лучегорск МКД №10- 4 микрорайон</t>
  </si>
  <si>
    <t>пгт Лучегорск МКД №6 - 4 микрорайон</t>
  </si>
  <si>
    <t>пгт Лучегорск МКД №5 - 3 микрорайон</t>
  </si>
  <si>
    <t>пгт Лучегорск МКД №1-2  - 1 микрорайон</t>
  </si>
  <si>
    <t>пгт Лучегорск МКД №7 - 2 микрорайон</t>
  </si>
  <si>
    <t>пгт Лучегорск МКД №29 - 4 микрорайон</t>
  </si>
  <si>
    <t>пгт Лучегорск МКД №33 - 4 микрорайон</t>
  </si>
  <si>
    <t>пгт Лучегорск МКД №37 - 4 микрорайон</t>
  </si>
  <si>
    <t>пгт Лучегорск МКД №2 - 3 микрорайон</t>
  </si>
  <si>
    <t>пгт Лучегорск МКД №6 ул.Лесная</t>
  </si>
  <si>
    <t>пгт Лучегорск МКД №15 - 3 микрорайон</t>
  </si>
  <si>
    <t>пгт Лучегорск МКД №7 - 1 микрорайон</t>
  </si>
  <si>
    <t>пгт Лучегорск МКД №9 - 3 микрорайон</t>
  </si>
  <si>
    <t>пгт Лучегорск МКД №1 - 3 микрорайон</t>
  </si>
  <si>
    <t>пгт Лучегорск МКД №31 - 4 микрорайон</t>
  </si>
  <si>
    <t>пгт Лучегорск МКД №22 - 1 микрорайон</t>
  </si>
  <si>
    <t>пгт Лучегорск МКД №5 - 1 микрорайон</t>
  </si>
  <si>
    <t>пгт Лучегорск МКД №8 - 4 микрорайон</t>
  </si>
  <si>
    <t>с. Светлогорье МКД №8 - 1 микрорайон</t>
  </si>
  <si>
    <t>с. Светлогорье МКД №3 - 1 микрорайон</t>
  </si>
  <si>
    <t>с. Игнатьевка ул.Советская, д.11</t>
  </si>
  <si>
    <t>с. Ласточка ул.Советская, д.17</t>
  </si>
  <si>
    <t>с. Верхний перевал площадка для культурного отдыха</t>
  </si>
  <si>
    <t>с. Красный Яр сквер ул.Ленинская д.28</t>
  </si>
  <si>
    <t>с. Красный Яр территория общего пользования ул.И.Мунова</t>
  </si>
  <si>
    <t>с. Красный Яр с территория общего пользования ул.Бесхмельницына</t>
  </si>
  <si>
    <t>с.Новостройка территория общего пользования ул.Заводская, ориентир д.№ 4</t>
  </si>
  <si>
    <t>Затраты на выполнение  всего (рублей)</t>
  </si>
  <si>
    <t>Адрес территории</t>
  </si>
  <si>
    <t>Общественные территории</t>
  </si>
  <si>
    <t>Наименование и адрес территории</t>
  </si>
  <si>
    <t>за счет средств федерального и   краевого бюджетов Российской Федерации (рублей)</t>
  </si>
  <si>
    <t>Сквер "Детство"; местоположение установлено относительно ориентира, расположенного за пределами участка. Ориентир здание администрации. Участок находится примерно в 208 м оториентира по направлению на северо-запад. Почтовый адрес ориентира: Приморский край, Пожарский район, пгт Лучегорск, общественный центр,1; кадастровый нолмер 25:15:080103:1108</t>
  </si>
  <si>
    <t>с. Ясенево территория общего пользования                                                    ул. Школьная д.1</t>
  </si>
  <si>
    <t>с. Федосьевка  ул.Партизанская, д.21</t>
  </si>
  <si>
    <t>Итого на 2025 год:</t>
  </si>
  <si>
    <t>Итого на 2026 год:</t>
  </si>
  <si>
    <t>Итого на 2027 год:</t>
  </si>
  <si>
    <t>2028 год</t>
  </si>
  <si>
    <t>Итого по дворовым территориям на 2028год:</t>
  </si>
  <si>
    <t>Итого  на 2028год:</t>
  </si>
  <si>
    <t>Детская площадка, расположенная напротив МКД №3, с.Светлогорье</t>
  </si>
  <si>
    <t>Парк Энергетиков пгт Лучегорск                                       4 микрорайон</t>
  </si>
  <si>
    <t>за счет средств                                                                                          Пожарского муниципального округа (рублей)</t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</si>
  <si>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2023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</si>
  <si>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общественным территориям на </t>
    </r>
    <r>
      <rPr>
        <b/>
        <i/>
        <sz val="12"/>
        <color rgb="FF000000"/>
        <rFont val="Times New Roman"/>
        <family val="1"/>
        <charset val="204"/>
      </rPr>
      <t>2024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</si>
  <si>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2025год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</si>
  <si>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 территориям на </t>
    </r>
    <r>
      <rPr>
        <b/>
        <i/>
        <sz val="12"/>
        <color rgb="FF000000"/>
        <rFont val="Times New Roman"/>
        <family val="1"/>
        <charset val="204"/>
      </rPr>
      <t>2026 год</t>
    </r>
    <r>
      <rPr>
        <i/>
        <sz val="12"/>
        <color rgb="FF000000"/>
        <rFont val="Times New Roman"/>
        <family val="1"/>
        <charset val="204"/>
      </rPr>
      <t>:</t>
    </r>
  </si>
  <si>
    <r>
      <t xml:space="preserve">Итого по дворовымм территориям на </t>
    </r>
    <r>
      <rPr>
        <b/>
        <i/>
        <sz val="12"/>
        <color rgb="FF000000"/>
        <rFont val="Times New Roman"/>
        <family val="1"/>
        <charset val="204"/>
      </rPr>
      <t>2027 год</t>
    </r>
    <r>
      <rPr>
        <i/>
        <sz val="12"/>
        <color rgb="FF000000"/>
        <rFont val="Times New Roman"/>
        <family val="1"/>
        <charset val="204"/>
      </rPr>
      <t>:</t>
    </r>
  </si>
  <si>
    <t>за счет средств бюджета Пожарского муниципального округа, руб.</t>
  </si>
  <si>
    <t>Администрация Пожарского муниципального округа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</si>
  <si>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мест массового отдыха населения                                                             (городских парков);
формирование (обустройство) детских и спортивных площадок
</t>
  </si>
  <si>
    <t xml:space="preserve">Паспорт подпрограммы № 1
«Формирование современной городской среды Пожарского муниципального округа» на 2023-2027 годы
</t>
  </si>
  <si>
    <t xml:space="preserve">повышение уровня комфортности жизнедеятельности граждан Пожарского муниципального округа посредством благоустройства территорий </t>
  </si>
  <si>
    <t xml:space="preserve">с 2023 года по 2027 год
</t>
  </si>
  <si>
    <t>за счет средств Пожарского муниципального округа                                                     (рублей)</t>
  </si>
  <si>
    <t>(рублей)</t>
  </si>
  <si>
    <t>за счет средств Пожарского муниципального округа                            (рублей)</t>
  </si>
  <si>
    <t>за счет средств Пожарского муниципального округа                                            (рублей)</t>
  </si>
  <si>
    <t>за счет средств Пожарского муниципального округа                                           (рублей)</t>
  </si>
  <si>
    <t>всего 2023 - 2027 годы</t>
  </si>
  <si>
    <t>в том числе по годам:</t>
  </si>
  <si>
    <t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</t>
  </si>
  <si>
    <t>средства из внебюджетных источников                                                   (рублей)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</si>
  <si>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здорового образа жизни
</t>
  </si>
  <si>
    <t xml:space="preserve">объем финансирования мероприятий подпрограммы из федерального и краевого бюджетов Российской Федерации составляет: </t>
  </si>
  <si>
    <t xml:space="preserve">объем финансирования мероприятий подпрограммы из бюджета                                                                                                                        Пожарского муниципального округа Приморского края составляет: </t>
  </si>
  <si>
    <t xml:space="preserve">объем финансирования мероприятий подпрограммы средств из                                                                                  внебюджетных источников составляет: </t>
  </si>
  <si>
    <t>Объем средств на финансирование подпрограммы из краевого бюджета Российской Федерации, бюджета Пожарского муниципального округа Приморского края и средств из внебюджетных источников</t>
  </si>
  <si>
    <t xml:space="preserve">объем финансирования мероприятий подпрограммы из краевого бюджета Российской Федерации составляет: </t>
  </si>
  <si>
    <t>повышение уровня комфортности жизнедеятельности граждан посредством благоустройства территорий Пожарского муниципального округа</t>
  </si>
  <si>
    <t xml:space="preserve">Паспорт подпрограммы № 2
 «Благоустройство территорий Пожарского муниципального округа» 
на 2023 – 2027 годы
</t>
  </si>
  <si>
    <t xml:space="preserve">улучшение состояния придомовых территорий;
повышение уровня благоустройства общественных территорий;
формирование (обустройство) детских и спортивных площадок, ремонт дворовых проездов 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</si>
  <si>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благоустроенных мест массового отдыха населения                                                                             (городских парков),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
доля граждан, принявших участие в решении вопросов формирования комфортной городской среды от общего количества граждан в возрасте от 14 лет, проживающих в муниципальных образованиях, на территории которых реализуются проекты по созданию комфортной городской среды, %
</t>
  </si>
  <si>
    <t xml:space="preserve">количество благоустроенных дворовых территорий, ед.;
количество благоустроенных муниципальных общественных территорий, ед.;
количество реализованных проектов благоустройства дворовых территорий, ед.;
количество реализованных комплексных проектов благоустройства общественных территорий, ед.;
количество установленных детских и спортивных площадок, ед.; количество отремонтированных дворовых проездов, ед;
доля граждан, принявших участие в решении вопросов формирования комфортной городской среды, проживающих в муниципальном образовании, на территории которых реализуются проекты, %
</t>
  </si>
  <si>
    <t xml:space="preserve">Объем средств на финансирование подпрограммы из федерального и краевого бюджетов Российской Федерации, бюджета Пожарского муниципального округа Приморского края и средств из внебюджетных источников
</t>
  </si>
  <si>
    <t xml:space="preserve">обеспечение комфортных и безопасных условий проживания граждан;
сохранение и улучшение внешнего вида мест общего пользования и массового отдыха населения;
формирование положительного имиджа Пожарского муниципального округа; 
повышение уровня духовного, нравственно-эстетического и физического развития жителей Пожарского муниципального округа;
формирование у населения здоровоого образа жизни
</t>
  </si>
  <si>
    <t xml:space="preserve">улучшение состояния придомовых территорий;
повышение уровня благоустройства общественных территорий ;
формирование (обустройство) мест массового отдыха населения (городских парков);
формирование (обустройство) детских и спортивных площадок 
</t>
  </si>
  <si>
    <t>Паспорт муниципальной программы «Формирование современной городской среды Пожарского муниципального округа» на 2023-2027годы</t>
  </si>
  <si>
    <t>Объем средств, необходимых на реализацию программы за счет всех источников финансирования на 2023-2027 годы</t>
  </si>
  <si>
    <t>Муниципальная  программа «Формирование современной городской среды на территории Пожарского муниципального округа» на 2023-2027 годы</t>
  </si>
  <si>
    <t>Средства из внебюджетных источников</t>
  </si>
  <si>
    <t xml:space="preserve">Приложение 1                                                                                                                        к постановлению  от "____"_____ №___                                                                                                                             </t>
  </si>
  <si>
    <t xml:space="preserve">Спортивная площадка, расположенная напротив МКД  № 9  с.Светлогорье  </t>
  </si>
  <si>
    <t>с. Соболиный территория общего пользования   ул. Родниковая д.4</t>
  </si>
  <si>
    <t>с.Федосьевка территория общего пользования  ул. Советская д.29</t>
  </si>
  <si>
    <t xml:space="preserve">Приложение 2                                                                                                                                                   к постановлению  от "____"_____ №___      </t>
  </si>
  <si>
    <t xml:space="preserve">Приложение 3                                                                                                                        к постановлению  от "____"_____ №___      </t>
  </si>
  <si>
    <t xml:space="preserve">Приложение 9                                                                                                                        к постановлению  от "____"_____ №___           </t>
  </si>
  <si>
    <t xml:space="preserve">Приложение 10                                                                                                                      к постановлению  от "____"_____ №___ </t>
  </si>
  <si>
    <t xml:space="preserve">Приложение 11                                                                                                                      к постановлению  от "____"_____ №___ </t>
  </si>
  <si>
    <t xml:space="preserve">подпрограмма № 1 «Формирование современной городской среды Пожарского муниципального округа» на 2023 – 2027 годы; информация о паспорте подпрограммы приведена в приложении № 2 к муниципальной программе «Формирование современной городской среды Пожарского муниципального округа» на 2023 – 2027 годы (далее – муниципальная  программа);
подпрограмма № 2 «Благоустройство территорий Пожарского муниципального округа» на 2023 – 2027 годы; информация о паспорте подпрограммы приведена в приложении № 3 к муниципальной программе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</si>
</sst>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р.&quot;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5" fillId="4" borderId="1" xfId="0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4" fontId="4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4" fontId="7" fillId="2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9" xfId="0" applyNumberFormat="1" applyFont="1" applyFill="1" applyBorder="1" applyAlignment="1">
      <alignment horizontal="right" vertical="center" wrapText="1"/>
    </xf>
    <xf numFmtId="4" fontId="2" fillId="0" borderId="9" xfId="0" applyNumberFormat="1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12" fillId="3" borderId="0" xfId="0" applyFont="1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4" fontId="7" fillId="4" borderId="7" xfId="0" applyNumberFormat="1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  <xf numFmtId="4" fontId="2" fillId="0" borderId="0" xfId="0" applyNumberFormat="1" applyFont="1" applyBorder="1" applyAlignment="1">
      <alignment horizontal="center"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0" xfId="0" applyFont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Font="1" applyFill="1" applyAlignment="1">
      <alignment wrapText="1"/>
    </xf>
    <xf numFmtId="0" fontId="4" fillId="0" borderId="0" xfId="0" applyFont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4" fillId="4" borderId="0" xfId="0" applyFont="1" applyFill="1" applyAlignment="1">
      <alignment horizontal="center"/>
    </xf>
    <xf numFmtId="0" fontId="2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8"/>
  <sheetViews>
    <sheetView view="pageBreakPreview" zoomScale="85" zoomScaleNormal="75" zoomScaleSheetLayoutView="85" workbookViewId="0">
      <selection activeCell="C2" sqref="C2:E2"/>
    </sheetView>
  </sheetViews>
  <sheetFormatPr defaultRowHeight="14.4" x14ac:dyDescent="0.3"/>
  <cols>
    <col min="1" max="1" width="4.109375" customWidth="1"/>
    <col min="2" max="2" width="31" customWidth="1"/>
    <col min="3" max="3" width="26.6640625" customWidth="1"/>
    <col min="4" max="4" width="26" customWidth="1"/>
    <col min="5" max="5" width="14.44140625" customWidth="1"/>
  </cols>
  <sheetData>
    <row r="1" spans="2:5" s="14" customFormat="1" ht="34.200000000000003" customHeight="1" x14ac:dyDescent="0.3">
      <c r="B1" s="86"/>
      <c r="C1" s="86"/>
      <c r="D1" s="86"/>
      <c r="E1" s="86"/>
    </row>
    <row r="2" spans="2:5" s="63" customFormat="1" ht="54" customHeight="1" x14ac:dyDescent="0.3">
      <c r="C2" s="91" t="s">
        <v>188</v>
      </c>
      <c r="D2" s="91"/>
      <c r="E2" s="91"/>
    </row>
    <row r="3" spans="2:5" s="14" customFormat="1" ht="18.600000000000001" customHeight="1" x14ac:dyDescent="0.3">
      <c r="C3" s="92"/>
      <c r="D3" s="92"/>
      <c r="E3" s="92"/>
    </row>
    <row r="4" spans="2:5" s="14" customFormat="1" ht="15.6" x14ac:dyDescent="0.3"/>
    <row r="5" spans="2:5" s="14" customFormat="1" ht="64.2" customHeight="1" x14ac:dyDescent="0.3">
      <c r="B5" s="93" t="s">
        <v>172</v>
      </c>
      <c r="C5" s="94"/>
      <c r="D5" s="94"/>
      <c r="E5" s="94"/>
    </row>
    <row r="6" spans="2:5" s="65" customFormat="1" ht="51.6" customHeight="1" x14ac:dyDescent="0.3">
      <c r="B6" s="68" t="s">
        <v>0</v>
      </c>
      <c r="C6" s="90" t="s">
        <v>151</v>
      </c>
      <c r="D6" s="90"/>
      <c r="E6" s="90"/>
    </row>
    <row r="7" spans="2:5" s="65" customFormat="1" ht="46.2" customHeight="1" x14ac:dyDescent="0.3">
      <c r="B7" s="74" t="s">
        <v>2</v>
      </c>
      <c r="C7" s="88" t="s">
        <v>171</v>
      </c>
      <c r="D7" s="88"/>
      <c r="E7" s="88"/>
    </row>
    <row r="8" spans="2:5" s="65" customFormat="1" ht="70.2" customHeight="1" x14ac:dyDescent="0.3">
      <c r="B8" s="74" t="s">
        <v>3</v>
      </c>
      <c r="C8" s="88" t="s">
        <v>173</v>
      </c>
      <c r="D8" s="88"/>
      <c r="E8" s="88"/>
    </row>
    <row r="9" spans="2:5" s="65" customFormat="1" ht="201" customHeight="1" x14ac:dyDescent="0.3">
      <c r="B9" s="74" t="s">
        <v>4</v>
      </c>
      <c r="C9" s="88" t="s">
        <v>175</v>
      </c>
      <c r="D9" s="88"/>
      <c r="E9" s="88"/>
    </row>
    <row r="10" spans="2:5" s="65" customFormat="1" ht="53.4" customHeight="1" x14ac:dyDescent="0.3">
      <c r="B10" s="70" t="s">
        <v>6</v>
      </c>
      <c r="C10" s="89" t="s">
        <v>155</v>
      </c>
      <c r="D10" s="89"/>
      <c r="E10" s="89"/>
    </row>
    <row r="11" spans="2:5" s="65" customFormat="1" ht="39" customHeight="1" x14ac:dyDescent="0.3">
      <c r="B11" s="88" t="s">
        <v>169</v>
      </c>
      <c r="C11" s="95" t="s">
        <v>170</v>
      </c>
      <c r="D11" s="95"/>
      <c r="E11" s="95"/>
    </row>
    <row r="12" spans="2:5" s="65" customFormat="1" ht="15.6" customHeight="1" x14ac:dyDescent="0.3">
      <c r="B12" s="88"/>
      <c r="C12" s="73" t="s">
        <v>161</v>
      </c>
      <c r="D12" s="71">
        <f>SUM(D14:D18)</f>
        <v>76169016.683099985</v>
      </c>
      <c r="E12" s="75" t="s">
        <v>7</v>
      </c>
    </row>
    <row r="13" spans="2:5" s="65" customFormat="1" ht="15.6" customHeight="1" x14ac:dyDescent="0.3">
      <c r="B13" s="88"/>
      <c r="C13" s="90" t="s">
        <v>162</v>
      </c>
      <c r="D13" s="90"/>
      <c r="E13" s="90"/>
    </row>
    <row r="14" spans="2:5" s="65" customFormat="1" ht="15.6" customHeight="1" x14ac:dyDescent="0.3">
      <c r="B14" s="88"/>
      <c r="C14" s="73" t="s">
        <v>58</v>
      </c>
      <c r="D14" s="71">
        <f>'приложение11-2пподпрограмма'!E31</f>
        <v>33084167.975100003</v>
      </c>
      <c r="E14" s="75" t="s">
        <v>7</v>
      </c>
    </row>
    <row r="15" spans="2:5" s="65" customFormat="1" ht="15.6" customHeight="1" x14ac:dyDescent="0.3">
      <c r="B15" s="88"/>
      <c r="C15" s="73" t="s">
        <v>68</v>
      </c>
      <c r="D15" s="71">
        <f>'приложение11-2пподпрограмма'!E50</f>
        <v>17806266.819000002</v>
      </c>
      <c r="E15" s="75" t="s">
        <v>7</v>
      </c>
    </row>
    <row r="16" spans="2:5" s="65" customFormat="1" ht="15.6" customHeight="1" x14ac:dyDescent="0.3">
      <c r="B16" s="88"/>
      <c r="C16" s="73" t="s">
        <v>89</v>
      </c>
      <c r="D16" s="71">
        <f>'приложение11-2пподпрограмма'!E63</f>
        <v>10622429.432999998</v>
      </c>
      <c r="E16" s="75" t="s">
        <v>7</v>
      </c>
    </row>
    <row r="17" spans="2:5" s="65" customFormat="1" ht="15.6" customHeight="1" x14ac:dyDescent="0.3">
      <c r="B17" s="88"/>
      <c r="C17" s="73" t="s">
        <v>90</v>
      </c>
      <c r="D17" s="71">
        <f>'приложение11-2пподпрограмма'!E72</f>
        <v>10030139.855999999</v>
      </c>
      <c r="E17" s="75" t="s">
        <v>7</v>
      </c>
    </row>
    <row r="18" spans="2:5" s="65" customFormat="1" ht="15.6" customHeight="1" x14ac:dyDescent="0.3">
      <c r="B18" s="88"/>
      <c r="C18" s="73" t="s">
        <v>91</v>
      </c>
      <c r="D18" s="71">
        <f>'приложение11-2пподпрограмма'!E81</f>
        <v>4626012.5999999996</v>
      </c>
      <c r="E18" s="75" t="s">
        <v>7</v>
      </c>
    </row>
    <row r="19" spans="2:5" s="65" customFormat="1" ht="45" customHeight="1" x14ac:dyDescent="0.3">
      <c r="B19" s="88"/>
      <c r="C19" s="95" t="s">
        <v>167</v>
      </c>
      <c r="D19" s="95"/>
      <c r="E19" s="95"/>
    </row>
    <row r="20" spans="2:5" s="65" customFormat="1" ht="15.6" customHeight="1" x14ac:dyDescent="0.3">
      <c r="B20" s="88"/>
      <c r="C20" s="76" t="s">
        <v>161</v>
      </c>
      <c r="D20" s="77">
        <f>SUM(D22:D26)</f>
        <v>5348669.2068999996</v>
      </c>
      <c r="E20" s="78" t="s">
        <v>7</v>
      </c>
    </row>
    <row r="21" spans="2:5" s="65" customFormat="1" ht="15.6" customHeight="1" x14ac:dyDescent="0.3">
      <c r="B21" s="88"/>
      <c r="C21" s="90" t="s">
        <v>162</v>
      </c>
      <c r="D21" s="90"/>
      <c r="E21" s="90"/>
    </row>
    <row r="22" spans="2:5" s="65" customFormat="1" ht="15.6" customHeight="1" x14ac:dyDescent="0.3">
      <c r="B22" s="88"/>
      <c r="C22" s="73" t="s">
        <v>58</v>
      </c>
      <c r="D22" s="71">
        <f>'приложение11-2пподпрограмма'!F31</f>
        <v>334183.51489999995</v>
      </c>
      <c r="E22" s="75" t="s">
        <v>7</v>
      </c>
    </row>
    <row r="23" spans="2:5" s="65" customFormat="1" ht="15.6" customHeight="1" x14ac:dyDescent="0.3">
      <c r="B23" s="88"/>
      <c r="C23" s="73" t="s">
        <v>68</v>
      </c>
      <c r="D23" s="71">
        <f>'приложение11-2пподпрограмма'!F50</f>
        <v>179861.28099999999</v>
      </c>
      <c r="E23" s="75" t="s">
        <v>7</v>
      </c>
    </row>
    <row r="24" spans="2:5" s="65" customFormat="1" ht="15.6" customHeight="1" x14ac:dyDescent="0.3">
      <c r="B24" s="88"/>
      <c r="C24" s="73" t="s">
        <v>89</v>
      </c>
      <c r="D24" s="71">
        <f>'приложение11-2пподпрограмма'!F63</f>
        <v>107297.26699999999</v>
      </c>
      <c r="E24" s="75" t="s">
        <v>7</v>
      </c>
    </row>
    <row r="25" spans="2:5" s="65" customFormat="1" ht="15.6" customHeight="1" x14ac:dyDescent="0.3">
      <c r="B25" s="88"/>
      <c r="C25" s="73" t="s">
        <v>90</v>
      </c>
      <c r="D25" s="71">
        <f>'приложение11-2пподпрограмма'!F72</f>
        <v>101314.54400000001</v>
      </c>
      <c r="E25" s="75" t="s">
        <v>7</v>
      </c>
    </row>
    <row r="26" spans="2:5" s="65" customFormat="1" ht="15.6" customHeight="1" x14ac:dyDescent="0.3">
      <c r="B26" s="88"/>
      <c r="C26" s="73" t="s">
        <v>91</v>
      </c>
      <c r="D26" s="71">
        <f>'приложение11-2пподпрограмма'!E81</f>
        <v>4626012.5999999996</v>
      </c>
      <c r="E26" s="75" t="s">
        <v>7</v>
      </c>
    </row>
    <row r="27" spans="2:5" s="65" customFormat="1" ht="46.2" customHeight="1" x14ac:dyDescent="0.3">
      <c r="B27" s="88"/>
      <c r="C27" s="95" t="s">
        <v>168</v>
      </c>
      <c r="D27" s="95"/>
      <c r="E27" s="95"/>
    </row>
    <row r="28" spans="2:5" s="65" customFormat="1" ht="15.6" customHeight="1" x14ac:dyDescent="0.3">
      <c r="B28" s="88"/>
      <c r="C28" s="73" t="s">
        <v>161</v>
      </c>
      <c r="D28" s="71">
        <f>SUM(D48:D53)</f>
        <v>0</v>
      </c>
      <c r="E28" s="75" t="s">
        <v>7</v>
      </c>
    </row>
    <row r="29" spans="2:5" s="65" customFormat="1" ht="15.6" customHeight="1" x14ac:dyDescent="0.3">
      <c r="B29" s="88"/>
      <c r="C29" s="90" t="s">
        <v>162</v>
      </c>
      <c r="D29" s="90"/>
      <c r="E29" s="90"/>
    </row>
    <row r="30" spans="2:5" s="65" customFormat="1" ht="15.6" customHeight="1" x14ac:dyDescent="0.3">
      <c r="B30" s="88"/>
      <c r="C30" s="73" t="s">
        <v>58</v>
      </c>
      <c r="D30" s="71">
        <v>0</v>
      </c>
      <c r="E30" s="75" t="s">
        <v>7</v>
      </c>
    </row>
    <row r="31" spans="2:5" s="65" customFormat="1" ht="15.6" customHeight="1" x14ac:dyDescent="0.3">
      <c r="B31" s="88"/>
      <c r="C31" s="73" t="s">
        <v>68</v>
      </c>
      <c r="D31" s="71">
        <v>0</v>
      </c>
      <c r="E31" s="75" t="s">
        <v>7</v>
      </c>
    </row>
    <row r="32" spans="2:5" s="65" customFormat="1" ht="15.6" customHeight="1" x14ac:dyDescent="0.3">
      <c r="B32" s="88"/>
      <c r="C32" s="73" t="s">
        <v>89</v>
      </c>
      <c r="D32" s="71">
        <v>0</v>
      </c>
      <c r="E32" s="75" t="s">
        <v>7</v>
      </c>
    </row>
    <row r="33" spans="2:5" s="65" customFormat="1" ht="15.6" customHeight="1" x14ac:dyDescent="0.3">
      <c r="B33" s="88"/>
      <c r="C33" s="73" t="s">
        <v>90</v>
      </c>
      <c r="D33" s="71">
        <v>0</v>
      </c>
      <c r="E33" s="75" t="s">
        <v>7</v>
      </c>
    </row>
    <row r="34" spans="2:5" s="65" customFormat="1" ht="15.6" customHeight="1" x14ac:dyDescent="0.3">
      <c r="B34" s="88"/>
      <c r="C34" s="73" t="s">
        <v>91</v>
      </c>
      <c r="D34" s="71">
        <v>0</v>
      </c>
      <c r="E34" s="75" t="s">
        <v>7</v>
      </c>
    </row>
    <row r="35" spans="2:5" s="14" customFormat="1" ht="145.80000000000001" customHeight="1" x14ac:dyDescent="0.3">
      <c r="B35" s="74" t="s">
        <v>8</v>
      </c>
      <c r="C35" s="87" t="s">
        <v>165</v>
      </c>
      <c r="D35" s="87"/>
      <c r="E35" s="87"/>
    </row>
    <row r="36" spans="2:5" s="14" customFormat="1" ht="15.6" x14ac:dyDescent="0.3"/>
    <row r="37" spans="2:5" s="14" customFormat="1" ht="15.6" x14ac:dyDescent="0.3"/>
    <row r="38" spans="2:5" s="14" customFormat="1" ht="15.6" x14ac:dyDescent="0.3"/>
    <row r="39" spans="2:5" s="14" customFormat="1" ht="15.6" x14ac:dyDescent="0.3"/>
    <row r="40" spans="2:5" s="14" customFormat="1" ht="15.6" x14ac:dyDescent="0.3"/>
    <row r="41" spans="2:5" s="14" customFormat="1" ht="15.6" x14ac:dyDescent="0.3"/>
    <row r="42" spans="2:5" s="14" customFormat="1" ht="15.6" x14ac:dyDescent="0.3"/>
    <row r="43" spans="2:5" s="14" customFormat="1" ht="15.6" x14ac:dyDescent="0.3"/>
    <row r="44" spans="2:5" s="14" customFormat="1" ht="15.6" x14ac:dyDescent="0.3"/>
    <row r="45" spans="2:5" s="14" customFormat="1" ht="15.6" x14ac:dyDescent="0.3"/>
    <row r="46" spans="2:5" s="14" customFormat="1" ht="15.6" x14ac:dyDescent="0.3"/>
    <row r="47" spans="2:5" s="14" customFormat="1" ht="15.6" x14ac:dyDescent="0.3"/>
    <row r="48" spans="2:5" s="14" customFormat="1" ht="15.6" x14ac:dyDescent="0.3"/>
    <row r="49" s="14" customFormat="1" ht="15.6" x14ac:dyDescent="0.3"/>
    <row r="50" s="14" customFormat="1" ht="15.6" x14ac:dyDescent="0.3"/>
    <row r="51" s="14" customFormat="1" ht="15.6" x14ac:dyDescent="0.3"/>
    <row r="52" s="14" customFormat="1" ht="15.6" x14ac:dyDescent="0.3"/>
    <row r="53" s="14" customFormat="1" ht="15.6" x14ac:dyDescent="0.3"/>
    <row r="54" s="14" customFormat="1" ht="15.6" x14ac:dyDescent="0.3"/>
    <row r="55" s="14" customFormat="1" ht="15.6" x14ac:dyDescent="0.3"/>
    <row r="56" s="14" customFormat="1" ht="15.6" x14ac:dyDescent="0.3"/>
    <row r="57" s="14" customFormat="1" ht="15.6" x14ac:dyDescent="0.3"/>
    <row r="58" s="14" customFormat="1" ht="15.6" x14ac:dyDescent="0.3"/>
    <row r="59" s="14" customFormat="1" ht="15.6" x14ac:dyDescent="0.3"/>
    <row r="60" s="14" customFormat="1" ht="15.6" x14ac:dyDescent="0.3"/>
    <row r="61" s="14" customFormat="1" ht="15.6" x14ac:dyDescent="0.3"/>
    <row r="62" s="14" customFormat="1" ht="15.6" x14ac:dyDescent="0.3"/>
    <row r="63" s="14" customFormat="1" ht="15.6" x14ac:dyDescent="0.3"/>
    <row r="64" s="14" customFormat="1" ht="15.6" x14ac:dyDescent="0.3"/>
    <row r="65" s="14" customFormat="1" ht="15.6" x14ac:dyDescent="0.3"/>
    <row r="66" s="14" customFormat="1" ht="15.6" x14ac:dyDescent="0.3"/>
    <row r="67" s="14" customFormat="1" ht="15.6" x14ac:dyDescent="0.3"/>
    <row r="68" s="14" customFormat="1" ht="15.6" x14ac:dyDescent="0.3"/>
    <row r="69" s="14" customFormat="1" ht="15.6" x14ac:dyDescent="0.3"/>
    <row r="70" s="14" customFormat="1" ht="15.6" x14ac:dyDescent="0.3"/>
    <row r="71" s="14" customFormat="1" ht="15.6" x14ac:dyDescent="0.3"/>
    <row r="72" s="14" customFormat="1" ht="15.6" x14ac:dyDescent="0.3"/>
    <row r="73" s="14" customFormat="1" ht="15.6" x14ac:dyDescent="0.3"/>
    <row r="74" s="14" customFormat="1" ht="15.6" x14ac:dyDescent="0.3"/>
    <row r="75" s="14" customFormat="1" ht="15.6" x14ac:dyDescent="0.3"/>
    <row r="76" s="14" customFormat="1" ht="15.6" x14ac:dyDescent="0.3"/>
    <row r="77" s="14" customFormat="1" ht="15.6" x14ac:dyDescent="0.3"/>
    <row r="78" s="14" customFormat="1" ht="15.6" x14ac:dyDescent="0.3"/>
    <row r="79" s="14" customFormat="1" ht="15.6" x14ac:dyDescent="0.3"/>
    <row r="80" s="14" customFormat="1" ht="15.6" x14ac:dyDescent="0.3"/>
    <row r="81" s="14" customFormat="1" ht="15.6" x14ac:dyDescent="0.3"/>
    <row r="82" s="14" customFormat="1" ht="15.6" x14ac:dyDescent="0.3"/>
    <row r="83" s="14" customFormat="1" ht="15.6" x14ac:dyDescent="0.3"/>
    <row r="84" s="14" customFormat="1" ht="15.6" x14ac:dyDescent="0.3"/>
    <row r="85" s="14" customFormat="1" ht="15.6" x14ac:dyDescent="0.3"/>
    <row r="86" s="14" customFormat="1" ht="15.6" x14ac:dyDescent="0.3"/>
    <row r="87" s="14" customFormat="1" ht="15.6" x14ac:dyDescent="0.3"/>
    <row r="88" s="14" customFormat="1" ht="15.6" x14ac:dyDescent="0.3"/>
    <row r="89" s="14" customFormat="1" ht="15.6" x14ac:dyDescent="0.3"/>
    <row r="90" s="14" customFormat="1" ht="15.6" x14ac:dyDescent="0.3"/>
    <row r="91" s="14" customFormat="1" ht="15.6" x14ac:dyDescent="0.3"/>
    <row r="92" s="14" customFormat="1" ht="15.6" x14ac:dyDescent="0.3"/>
    <row r="93" s="14" customFormat="1" ht="15.6" x14ac:dyDescent="0.3"/>
    <row r="94" s="14" customFormat="1" ht="15.6" x14ac:dyDescent="0.3"/>
    <row r="95" s="14" customFormat="1" ht="15.6" x14ac:dyDescent="0.3"/>
    <row r="96" s="14" customFormat="1" ht="15.6" x14ac:dyDescent="0.3"/>
    <row r="97" s="14" customFormat="1" ht="15.6" x14ac:dyDescent="0.3"/>
    <row r="98" s="14" customFormat="1" ht="15.6" x14ac:dyDescent="0.3"/>
    <row r="99" s="14" customFormat="1" ht="15.6" x14ac:dyDescent="0.3"/>
    <row r="100" s="14" customFormat="1" ht="15.6" x14ac:dyDescent="0.3"/>
    <row r="101" s="14" customFormat="1" ht="15.6" x14ac:dyDescent="0.3"/>
    <row r="102" s="14" customFormat="1" ht="15.6" x14ac:dyDescent="0.3"/>
    <row r="103" s="14" customFormat="1" ht="15.6" x14ac:dyDescent="0.3"/>
    <row r="104" s="14" customFormat="1" ht="15.6" x14ac:dyDescent="0.3"/>
    <row r="105" s="14" customFormat="1" ht="15.6" x14ac:dyDescent="0.3"/>
    <row r="106" s="14" customFormat="1" ht="15.6" x14ac:dyDescent="0.3"/>
    <row r="107" s="14" customFormat="1" ht="15.6" x14ac:dyDescent="0.3"/>
    <row r="108" s="14" customFormat="1" ht="15.6" x14ac:dyDescent="0.3"/>
    <row r="109" s="14" customFormat="1" ht="15.6" x14ac:dyDescent="0.3"/>
    <row r="110" s="14" customFormat="1" ht="15.6" x14ac:dyDescent="0.3"/>
    <row r="111" s="1" customFormat="1" ht="13.8" x14ac:dyDescent="0.25"/>
    <row r="112" s="1" customFormat="1" ht="13.8" x14ac:dyDescent="0.25"/>
    <row r="113" s="1" customFormat="1" ht="13.8" x14ac:dyDescent="0.25"/>
    <row r="114" s="1" customFormat="1" ht="13.8" x14ac:dyDescent="0.25"/>
    <row r="115" s="1" customFormat="1" ht="13.8" x14ac:dyDescent="0.25"/>
    <row r="116" s="1" customFormat="1" ht="13.8" x14ac:dyDescent="0.25"/>
    <row r="117" s="1" customFormat="1" ht="13.8" x14ac:dyDescent="0.25"/>
    <row r="118" s="1" customFormat="1" ht="13.8" x14ac:dyDescent="0.25"/>
    <row r="119" s="1" customFormat="1" ht="13.8" x14ac:dyDescent="0.25"/>
    <row r="120" s="1" customFormat="1" ht="13.8" x14ac:dyDescent="0.25"/>
    <row r="121" s="1" customFormat="1" ht="13.8" x14ac:dyDescent="0.25"/>
    <row r="122" s="1" customFormat="1" ht="13.8" x14ac:dyDescent="0.25"/>
    <row r="123" s="1" customFormat="1" ht="13.8" x14ac:dyDescent="0.25"/>
    <row r="124" s="1" customFormat="1" ht="13.8" x14ac:dyDescent="0.25"/>
    <row r="125" s="1" customFormat="1" ht="13.8" x14ac:dyDescent="0.25"/>
    <row r="126" s="1" customFormat="1" ht="13.8" x14ac:dyDescent="0.25"/>
    <row r="127" s="1" customFormat="1" ht="13.8" x14ac:dyDescent="0.25"/>
    <row r="128" s="1" customFormat="1" ht="13.8" x14ac:dyDescent="0.25"/>
    <row r="129" s="1" customFormat="1" ht="13.8" x14ac:dyDescent="0.25"/>
    <row r="130" s="1" customFormat="1" ht="13.8" x14ac:dyDescent="0.25"/>
    <row r="131" s="1" customFormat="1" ht="13.8" x14ac:dyDescent="0.25"/>
    <row r="132" s="1" customFormat="1" ht="13.8" x14ac:dyDescent="0.25"/>
    <row r="133" s="1" customFormat="1" ht="13.8" x14ac:dyDescent="0.25"/>
    <row r="134" s="1" customFormat="1" ht="13.8" x14ac:dyDescent="0.25"/>
    <row r="135" s="1" customFormat="1" ht="13.8" x14ac:dyDescent="0.25"/>
    <row r="136" s="1" customFormat="1" ht="13.8" x14ac:dyDescent="0.25"/>
    <row r="137" s="1" customFormat="1" ht="13.8" x14ac:dyDescent="0.25"/>
    <row r="138" s="1" customFormat="1" ht="13.8" x14ac:dyDescent="0.25"/>
    <row r="139" s="1" customFormat="1" ht="13.8" x14ac:dyDescent="0.25"/>
    <row r="140" s="1" customFormat="1" ht="13.8" x14ac:dyDescent="0.25"/>
    <row r="141" s="1" customFormat="1" ht="13.8" x14ac:dyDescent="0.25"/>
    <row r="142" s="1" customFormat="1" ht="13.8" x14ac:dyDescent="0.25"/>
    <row r="143" s="1" customFormat="1" ht="13.8" x14ac:dyDescent="0.25"/>
    <row r="144" s="1" customFormat="1" ht="13.8" x14ac:dyDescent="0.25"/>
    <row r="145" s="1" customFormat="1" ht="13.8" x14ac:dyDescent="0.25"/>
    <row r="146" s="1" customFormat="1" ht="13.8" x14ac:dyDescent="0.25"/>
    <row r="147" s="1" customFormat="1" ht="13.8" x14ac:dyDescent="0.25"/>
    <row r="148" s="1" customFormat="1" ht="13.8" x14ac:dyDescent="0.25"/>
  </sheetData>
  <mergeCells count="17">
    <mergeCell ref="C27:E27"/>
    <mergeCell ref="B1:E1"/>
    <mergeCell ref="C35:E35"/>
    <mergeCell ref="C8:E8"/>
    <mergeCell ref="C9:E9"/>
    <mergeCell ref="C10:E10"/>
    <mergeCell ref="B11:B34"/>
    <mergeCell ref="C13:E13"/>
    <mergeCell ref="C29:E29"/>
    <mergeCell ref="C2:E2"/>
    <mergeCell ref="C3:E3"/>
    <mergeCell ref="B5:E5"/>
    <mergeCell ref="C6:E6"/>
    <mergeCell ref="C7:E7"/>
    <mergeCell ref="C11:E11"/>
    <mergeCell ref="C19:E19"/>
    <mergeCell ref="C21:E21"/>
  </mergeCells>
  <pageMargins left="0.7" right="0.7" top="0.75" bottom="0.75" header="0.3" footer="0.3"/>
  <pageSetup paperSize="9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8"/>
  <sheetViews>
    <sheetView view="pageBreakPreview" zoomScale="85" zoomScaleNormal="50" zoomScaleSheetLayoutView="85" workbookViewId="0">
      <selection activeCell="C2" sqref="C2:E2"/>
    </sheetView>
  </sheetViews>
  <sheetFormatPr defaultRowHeight="14.4" x14ac:dyDescent="0.3"/>
  <cols>
    <col min="1" max="1" width="4.109375" customWidth="1"/>
    <col min="2" max="2" width="30.109375" customWidth="1"/>
    <col min="3" max="3" width="26.6640625" customWidth="1"/>
    <col min="4" max="4" width="38.109375" customWidth="1"/>
    <col min="5" max="5" width="13.109375" customWidth="1"/>
  </cols>
  <sheetData>
    <row r="1" spans="2:5" ht="27" customHeight="1" x14ac:dyDescent="0.3">
      <c r="B1" s="98"/>
      <c r="C1" s="98"/>
      <c r="D1" s="98"/>
      <c r="E1" s="98"/>
    </row>
    <row r="2" spans="2:5" s="63" customFormat="1" ht="42.6" customHeight="1" x14ac:dyDescent="0.3">
      <c r="C2" s="148" t="s">
        <v>187</v>
      </c>
      <c r="D2" s="148"/>
      <c r="E2" s="148"/>
    </row>
    <row r="3" spans="2:5" s="14" customFormat="1" ht="23.4" customHeight="1" x14ac:dyDescent="0.3">
      <c r="C3" s="92"/>
      <c r="D3" s="92"/>
      <c r="E3" s="92"/>
    </row>
    <row r="4" spans="2:5" s="14" customFormat="1" ht="15.6" x14ac:dyDescent="0.3"/>
    <row r="5" spans="2:5" s="14" customFormat="1" ht="67.2" customHeight="1" x14ac:dyDescent="0.3">
      <c r="B5" s="93" t="s">
        <v>153</v>
      </c>
      <c r="C5" s="94"/>
      <c r="D5" s="94"/>
      <c r="E5" s="94"/>
    </row>
    <row r="6" spans="2:5" s="64" customFormat="1" ht="31.2" x14ac:dyDescent="0.3">
      <c r="B6" s="67" t="s">
        <v>0</v>
      </c>
      <c r="C6" s="90" t="s">
        <v>151</v>
      </c>
      <c r="D6" s="90"/>
      <c r="E6" s="90"/>
    </row>
    <row r="7" spans="2:5" s="64" customFormat="1" ht="47.4" customHeight="1" x14ac:dyDescent="0.3">
      <c r="B7" s="69" t="s">
        <v>2</v>
      </c>
      <c r="C7" s="87" t="s">
        <v>154</v>
      </c>
      <c r="D7" s="87"/>
      <c r="E7" s="87"/>
    </row>
    <row r="8" spans="2:5" s="64" customFormat="1" ht="89.4" customHeight="1" x14ac:dyDescent="0.3">
      <c r="B8" s="69" t="s">
        <v>3</v>
      </c>
      <c r="C8" s="87" t="s">
        <v>152</v>
      </c>
      <c r="D8" s="87"/>
      <c r="E8" s="87"/>
    </row>
    <row r="9" spans="2:5" s="64" customFormat="1" ht="216" customHeight="1" x14ac:dyDescent="0.3">
      <c r="B9" s="69" t="s">
        <v>4</v>
      </c>
      <c r="C9" s="87" t="s">
        <v>174</v>
      </c>
      <c r="D9" s="87"/>
      <c r="E9" s="87"/>
    </row>
    <row r="10" spans="2:5" s="64" customFormat="1" ht="52.2" customHeight="1" x14ac:dyDescent="0.3">
      <c r="B10" s="69" t="s">
        <v>6</v>
      </c>
      <c r="C10" s="99" t="s">
        <v>155</v>
      </c>
      <c r="D10" s="99"/>
      <c r="E10" s="99"/>
    </row>
    <row r="11" spans="2:5" s="64" customFormat="1" ht="42.6" customHeight="1" x14ac:dyDescent="0.3">
      <c r="B11" s="88" t="s">
        <v>163</v>
      </c>
      <c r="C11" s="95" t="s">
        <v>166</v>
      </c>
      <c r="D11" s="96"/>
      <c r="E11" s="96"/>
    </row>
    <row r="12" spans="2:5" s="64" customFormat="1" ht="15.6" customHeight="1" x14ac:dyDescent="0.3">
      <c r="B12" s="88"/>
      <c r="C12" s="73" t="s">
        <v>161</v>
      </c>
      <c r="D12" s="71">
        <f>SUM(D14:D18)</f>
        <v>247027949.91909996</v>
      </c>
      <c r="E12" s="72" t="s">
        <v>7</v>
      </c>
    </row>
    <row r="13" spans="2:5" s="64" customFormat="1" ht="15.6" customHeight="1" x14ac:dyDescent="0.3">
      <c r="B13" s="88"/>
      <c r="C13" s="90" t="s">
        <v>162</v>
      </c>
      <c r="D13" s="97"/>
      <c r="E13" s="97"/>
    </row>
    <row r="14" spans="2:5" s="64" customFormat="1" ht="15.6" x14ac:dyDescent="0.3">
      <c r="B14" s="88"/>
      <c r="C14" s="73" t="s">
        <v>58</v>
      </c>
      <c r="D14" s="71">
        <f>'приложение10-1ппрограмма'!E12</f>
        <v>12646651.594949998</v>
      </c>
      <c r="E14" s="72" t="s">
        <v>7</v>
      </c>
    </row>
    <row r="15" spans="2:5" s="64" customFormat="1" ht="15.6" x14ac:dyDescent="0.3">
      <c r="B15" s="88"/>
      <c r="C15" s="73" t="s">
        <v>68</v>
      </c>
      <c r="D15" s="71">
        <f>'приложение10-1ппрограмма'!E20</f>
        <v>9743522.7441499997</v>
      </c>
      <c r="E15" s="72" t="s">
        <v>7</v>
      </c>
    </row>
    <row r="16" spans="2:5" s="64" customFormat="1" ht="15.6" x14ac:dyDescent="0.3">
      <c r="B16" s="88"/>
      <c r="C16" s="73" t="s">
        <v>89</v>
      </c>
      <c r="D16" s="71">
        <f>'приложение10-1ппрограмма'!E42</f>
        <v>61586626.089999996</v>
      </c>
      <c r="E16" s="72" t="s">
        <v>7</v>
      </c>
    </row>
    <row r="17" spans="2:5" s="64" customFormat="1" ht="15.6" x14ac:dyDescent="0.3">
      <c r="B17" s="88"/>
      <c r="C17" s="73" t="s">
        <v>90</v>
      </c>
      <c r="D17" s="71">
        <f>'приложение10-1ппрограмма'!E64</f>
        <v>84129387.25999999</v>
      </c>
      <c r="E17" s="72" t="s">
        <v>7</v>
      </c>
    </row>
    <row r="18" spans="2:5" s="64" customFormat="1" ht="15.6" x14ac:dyDescent="0.3">
      <c r="B18" s="88"/>
      <c r="C18" s="73" t="s">
        <v>91</v>
      </c>
      <c r="D18" s="71">
        <f>'приложение10-1ппрограмма'!E86</f>
        <v>78921762.229999989</v>
      </c>
      <c r="E18" s="72" t="s">
        <v>7</v>
      </c>
    </row>
    <row r="19" spans="2:5" s="64" customFormat="1" ht="48.6" customHeight="1" x14ac:dyDescent="0.3">
      <c r="B19" s="88"/>
      <c r="C19" s="95" t="s">
        <v>167</v>
      </c>
      <c r="D19" s="95"/>
      <c r="E19" s="95"/>
    </row>
    <row r="20" spans="2:5" s="64" customFormat="1" ht="15.6" customHeight="1" x14ac:dyDescent="0.3">
      <c r="B20" s="88"/>
      <c r="C20" s="73" t="s">
        <v>161</v>
      </c>
      <c r="D20" s="67">
        <f>SUM(D22:D26)</f>
        <v>1241346.4809000017</v>
      </c>
      <c r="E20" s="72" t="s">
        <v>7</v>
      </c>
    </row>
    <row r="21" spans="2:5" s="64" customFormat="1" ht="15.6" customHeight="1" x14ac:dyDescent="0.3">
      <c r="B21" s="88"/>
      <c r="C21" s="90" t="s">
        <v>162</v>
      </c>
      <c r="D21" s="97"/>
      <c r="E21" s="97"/>
    </row>
    <row r="22" spans="2:5" s="64" customFormat="1" ht="15.6" customHeight="1" x14ac:dyDescent="0.3">
      <c r="B22" s="88"/>
      <c r="C22" s="73" t="s">
        <v>58</v>
      </c>
      <c r="D22" s="71">
        <f>'приложение10-1ппрограмма'!D12-'приложение10-1ппрограмма'!E12</f>
        <v>63551.015050001442</v>
      </c>
      <c r="E22" s="72" t="s">
        <v>7</v>
      </c>
    </row>
    <row r="23" spans="2:5" s="64" customFormat="1" ht="15.6" customHeight="1" x14ac:dyDescent="0.3">
      <c r="B23" s="88"/>
      <c r="C23" s="73" t="s">
        <v>68</v>
      </c>
      <c r="D23" s="71">
        <f>'приложение10-1ппрограмма'!D20-'приложение10-1ппрограмма'!E20</f>
        <v>48962.425850000232</v>
      </c>
      <c r="E23" s="72" t="s">
        <v>7</v>
      </c>
    </row>
    <row r="24" spans="2:5" s="64" customFormat="1" ht="15.6" customHeight="1" x14ac:dyDescent="0.3">
      <c r="B24" s="88"/>
      <c r="C24" s="73" t="s">
        <v>89</v>
      </c>
      <c r="D24" s="71">
        <f>'приложение10-1ппрограмма'!F42</f>
        <v>309480.52999999997</v>
      </c>
      <c r="E24" s="72" t="s">
        <v>7</v>
      </c>
    </row>
    <row r="25" spans="2:5" s="64" customFormat="1" ht="15.6" customHeight="1" x14ac:dyDescent="0.3">
      <c r="B25" s="88"/>
      <c r="C25" s="73" t="s">
        <v>90</v>
      </c>
      <c r="D25" s="71">
        <f>'приложение10-1ппрограмма'!F64</f>
        <v>422760.73999999993</v>
      </c>
      <c r="E25" s="72" t="s">
        <v>7</v>
      </c>
    </row>
    <row r="26" spans="2:5" s="64" customFormat="1" ht="15.6" customHeight="1" x14ac:dyDescent="0.3">
      <c r="B26" s="88"/>
      <c r="C26" s="73" t="s">
        <v>91</v>
      </c>
      <c r="D26" s="71">
        <f>'приложение10-1ппрограмма'!F86</f>
        <v>396591.77</v>
      </c>
      <c r="E26" s="72" t="s">
        <v>7</v>
      </c>
    </row>
    <row r="27" spans="2:5" s="64" customFormat="1" ht="45" customHeight="1" x14ac:dyDescent="0.3">
      <c r="B27" s="88"/>
      <c r="C27" s="95" t="s">
        <v>168</v>
      </c>
      <c r="D27" s="96"/>
      <c r="E27" s="96"/>
    </row>
    <row r="28" spans="2:5" s="64" customFormat="1" ht="15.6" customHeight="1" x14ac:dyDescent="0.3">
      <c r="B28" s="88"/>
      <c r="C28" s="73" t="s">
        <v>161</v>
      </c>
      <c r="D28" s="71">
        <f>SUM(D30:D34)</f>
        <v>50796702.349999994</v>
      </c>
      <c r="E28" s="72" t="s">
        <v>7</v>
      </c>
    </row>
    <row r="29" spans="2:5" s="64" customFormat="1" ht="15.6" customHeight="1" x14ac:dyDescent="0.3">
      <c r="B29" s="88"/>
      <c r="C29" s="90" t="s">
        <v>162</v>
      </c>
      <c r="D29" s="97"/>
      <c r="E29" s="97"/>
    </row>
    <row r="30" spans="2:5" s="64" customFormat="1" ht="15.6" customHeight="1" x14ac:dyDescent="0.3">
      <c r="B30" s="88"/>
      <c r="C30" s="73" t="s">
        <v>58</v>
      </c>
      <c r="D30" s="71">
        <v>0</v>
      </c>
      <c r="E30" s="72" t="s">
        <v>7</v>
      </c>
    </row>
    <row r="31" spans="2:5" s="64" customFormat="1" ht="15.6" customHeight="1" x14ac:dyDescent="0.3">
      <c r="B31" s="88"/>
      <c r="C31" s="73" t="s">
        <v>68</v>
      </c>
      <c r="D31" s="71">
        <v>0</v>
      </c>
      <c r="E31" s="72" t="s">
        <v>7</v>
      </c>
    </row>
    <row r="32" spans="2:5" s="64" customFormat="1" ht="15.6" customHeight="1" x14ac:dyDescent="0.3">
      <c r="B32" s="88"/>
      <c r="C32" s="73" t="s">
        <v>89</v>
      </c>
      <c r="D32" s="71">
        <f>'приложение10-1ппрограмма'!G42</f>
        <v>18022601.949999999</v>
      </c>
      <c r="E32" s="72" t="s">
        <v>7</v>
      </c>
    </row>
    <row r="33" spans="2:5" s="64" customFormat="1" ht="15.6" customHeight="1" x14ac:dyDescent="0.3">
      <c r="B33" s="88"/>
      <c r="C33" s="73" t="s">
        <v>90</v>
      </c>
      <c r="D33" s="71">
        <f>'приложение10-1ппрограмма'!G64</f>
        <v>16910429.600000001</v>
      </c>
      <c r="E33" s="72" t="s">
        <v>7</v>
      </c>
    </row>
    <row r="34" spans="2:5" s="64" customFormat="1" ht="15.6" customHeight="1" x14ac:dyDescent="0.3">
      <c r="B34" s="88"/>
      <c r="C34" s="73" t="s">
        <v>91</v>
      </c>
      <c r="D34" s="71">
        <f>'приложение10-1ппрограмма'!G86</f>
        <v>15863670.800000001</v>
      </c>
      <c r="E34" s="72" t="s">
        <v>7</v>
      </c>
    </row>
    <row r="35" spans="2:5" s="14" customFormat="1" ht="171" customHeight="1" x14ac:dyDescent="0.3">
      <c r="B35" s="69" t="s">
        <v>8</v>
      </c>
      <c r="C35" s="87" t="s">
        <v>165</v>
      </c>
      <c r="D35" s="87"/>
      <c r="E35" s="87"/>
    </row>
    <row r="36" spans="2:5" s="14" customFormat="1" ht="15.6" x14ac:dyDescent="0.3"/>
    <row r="37" spans="2:5" s="14" customFormat="1" ht="15.6" x14ac:dyDescent="0.3"/>
    <row r="38" spans="2:5" s="14" customFormat="1" ht="15.6" x14ac:dyDescent="0.3"/>
    <row r="39" spans="2:5" s="14" customFormat="1" ht="15.6" x14ac:dyDescent="0.3"/>
    <row r="40" spans="2:5" s="14" customFormat="1" ht="15.6" x14ac:dyDescent="0.3"/>
    <row r="41" spans="2:5" s="14" customFormat="1" ht="15.6" x14ac:dyDescent="0.3"/>
    <row r="42" spans="2:5" s="14" customFormat="1" ht="15.6" x14ac:dyDescent="0.3"/>
    <row r="43" spans="2:5" s="14" customFormat="1" ht="15.6" x14ac:dyDescent="0.3"/>
    <row r="44" spans="2:5" s="14" customFormat="1" ht="15.6" x14ac:dyDescent="0.3"/>
    <row r="45" spans="2:5" s="14" customFormat="1" ht="15.6" x14ac:dyDescent="0.3"/>
    <row r="46" spans="2:5" s="14" customFormat="1" ht="15.6" x14ac:dyDescent="0.3"/>
    <row r="47" spans="2:5" s="14" customFormat="1" ht="15.6" x14ac:dyDescent="0.3"/>
    <row r="48" spans="2:5" s="14" customFormat="1" ht="15.6" x14ac:dyDescent="0.3"/>
    <row r="49" s="14" customFormat="1" ht="15.6" x14ac:dyDescent="0.3"/>
    <row r="50" s="14" customFormat="1" ht="15.6" x14ac:dyDescent="0.3"/>
    <row r="51" s="14" customFormat="1" ht="15.6" x14ac:dyDescent="0.3"/>
    <row r="52" s="14" customFormat="1" ht="15.6" x14ac:dyDescent="0.3"/>
    <row r="53" s="14" customFormat="1" ht="15.6" x14ac:dyDescent="0.3"/>
    <row r="54" s="14" customFormat="1" ht="15.6" x14ac:dyDescent="0.3"/>
    <row r="55" s="14" customFormat="1" ht="15.6" x14ac:dyDescent="0.3"/>
    <row r="56" s="14" customFormat="1" ht="15.6" x14ac:dyDescent="0.3"/>
    <row r="57" s="14" customFormat="1" ht="15.6" x14ac:dyDescent="0.3"/>
    <row r="58" s="14" customFormat="1" ht="15.6" x14ac:dyDescent="0.3"/>
    <row r="59" s="14" customFormat="1" ht="15.6" x14ac:dyDescent="0.3"/>
    <row r="60" s="14" customFormat="1" ht="15.6" x14ac:dyDescent="0.3"/>
    <row r="61" s="14" customFormat="1" ht="15.6" x14ac:dyDescent="0.3"/>
    <row r="62" s="14" customFormat="1" ht="15.6" x14ac:dyDescent="0.3"/>
    <row r="63" s="14" customFormat="1" ht="15.6" x14ac:dyDescent="0.3"/>
    <row r="64" s="14" customFormat="1" ht="15.6" x14ac:dyDescent="0.3"/>
    <row r="65" s="14" customFormat="1" ht="15.6" x14ac:dyDescent="0.3"/>
    <row r="66" s="14" customFormat="1" ht="15.6" x14ac:dyDescent="0.3"/>
    <row r="67" s="14" customFormat="1" ht="15.6" x14ac:dyDescent="0.3"/>
    <row r="68" s="14" customFormat="1" ht="15.6" x14ac:dyDescent="0.3"/>
    <row r="69" s="14" customFormat="1" ht="15.6" x14ac:dyDescent="0.3"/>
    <row r="70" s="14" customFormat="1" ht="15.6" x14ac:dyDescent="0.3"/>
    <row r="71" s="14" customFormat="1" ht="15.6" x14ac:dyDescent="0.3"/>
    <row r="72" s="14" customFormat="1" ht="15.6" x14ac:dyDescent="0.3"/>
    <row r="73" s="14" customFormat="1" ht="15.6" x14ac:dyDescent="0.3"/>
    <row r="74" s="14" customFormat="1" ht="15.6" x14ac:dyDescent="0.3"/>
    <row r="75" s="14" customFormat="1" ht="15.6" x14ac:dyDescent="0.3"/>
    <row r="76" s="14" customFormat="1" ht="15.6" x14ac:dyDescent="0.3"/>
    <row r="77" s="14" customFormat="1" ht="15.6" x14ac:dyDescent="0.3"/>
    <row r="78" s="14" customFormat="1" ht="15.6" x14ac:dyDescent="0.3"/>
    <row r="79" s="14" customFormat="1" ht="15.6" x14ac:dyDescent="0.3"/>
    <row r="80" s="14" customFormat="1" ht="15.6" x14ac:dyDescent="0.3"/>
    <row r="81" s="14" customFormat="1" ht="15.6" x14ac:dyDescent="0.3"/>
    <row r="82" s="14" customFormat="1" ht="15.6" x14ac:dyDescent="0.3"/>
    <row r="83" s="14" customFormat="1" ht="15.6" x14ac:dyDescent="0.3"/>
    <row r="84" s="14" customFormat="1" ht="15.6" x14ac:dyDescent="0.3"/>
    <row r="85" s="14" customFormat="1" ht="15.6" x14ac:dyDescent="0.3"/>
    <row r="86" s="14" customFormat="1" ht="15.6" x14ac:dyDescent="0.3"/>
    <row r="87" s="14" customFormat="1" ht="15.6" x14ac:dyDescent="0.3"/>
    <row r="88" s="14" customFormat="1" ht="15.6" x14ac:dyDescent="0.3"/>
    <row r="89" s="14" customFormat="1" ht="15.6" x14ac:dyDescent="0.3"/>
    <row r="90" s="14" customFormat="1" ht="15.6" x14ac:dyDescent="0.3"/>
    <row r="91" s="14" customFormat="1" ht="15.6" x14ac:dyDescent="0.3"/>
    <row r="92" s="14" customFormat="1" ht="15.6" x14ac:dyDescent="0.3"/>
    <row r="93" s="14" customFormat="1" ht="15.6" x14ac:dyDescent="0.3"/>
    <row r="94" s="14" customFormat="1" ht="15.6" x14ac:dyDescent="0.3"/>
    <row r="95" s="14" customFormat="1" ht="15.6" x14ac:dyDescent="0.3"/>
    <row r="96" s="14" customFormat="1" ht="15.6" x14ac:dyDescent="0.3"/>
    <row r="97" s="14" customFormat="1" ht="15.6" x14ac:dyDescent="0.3"/>
    <row r="98" s="14" customFormat="1" ht="15.6" x14ac:dyDescent="0.3"/>
    <row r="99" s="14" customFormat="1" ht="15.6" x14ac:dyDescent="0.3"/>
    <row r="100" s="14" customFormat="1" ht="15.6" x14ac:dyDescent="0.3"/>
    <row r="101" s="14" customFormat="1" ht="15.6" x14ac:dyDescent="0.3"/>
    <row r="102" s="14" customFormat="1" ht="15.6" x14ac:dyDescent="0.3"/>
    <row r="103" s="14" customFormat="1" ht="15.6" x14ac:dyDescent="0.3"/>
    <row r="104" s="14" customFormat="1" ht="15.6" x14ac:dyDescent="0.3"/>
    <row r="105" s="14" customFormat="1" ht="15.6" x14ac:dyDescent="0.3"/>
    <row r="106" s="14" customFormat="1" ht="15.6" x14ac:dyDescent="0.3"/>
    <row r="107" s="14" customFormat="1" ht="15.6" x14ac:dyDescent="0.3"/>
    <row r="108" s="14" customFormat="1" ht="15.6" x14ac:dyDescent="0.3"/>
    <row r="109" s="14" customFormat="1" ht="15.6" x14ac:dyDescent="0.3"/>
    <row r="110" s="14" customFormat="1" ht="15.6" x14ac:dyDescent="0.3"/>
    <row r="111" s="14" customFormat="1" ht="15.6" x14ac:dyDescent="0.3"/>
    <row r="112" s="14" customFormat="1" ht="15.6" x14ac:dyDescent="0.3"/>
    <row r="113" s="14" customFormat="1" ht="15.6" x14ac:dyDescent="0.3"/>
    <row r="114" s="14" customFormat="1" ht="15.6" x14ac:dyDescent="0.3"/>
    <row r="115" s="14" customFormat="1" ht="15.6" x14ac:dyDescent="0.3"/>
    <row r="116" s="14" customFormat="1" ht="15.6" x14ac:dyDescent="0.3"/>
    <row r="117" s="14" customFormat="1" ht="15.6" x14ac:dyDescent="0.3"/>
    <row r="118" s="14" customFormat="1" ht="15.6" x14ac:dyDescent="0.3"/>
    <row r="119" s="14" customFormat="1" ht="15.6" x14ac:dyDescent="0.3"/>
    <row r="120" s="14" customFormat="1" ht="15.6" x14ac:dyDescent="0.3"/>
    <row r="121" s="14" customFormat="1" ht="15.6" x14ac:dyDescent="0.3"/>
    <row r="122" s="14" customFormat="1" ht="15.6" x14ac:dyDescent="0.3"/>
    <row r="123" s="14" customFormat="1" ht="15.6" x14ac:dyDescent="0.3"/>
    <row r="124" s="14" customFormat="1" ht="15.6" x14ac:dyDescent="0.3"/>
    <row r="125" s="14" customFormat="1" ht="15.6" x14ac:dyDescent="0.3"/>
    <row r="126" s="14" customFormat="1" ht="15.6" x14ac:dyDescent="0.3"/>
    <row r="127" s="1" customFormat="1" ht="13.8" x14ac:dyDescent="0.25"/>
    <row r="128" s="1" customFormat="1" ht="13.8" x14ac:dyDescent="0.25"/>
    <row r="129" s="1" customFormat="1" ht="13.8" x14ac:dyDescent="0.25"/>
    <row r="130" s="1" customFormat="1" ht="13.8" x14ac:dyDescent="0.25"/>
    <row r="131" s="1" customFormat="1" ht="13.8" x14ac:dyDescent="0.25"/>
    <row r="132" s="1" customFormat="1" ht="13.8" x14ac:dyDescent="0.25"/>
    <row r="133" s="1" customFormat="1" ht="13.8" x14ac:dyDescent="0.25"/>
    <row r="134" s="1" customFormat="1" ht="13.8" x14ac:dyDescent="0.25"/>
    <row r="135" s="1" customFormat="1" ht="13.8" x14ac:dyDescent="0.25"/>
    <row r="136" s="1" customFormat="1" ht="13.8" x14ac:dyDescent="0.25"/>
    <row r="137" s="1" customFormat="1" ht="13.8" x14ac:dyDescent="0.25"/>
    <row r="138" s="1" customFormat="1" ht="13.8" x14ac:dyDescent="0.25"/>
    <row r="139" s="1" customFormat="1" ht="13.8" x14ac:dyDescent="0.25"/>
    <row r="140" s="1" customFormat="1" ht="13.8" x14ac:dyDescent="0.25"/>
    <row r="141" s="1" customFormat="1" ht="13.8" x14ac:dyDescent="0.25"/>
    <row r="142" s="1" customFormat="1" ht="13.8" x14ac:dyDescent="0.25"/>
    <row r="143" s="1" customFormat="1" ht="13.8" x14ac:dyDescent="0.25"/>
    <row r="144" s="1" customFormat="1" ht="13.8" x14ac:dyDescent="0.25"/>
    <row r="145" s="1" customFormat="1" ht="13.8" x14ac:dyDescent="0.25"/>
    <row r="146" s="1" customFormat="1" ht="13.8" x14ac:dyDescent="0.25"/>
    <row r="147" s="1" customFormat="1" ht="13.8" x14ac:dyDescent="0.25"/>
    <row r="148" s="1" customFormat="1" ht="13.8" x14ac:dyDescent="0.25"/>
  </sheetData>
  <mergeCells count="17">
    <mergeCell ref="C21:E21"/>
    <mergeCell ref="C27:E27"/>
    <mergeCell ref="C29:E29"/>
    <mergeCell ref="B1:E1"/>
    <mergeCell ref="C35:E35"/>
    <mergeCell ref="C8:E8"/>
    <mergeCell ref="C9:E9"/>
    <mergeCell ref="C10:E10"/>
    <mergeCell ref="B11:B34"/>
    <mergeCell ref="C2:E2"/>
    <mergeCell ref="C3:E3"/>
    <mergeCell ref="B5:E5"/>
    <mergeCell ref="C6:E6"/>
    <mergeCell ref="C7:E7"/>
    <mergeCell ref="C11:E11"/>
    <mergeCell ref="C13:E13"/>
    <mergeCell ref="C19:E19"/>
  </mergeCells>
  <pageMargins left="0.7" right="0.7" top="0.75" bottom="0.75" header="0.3" footer="0.3"/>
  <pageSetup paperSize="9" scale="76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9"/>
  <sheetViews>
    <sheetView tabSelected="1" view="pageBreakPreview" zoomScale="85" zoomScaleNormal="100" zoomScaleSheetLayoutView="85" workbookViewId="0">
      <selection activeCell="C7" sqref="C7:E7"/>
    </sheetView>
  </sheetViews>
  <sheetFormatPr defaultRowHeight="14.4" x14ac:dyDescent="0.3"/>
  <cols>
    <col min="1" max="1" width="4.109375" customWidth="1"/>
    <col min="2" max="2" width="27.109375" customWidth="1"/>
    <col min="3" max="3" width="26.6640625" customWidth="1"/>
    <col min="4" max="4" width="23.88671875" customWidth="1"/>
    <col min="5" max="5" width="12.77734375" customWidth="1"/>
  </cols>
  <sheetData>
    <row r="1" spans="2:5" s="14" customFormat="1" ht="24" customHeight="1" x14ac:dyDescent="0.3">
      <c r="C1" s="81"/>
      <c r="D1" s="81"/>
      <c r="E1" s="81"/>
    </row>
    <row r="2" spans="2:5" s="63" customFormat="1" ht="54" customHeight="1" x14ac:dyDescent="0.3">
      <c r="C2" s="100" t="s">
        <v>183</v>
      </c>
      <c r="D2" s="101"/>
      <c r="E2" s="101"/>
    </row>
    <row r="3" spans="2:5" s="14" customFormat="1" ht="15.6" x14ac:dyDescent="0.3"/>
    <row r="4" spans="2:5" s="14" customFormat="1" ht="72" customHeight="1" x14ac:dyDescent="0.3">
      <c r="B4" s="93" t="s">
        <v>179</v>
      </c>
      <c r="C4" s="94"/>
      <c r="D4" s="94"/>
      <c r="E4" s="94"/>
    </row>
    <row r="5" spans="2:5" s="14" customFormat="1" ht="15.6" x14ac:dyDescent="0.3">
      <c r="B5" s="34"/>
    </row>
    <row r="6" spans="2:5" s="65" customFormat="1" ht="62.4" x14ac:dyDescent="0.3">
      <c r="B6" s="68" t="s">
        <v>0</v>
      </c>
      <c r="C6" s="90" t="s">
        <v>151</v>
      </c>
      <c r="D6" s="90"/>
      <c r="E6" s="90"/>
    </row>
    <row r="7" spans="2:5" s="65" customFormat="1" ht="163.19999999999999" customHeight="1" x14ac:dyDescent="0.3">
      <c r="B7" s="74" t="s">
        <v>1</v>
      </c>
      <c r="C7" s="151" t="s">
        <v>192</v>
      </c>
      <c r="D7" s="151"/>
      <c r="E7" s="151"/>
    </row>
    <row r="8" spans="2:5" s="65" customFormat="1" ht="54.75" customHeight="1" x14ac:dyDescent="0.3">
      <c r="B8" s="74" t="s">
        <v>2</v>
      </c>
      <c r="C8" s="88" t="s">
        <v>171</v>
      </c>
      <c r="D8" s="88"/>
      <c r="E8" s="88"/>
    </row>
    <row r="9" spans="2:5" s="65" customFormat="1" ht="85.2" customHeight="1" x14ac:dyDescent="0.3">
      <c r="B9" s="74" t="s">
        <v>3</v>
      </c>
      <c r="C9" s="88" t="s">
        <v>178</v>
      </c>
      <c r="D9" s="88"/>
      <c r="E9" s="88"/>
    </row>
    <row r="10" spans="2:5" s="65" customFormat="1" ht="254.25" customHeight="1" x14ac:dyDescent="0.3">
      <c r="B10" s="74" t="s">
        <v>4</v>
      </c>
      <c r="C10" s="88" t="s">
        <v>5</v>
      </c>
      <c r="D10" s="88"/>
      <c r="E10" s="88"/>
    </row>
    <row r="11" spans="2:5" s="65" customFormat="1" ht="53.4" customHeight="1" x14ac:dyDescent="0.3">
      <c r="B11" s="70" t="s">
        <v>6</v>
      </c>
      <c r="C11" s="89" t="s">
        <v>155</v>
      </c>
      <c r="D11" s="89"/>
      <c r="E11" s="89"/>
    </row>
    <row r="12" spans="2:5" s="65" customFormat="1" ht="54" customHeight="1" x14ac:dyDescent="0.3">
      <c r="B12" s="88" t="s">
        <v>176</v>
      </c>
      <c r="C12" s="95" t="s">
        <v>166</v>
      </c>
      <c r="D12" s="95"/>
      <c r="E12" s="95"/>
    </row>
    <row r="13" spans="2:5" s="14" customFormat="1" ht="27.6" customHeight="1" x14ac:dyDescent="0.3">
      <c r="B13" s="88"/>
      <c r="C13" s="73" t="s">
        <v>161</v>
      </c>
      <c r="D13" s="71">
        <f>SUM(D15:D19)</f>
        <v>323196966.60219997</v>
      </c>
      <c r="E13" s="75" t="s">
        <v>7</v>
      </c>
    </row>
    <row r="14" spans="2:5" s="14" customFormat="1" ht="13.95" customHeight="1" x14ac:dyDescent="0.3">
      <c r="B14" s="88"/>
      <c r="C14" s="90" t="s">
        <v>162</v>
      </c>
      <c r="D14" s="90"/>
      <c r="E14" s="90"/>
    </row>
    <row r="15" spans="2:5" s="14" customFormat="1" ht="13.95" customHeight="1" x14ac:dyDescent="0.3">
      <c r="B15" s="88"/>
      <c r="C15" s="76" t="s">
        <v>58</v>
      </c>
      <c r="D15" s="77">
        <f>Приложение2!D14+Приложение3!D14</f>
        <v>45730819.570050001</v>
      </c>
      <c r="E15" s="78" t="s">
        <v>7</v>
      </c>
    </row>
    <row r="16" spans="2:5" s="14" customFormat="1" ht="13.95" customHeight="1" x14ac:dyDescent="0.3">
      <c r="B16" s="88"/>
      <c r="C16" s="76" t="s">
        <v>68</v>
      </c>
      <c r="D16" s="77">
        <f>Приложение2!D15+Приложение3!D15</f>
        <v>27549789.563150004</v>
      </c>
      <c r="E16" s="78" t="s">
        <v>7</v>
      </c>
    </row>
    <row r="17" spans="2:5" s="14" customFormat="1" ht="13.95" customHeight="1" x14ac:dyDescent="0.3">
      <c r="B17" s="88"/>
      <c r="C17" s="76" t="s">
        <v>89</v>
      </c>
      <c r="D17" s="77">
        <f>Приложение2!D16+Приложение3!D16</f>
        <v>72209055.523000002</v>
      </c>
      <c r="E17" s="78" t="s">
        <v>7</v>
      </c>
    </row>
    <row r="18" spans="2:5" s="14" customFormat="1" ht="13.95" customHeight="1" x14ac:dyDescent="0.3">
      <c r="B18" s="88"/>
      <c r="C18" s="76" t="s">
        <v>90</v>
      </c>
      <c r="D18" s="77">
        <f>Приложение2!D17+Приложение3!D17</f>
        <v>94159527.115999997</v>
      </c>
      <c r="E18" s="78" t="s">
        <v>7</v>
      </c>
    </row>
    <row r="19" spans="2:5" s="14" customFormat="1" ht="16.8" customHeight="1" x14ac:dyDescent="0.3">
      <c r="B19" s="88"/>
      <c r="C19" s="76" t="s">
        <v>91</v>
      </c>
      <c r="D19" s="77">
        <f>Приложение2!D18+Приложение3!D18</f>
        <v>83547774.829999983</v>
      </c>
      <c r="E19" s="78" t="s">
        <v>7</v>
      </c>
    </row>
    <row r="20" spans="2:5" s="14" customFormat="1" ht="52.8" customHeight="1" x14ac:dyDescent="0.3">
      <c r="B20" s="88"/>
      <c r="C20" s="95" t="s">
        <v>167</v>
      </c>
      <c r="D20" s="95"/>
      <c r="E20" s="95"/>
    </row>
    <row r="21" spans="2:5" s="14" customFormat="1" ht="15.6" x14ac:dyDescent="0.3">
      <c r="B21" s="88"/>
      <c r="C21" s="73" t="s">
        <v>161</v>
      </c>
      <c r="D21" s="68">
        <f>SUM(D23:D27)</f>
        <v>6590015.6878000004</v>
      </c>
      <c r="E21" s="78" t="s">
        <v>7</v>
      </c>
    </row>
    <row r="22" spans="2:5" s="14" customFormat="1" ht="15.6" x14ac:dyDescent="0.3">
      <c r="B22" s="88"/>
      <c r="C22" s="90" t="s">
        <v>162</v>
      </c>
      <c r="D22" s="90"/>
      <c r="E22" s="90"/>
    </row>
    <row r="23" spans="2:5" s="14" customFormat="1" ht="15.6" x14ac:dyDescent="0.3">
      <c r="B23" s="88"/>
      <c r="C23" s="73" t="s">
        <v>58</v>
      </c>
      <c r="D23" s="71">
        <f>Приложение2!D22+Приложение3!D22</f>
        <v>397734.52995000139</v>
      </c>
      <c r="E23" s="78" t="s">
        <v>7</v>
      </c>
    </row>
    <row r="24" spans="2:5" s="14" customFormat="1" ht="15.6" x14ac:dyDescent="0.3">
      <c r="B24" s="88"/>
      <c r="C24" s="73" t="s">
        <v>68</v>
      </c>
      <c r="D24" s="71">
        <f>Приложение2!D23+Приложение3!D23</f>
        <v>228823.70685000022</v>
      </c>
      <c r="E24" s="78" t="s">
        <v>7</v>
      </c>
    </row>
    <row r="25" spans="2:5" s="14" customFormat="1" ht="15.6" x14ac:dyDescent="0.3">
      <c r="B25" s="88"/>
      <c r="C25" s="73" t="s">
        <v>89</v>
      </c>
      <c r="D25" s="71">
        <f>Приложение2!D24+Приложение3!D24</f>
        <v>416777.79699999996</v>
      </c>
      <c r="E25" s="78" t="s">
        <v>7</v>
      </c>
    </row>
    <row r="26" spans="2:5" s="14" customFormat="1" ht="15.6" x14ac:dyDescent="0.3">
      <c r="B26" s="88"/>
      <c r="C26" s="73" t="s">
        <v>90</v>
      </c>
      <c r="D26" s="71">
        <f>Приложение2!D25+Приложение3!D25</f>
        <v>524075.28399999993</v>
      </c>
      <c r="E26" s="78" t="s">
        <v>7</v>
      </c>
    </row>
    <row r="27" spans="2:5" s="14" customFormat="1" ht="15.6" x14ac:dyDescent="0.3">
      <c r="B27" s="88"/>
      <c r="C27" s="73" t="s">
        <v>91</v>
      </c>
      <c r="D27" s="71">
        <f>Приложение2!D26+Приложение3!D26</f>
        <v>5022604.3699999992</v>
      </c>
      <c r="E27" s="78" t="s">
        <v>7</v>
      </c>
    </row>
    <row r="28" spans="2:5" s="14" customFormat="1" ht="39.6" customHeight="1" x14ac:dyDescent="0.3">
      <c r="B28" s="88"/>
      <c r="C28" s="95" t="s">
        <v>168</v>
      </c>
      <c r="D28" s="95"/>
      <c r="E28" s="95"/>
    </row>
    <row r="29" spans="2:5" s="14" customFormat="1" ht="15.6" x14ac:dyDescent="0.3">
      <c r="B29" s="88"/>
      <c r="C29" s="73" t="s">
        <v>161</v>
      </c>
      <c r="D29" s="71">
        <f>SUM(D31:D35)</f>
        <v>50796702.349999994</v>
      </c>
      <c r="E29" s="75" t="s">
        <v>7</v>
      </c>
    </row>
    <row r="30" spans="2:5" s="14" customFormat="1" ht="15.6" x14ac:dyDescent="0.3">
      <c r="B30" s="88"/>
      <c r="C30" s="90" t="s">
        <v>162</v>
      </c>
      <c r="D30" s="90"/>
      <c r="E30" s="90"/>
    </row>
    <row r="31" spans="2:5" s="14" customFormat="1" ht="15.6" x14ac:dyDescent="0.3">
      <c r="B31" s="88"/>
      <c r="C31" s="73" t="s">
        <v>58</v>
      </c>
      <c r="D31" s="71">
        <f>Приложение2!D30+Приложение3!D30</f>
        <v>0</v>
      </c>
      <c r="E31" s="75" t="s">
        <v>7</v>
      </c>
    </row>
    <row r="32" spans="2:5" s="14" customFormat="1" ht="15.6" x14ac:dyDescent="0.3">
      <c r="B32" s="88"/>
      <c r="C32" s="73" t="s">
        <v>68</v>
      </c>
      <c r="D32" s="71">
        <f>Приложение2!D31+Приложение3!D31</f>
        <v>0</v>
      </c>
      <c r="E32" s="75" t="s">
        <v>7</v>
      </c>
    </row>
    <row r="33" spans="2:5" s="14" customFormat="1" ht="15.6" x14ac:dyDescent="0.3">
      <c r="B33" s="88"/>
      <c r="C33" s="73" t="s">
        <v>89</v>
      </c>
      <c r="D33" s="71">
        <f>Приложение2!D32+Приложение3!D32</f>
        <v>18022601.949999999</v>
      </c>
      <c r="E33" s="75" t="s">
        <v>7</v>
      </c>
    </row>
    <row r="34" spans="2:5" s="14" customFormat="1" ht="15.6" x14ac:dyDescent="0.3">
      <c r="B34" s="88"/>
      <c r="C34" s="73" t="s">
        <v>90</v>
      </c>
      <c r="D34" s="71">
        <f>Приложение2!D33+Приложение3!D33</f>
        <v>16910429.600000001</v>
      </c>
      <c r="E34" s="75" t="s">
        <v>7</v>
      </c>
    </row>
    <row r="35" spans="2:5" s="14" customFormat="1" ht="15.6" x14ac:dyDescent="0.3">
      <c r="B35" s="88"/>
      <c r="C35" s="73" t="s">
        <v>91</v>
      </c>
      <c r="D35" s="71">
        <f>Приложение2!D34+Приложение3!D34</f>
        <v>15863670.800000001</v>
      </c>
      <c r="E35" s="75" t="s">
        <v>7</v>
      </c>
    </row>
    <row r="36" spans="2:5" s="14" customFormat="1" ht="171" customHeight="1" x14ac:dyDescent="0.3">
      <c r="B36" s="74" t="s">
        <v>8</v>
      </c>
      <c r="C36" s="88" t="s">
        <v>177</v>
      </c>
      <c r="D36" s="88"/>
      <c r="E36" s="88"/>
    </row>
    <row r="37" spans="2:5" s="14" customFormat="1" ht="15.6" x14ac:dyDescent="0.3"/>
    <row r="38" spans="2:5" s="14" customFormat="1" ht="15.6" x14ac:dyDescent="0.3"/>
    <row r="39" spans="2:5" s="14" customFormat="1" ht="15.6" x14ac:dyDescent="0.3"/>
    <row r="40" spans="2:5" s="14" customFormat="1" ht="15.6" x14ac:dyDescent="0.3"/>
    <row r="41" spans="2:5" s="14" customFormat="1" ht="15.6" x14ac:dyDescent="0.3"/>
    <row r="42" spans="2:5" s="14" customFormat="1" ht="15.6" x14ac:dyDescent="0.3"/>
    <row r="43" spans="2:5" s="14" customFormat="1" ht="15.6" x14ac:dyDescent="0.3"/>
    <row r="44" spans="2:5" s="1" customFormat="1" ht="13.8" x14ac:dyDescent="0.25"/>
    <row r="45" spans="2:5" s="1" customFormat="1" ht="13.8" x14ac:dyDescent="0.25"/>
    <row r="46" spans="2:5" s="1" customFormat="1" ht="13.8" x14ac:dyDescent="0.25"/>
    <row r="47" spans="2:5" s="1" customFormat="1" ht="13.8" x14ac:dyDescent="0.25"/>
    <row r="48" spans="2:5" s="1" customFormat="1" ht="13.8" x14ac:dyDescent="0.25"/>
    <row r="49" s="1" customFormat="1" ht="13.8" x14ac:dyDescent="0.25"/>
    <row r="50" s="1" customFormat="1" ht="13.8" x14ac:dyDescent="0.25"/>
    <row r="51" s="1" customFormat="1" ht="13.8" x14ac:dyDescent="0.25"/>
    <row r="52" s="1" customFormat="1" ht="13.8" x14ac:dyDescent="0.25"/>
    <row r="53" s="1" customFormat="1" ht="13.8" x14ac:dyDescent="0.25"/>
    <row r="54" s="1" customFormat="1" ht="13.8" x14ac:dyDescent="0.25"/>
    <row r="55" s="1" customFormat="1" ht="13.8" x14ac:dyDescent="0.25"/>
    <row r="56" s="1" customFormat="1" ht="13.8" x14ac:dyDescent="0.25"/>
    <row r="57" s="1" customFormat="1" ht="13.8" x14ac:dyDescent="0.25"/>
    <row r="58" s="1" customFormat="1" ht="13.8" x14ac:dyDescent="0.25"/>
    <row r="59" s="1" customFormat="1" ht="13.8" x14ac:dyDescent="0.25"/>
    <row r="60" s="1" customFormat="1" ht="13.8" x14ac:dyDescent="0.25"/>
    <row r="61" s="1" customFormat="1" ht="13.8" x14ac:dyDescent="0.25"/>
    <row r="62" s="1" customFormat="1" ht="13.8" x14ac:dyDescent="0.25"/>
    <row r="63" s="1" customFormat="1" ht="13.8" x14ac:dyDescent="0.25"/>
    <row r="64" s="1" customFormat="1" ht="13.8" x14ac:dyDescent="0.25"/>
    <row r="65" s="1" customFormat="1" ht="13.8" x14ac:dyDescent="0.25"/>
    <row r="66" s="1" customFormat="1" ht="13.8" x14ac:dyDescent="0.25"/>
    <row r="67" s="1" customFormat="1" ht="13.8" x14ac:dyDescent="0.25"/>
    <row r="68" s="1" customFormat="1" ht="13.8" x14ac:dyDescent="0.25"/>
    <row r="69" s="1" customFormat="1" ht="13.8" x14ac:dyDescent="0.25"/>
    <row r="70" s="1" customFormat="1" ht="13.8" x14ac:dyDescent="0.25"/>
    <row r="71" s="1" customFormat="1" ht="13.8" x14ac:dyDescent="0.25"/>
    <row r="72" s="1" customFormat="1" ht="13.8" x14ac:dyDescent="0.25"/>
    <row r="73" s="1" customFormat="1" ht="13.8" x14ac:dyDescent="0.25"/>
    <row r="74" s="1" customFormat="1" ht="13.8" x14ac:dyDescent="0.25"/>
    <row r="75" s="1" customFormat="1" ht="13.8" x14ac:dyDescent="0.25"/>
    <row r="76" s="1" customFormat="1" ht="13.8" x14ac:dyDescent="0.25"/>
    <row r="77" s="1" customFormat="1" ht="13.8" x14ac:dyDescent="0.25"/>
    <row r="78" s="1" customFormat="1" ht="13.8" x14ac:dyDescent="0.25"/>
    <row r="79" s="1" customFormat="1" ht="13.8" x14ac:dyDescent="0.25"/>
    <row r="80" s="1" customFormat="1" ht="13.8" x14ac:dyDescent="0.25"/>
    <row r="81" s="1" customFormat="1" ht="13.8" x14ac:dyDescent="0.25"/>
    <row r="82" s="1" customFormat="1" ht="13.8" x14ac:dyDescent="0.25"/>
    <row r="83" s="1" customFormat="1" ht="13.8" x14ac:dyDescent="0.25"/>
    <row r="84" s="1" customFormat="1" ht="13.8" x14ac:dyDescent="0.25"/>
    <row r="85" s="1" customFormat="1" ht="13.8" x14ac:dyDescent="0.25"/>
    <row r="86" s="1" customFormat="1" ht="13.8" x14ac:dyDescent="0.25"/>
    <row r="87" s="1" customFormat="1" ht="13.8" x14ac:dyDescent="0.25"/>
    <row r="88" s="1" customFormat="1" ht="13.8" x14ac:dyDescent="0.25"/>
    <row r="89" s="1" customFormat="1" ht="13.8" x14ac:dyDescent="0.25"/>
    <row r="90" s="1" customFormat="1" ht="13.8" x14ac:dyDescent="0.25"/>
    <row r="91" s="1" customFormat="1" ht="13.8" x14ac:dyDescent="0.25"/>
    <row r="92" s="1" customFormat="1" ht="13.8" x14ac:dyDescent="0.25"/>
    <row r="93" s="1" customFormat="1" ht="13.8" x14ac:dyDescent="0.25"/>
    <row r="94" s="1" customFormat="1" ht="13.8" x14ac:dyDescent="0.25"/>
    <row r="95" s="1" customFormat="1" ht="13.8" x14ac:dyDescent="0.25"/>
    <row r="96" s="1" customFormat="1" ht="13.8" x14ac:dyDescent="0.25"/>
    <row r="97" s="1" customFormat="1" ht="13.8" x14ac:dyDescent="0.25"/>
    <row r="98" s="1" customFormat="1" ht="13.8" x14ac:dyDescent="0.25"/>
    <row r="99" s="1" customFormat="1" ht="13.8" x14ac:dyDescent="0.25"/>
    <row r="100" s="1" customFormat="1" ht="13.8" x14ac:dyDescent="0.25"/>
    <row r="101" s="1" customFormat="1" ht="13.8" x14ac:dyDescent="0.25"/>
    <row r="102" s="1" customFormat="1" ht="13.8" x14ac:dyDescent="0.25"/>
    <row r="103" s="1" customFormat="1" ht="13.8" x14ac:dyDescent="0.25"/>
    <row r="104" s="1" customFormat="1" ht="13.8" x14ac:dyDescent="0.25"/>
    <row r="105" s="1" customFormat="1" ht="13.8" x14ac:dyDescent="0.25"/>
    <row r="106" s="1" customFormat="1" ht="13.8" x14ac:dyDescent="0.25"/>
    <row r="107" s="1" customFormat="1" ht="13.8" x14ac:dyDescent="0.25"/>
    <row r="108" s="1" customFormat="1" ht="13.8" x14ac:dyDescent="0.25"/>
    <row r="109" s="1" customFormat="1" ht="13.8" x14ac:dyDescent="0.25"/>
    <row r="110" s="1" customFormat="1" ht="13.8" x14ac:dyDescent="0.25"/>
    <row r="111" s="1" customFormat="1" ht="13.8" x14ac:dyDescent="0.25"/>
    <row r="112" s="1" customFormat="1" ht="13.8" x14ac:dyDescent="0.25"/>
    <row r="113" s="1" customFormat="1" ht="13.8" x14ac:dyDescent="0.25"/>
    <row r="114" s="1" customFormat="1" ht="13.8" x14ac:dyDescent="0.25"/>
    <row r="115" s="1" customFormat="1" ht="13.8" x14ac:dyDescent="0.25"/>
    <row r="116" s="1" customFormat="1" ht="13.8" x14ac:dyDescent="0.25"/>
    <row r="117" s="1" customFormat="1" ht="13.8" x14ac:dyDescent="0.25"/>
    <row r="118" s="1" customFormat="1" ht="13.8" x14ac:dyDescent="0.25"/>
    <row r="119" s="1" customFormat="1" ht="13.8" x14ac:dyDescent="0.25"/>
    <row r="120" s="1" customFormat="1" ht="13.8" x14ac:dyDescent="0.25"/>
    <row r="121" s="1" customFormat="1" ht="13.8" x14ac:dyDescent="0.25"/>
    <row r="122" s="1" customFormat="1" ht="13.8" x14ac:dyDescent="0.25"/>
    <row r="123" s="1" customFormat="1" ht="13.8" x14ac:dyDescent="0.25"/>
    <row r="124" s="1" customFormat="1" ht="13.8" x14ac:dyDescent="0.25"/>
    <row r="125" s="1" customFormat="1" ht="13.8" x14ac:dyDescent="0.25"/>
    <row r="126" s="1" customFormat="1" ht="13.8" x14ac:dyDescent="0.25"/>
    <row r="127" s="1" customFormat="1" ht="13.8" x14ac:dyDescent="0.25"/>
    <row r="128" s="1" customFormat="1" ht="13.8" x14ac:dyDescent="0.25"/>
    <row r="129" s="1" customFormat="1" ht="13.8" x14ac:dyDescent="0.25"/>
    <row r="130" s="1" customFormat="1" ht="13.8" x14ac:dyDescent="0.25"/>
    <row r="131" s="1" customFormat="1" ht="13.8" x14ac:dyDescent="0.25"/>
    <row r="132" s="1" customFormat="1" ht="13.8" x14ac:dyDescent="0.25"/>
    <row r="133" s="1" customFormat="1" ht="13.8" x14ac:dyDescent="0.25"/>
    <row r="134" s="1" customFormat="1" ht="13.8" x14ac:dyDescent="0.25"/>
    <row r="135" s="1" customFormat="1" ht="13.8" x14ac:dyDescent="0.25"/>
    <row r="136" s="1" customFormat="1" ht="13.8" x14ac:dyDescent="0.25"/>
    <row r="137" s="1" customFormat="1" ht="13.8" x14ac:dyDescent="0.25"/>
    <row r="138" s="1" customFormat="1" ht="13.8" x14ac:dyDescent="0.25"/>
    <row r="139" s="1" customFormat="1" ht="13.8" x14ac:dyDescent="0.25"/>
    <row r="140" s="1" customFormat="1" ht="13.8" x14ac:dyDescent="0.25"/>
    <row r="141" s="1" customFormat="1" ht="13.8" x14ac:dyDescent="0.25"/>
    <row r="142" s="1" customFormat="1" ht="13.8" x14ac:dyDescent="0.25"/>
    <row r="143" s="1" customFormat="1" ht="13.8" x14ac:dyDescent="0.25"/>
    <row r="144" s="1" customFormat="1" ht="13.8" x14ac:dyDescent="0.25"/>
    <row r="145" s="1" customFormat="1" ht="13.8" x14ac:dyDescent="0.25"/>
    <row r="146" s="1" customFormat="1" ht="13.8" x14ac:dyDescent="0.25"/>
    <row r="147" s="1" customFormat="1" ht="13.8" x14ac:dyDescent="0.25"/>
    <row r="148" s="1" customFormat="1" ht="13.8" x14ac:dyDescent="0.25"/>
    <row r="149" s="1" customFormat="1" ht="13.8" x14ac:dyDescent="0.25"/>
  </sheetData>
  <mergeCells count="16">
    <mergeCell ref="C2:E2"/>
    <mergeCell ref="B12:B35"/>
    <mergeCell ref="C36:E36"/>
    <mergeCell ref="B4:E4"/>
    <mergeCell ref="C12:E12"/>
    <mergeCell ref="C14:E14"/>
    <mergeCell ref="C22:E22"/>
    <mergeCell ref="C28:E28"/>
    <mergeCell ref="C30:E30"/>
    <mergeCell ref="C6:E6"/>
    <mergeCell ref="C7:E7"/>
    <mergeCell ref="C8:E8"/>
    <mergeCell ref="C9:E9"/>
    <mergeCell ref="C10:E10"/>
    <mergeCell ref="C11:E11"/>
    <mergeCell ref="C20:E20"/>
  </mergeCells>
  <pageMargins left="0.7" right="0.7" top="0.75" bottom="0.75" header="0.3" footer="0.3"/>
  <pageSetup paperSize="9" scale="9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8"/>
  <sheetViews>
    <sheetView workbookViewId="0">
      <selection activeCell="F2" sqref="F2:I2"/>
    </sheetView>
  </sheetViews>
  <sheetFormatPr defaultRowHeight="14.4" x14ac:dyDescent="0.3"/>
  <cols>
    <col min="1" max="1" width="1.33203125" customWidth="1"/>
    <col min="2" max="2" width="15.44140625" customWidth="1"/>
    <col min="3" max="3" width="31.33203125" customWidth="1"/>
    <col min="4" max="4" width="23.6640625" customWidth="1"/>
    <col min="9" max="9" width="18" customWidth="1"/>
  </cols>
  <sheetData>
    <row r="1" spans="2:9" s="14" customFormat="1" ht="36" customHeight="1" x14ac:dyDescent="0.3">
      <c r="D1" s="86"/>
      <c r="E1" s="102"/>
      <c r="F1" s="102"/>
      <c r="G1" s="102"/>
      <c r="H1" s="102"/>
      <c r="I1" s="102"/>
    </row>
    <row r="2" spans="2:9" s="63" customFormat="1" ht="49.2" customHeight="1" x14ac:dyDescent="0.3">
      <c r="D2" s="80"/>
      <c r="E2" s="80"/>
      <c r="F2" s="100" t="s">
        <v>189</v>
      </c>
      <c r="G2" s="150"/>
      <c r="H2" s="150"/>
      <c r="I2" s="150"/>
    </row>
    <row r="3" spans="2:9" s="14" customFormat="1" ht="46.2" customHeight="1" x14ac:dyDescent="0.3">
      <c r="E3" s="108"/>
      <c r="F3" s="108"/>
      <c r="G3" s="108"/>
      <c r="H3" s="108"/>
      <c r="I3" s="108"/>
    </row>
    <row r="4" spans="2:9" s="14" customFormat="1" ht="38.4" customHeight="1" x14ac:dyDescent="0.3">
      <c r="B4" s="109" t="s">
        <v>180</v>
      </c>
      <c r="C4" s="109"/>
      <c r="D4" s="109"/>
      <c r="E4" s="109"/>
      <c r="F4" s="109"/>
      <c r="G4" s="109"/>
      <c r="H4" s="109"/>
      <c r="I4" s="109"/>
    </row>
    <row r="5" spans="2:9" s="14" customFormat="1" ht="26.4" customHeight="1" x14ac:dyDescent="0.3">
      <c r="B5" s="104" t="s">
        <v>9</v>
      </c>
      <c r="C5" s="110" t="s">
        <v>17</v>
      </c>
      <c r="D5" s="110" t="s">
        <v>16</v>
      </c>
      <c r="E5" s="112" t="s">
        <v>11</v>
      </c>
      <c r="F5" s="113"/>
      <c r="G5" s="113"/>
      <c r="H5" s="114"/>
      <c r="I5" s="110" t="s">
        <v>10</v>
      </c>
    </row>
    <row r="6" spans="2:9" s="14" customFormat="1" ht="73.2" customHeight="1" x14ac:dyDescent="0.3">
      <c r="B6" s="104"/>
      <c r="C6" s="111"/>
      <c r="D6" s="111"/>
      <c r="E6" s="82" t="s">
        <v>12</v>
      </c>
      <c r="F6" s="82" t="s">
        <v>13</v>
      </c>
      <c r="G6" s="82" t="s">
        <v>14</v>
      </c>
      <c r="H6" s="82" t="s">
        <v>15</v>
      </c>
      <c r="I6" s="111"/>
    </row>
    <row r="7" spans="2:9" s="14" customFormat="1" ht="24" customHeight="1" x14ac:dyDescent="0.3">
      <c r="B7" s="105" t="s">
        <v>181</v>
      </c>
      <c r="C7" s="66" t="s">
        <v>18</v>
      </c>
      <c r="D7" s="66"/>
      <c r="E7" s="82"/>
      <c r="F7" s="82"/>
      <c r="G7" s="82"/>
      <c r="H7" s="82"/>
      <c r="I7" s="83">
        <f>I8+I9+I10</f>
        <v>380583684.63999999</v>
      </c>
    </row>
    <row r="8" spans="2:9" s="14" customFormat="1" ht="40.950000000000003" customHeight="1" x14ac:dyDescent="0.3">
      <c r="B8" s="106"/>
      <c r="C8" s="104" t="s">
        <v>151</v>
      </c>
      <c r="D8" s="2" t="s">
        <v>19</v>
      </c>
      <c r="E8" s="84"/>
      <c r="F8" s="84"/>
      <c r="G8" s="84"/>
      <c r="H8" s="84"/>
      <c r="I8" s="85">
        <f>Приложение1!D13</f>
        <v>323196966.60219997</v>
      </c>
    </row>
    <row r="9" spans="2:9" s="14" customFormat="1" ht="22.2" customHeight="1" x14ac:dyDescent="0.3">
      <c r="B9" s="106"/>
      <c r="C9" s="104"/>
      <c r="D9" s="3" t="s">
        <v>20</v>
      </c>
      <c r="E9" s="84"/>
      <c r="F9" s="84"/>
      <c r="G9" s="84"/>
      <c r="H9" s="84"/>
      <c r="I9" s="85">
        <f>Приложение1!D21</f>
        <v>6590015.6878000004</v>
      </c>
    </row>
    <row r="10" spans="2:9" s="14" customFormat="1" ht="49.2" customHeight="1" x14ac:dyDescent="0.3">
      <c r="B10" s="107"/>
      <c r="C10" s="104"/>
      <c r="D10" s="4" t="s">
        <v>182</v>
      </c>
      <c r="E10" s="84"/>
      <c r="F10" s="84"/>
      <c r="G10" s="84"/>
      <c r="H10" s="84"/>
      <c r="I10" s="85">
        <f>Приложение1!D29</f>
        <v>50796702.349999994</v>
      </c>
    </row>
    <row r="11" spans="2:9" s="1" customFormat="1" ht="13.8" x14ac:dyDescent="0.25"/>
    <row r="12" spans="2:9" s="1" customFormat="1" ht="13.8" x14ac:dyDescent="0.25"/>
    <row r="13" spans="2:9" s="1" customFormat="1" ht="13.8" x14ac:dyDescent="0.25"/>
    <row r="14" spans="2:9" s="1" customFormat="1" ht="13.8" x14ac:dyDescent="0.25"/>
    <row r="15" spans="2:9" s="1" customFormat="1" ht="13.8" x14ac:dyDescent="0.25"/>
    <row r="16" spans="2:9" s="1" customFormat="1" ht="13.8" x14ac:dyDescent="0.25"/>
    <row r="17" s="1" customFormat="1" ht="13.8" x14ac:dyDescent="0.25"/>
    <row r="18" s="1" customFormat="1" ht="13.8" x14ac:dyDescent="0.25"/>
  </sheetData>
  <mergeCells count="11">
    <mergeCell ref="D1:I1"/>
    <mergeCell ref="C8:C10"/>
    <mergeCell ref="B7:B10"/>
    <mergeCell ref="E3:I3"/>
    <mergeCell ref="B4:I4"/>
    <mergeCell ref="I5:I6"/>
    <mergeCell ref="E5:H5"/>
    <mergeCell ref="D5:D6"/>
    <mergeCell ref="C5:C6"/>
    <mergeCell ref="B5:B6"/>
    <mergeCell ref="F2:I2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zoomScale="90" zoomScaleNormal="90" workbookViewId="0">
      <selection activeCell="I9" sqref="I9"/>
    </sheetView>
  </sheetViews>
  <sheetFormatPr defaultRowHeight="14.4" x14ac:dyDescent="0.3"/>
  <cols>
    <col min="1" max="1" width="2.44140625" style="1" customWidth="1"/>
    <col min="2" max="2" width="8.88671875" style="1"/>
    <col min="3" max="3" width="33.6640625" style="1" customWidth="1"/>
    <col min="4" max="4" width="21.6640625" style="1" customWidth="1"/>
    <col min="5" max="5" width="18.88671875" style="1" customWidth="1"/>
    <col min="6" max="6" width="18.33203125" style="1" customWidth="1"/>
    <col min="7" max="7" width="19.6640625" style="1" customWidth="1"/>
    <col min="8" max="9" width="8.88671875" style="1"/>
    <col min="10" max="10" width="11.33203125" bestFit="1" customWidth="1"/>
  </cols>
  <sheetData>
    <row r="1" spans="1:9" s="48" customFormat="1" ht="63" customHeight="1" x14ac:dyDescent="0.3">
      <c r="A1" s="14"/>
      <c r="B1" s="14"/>
      <c r="C1" s="14"/>
      <c r="D1" s="14"/>
      <c r="E1" s="123" t="s">
        <v>190</v>
      </c>
      <c r="F1" s="123"/>
      <c r="G1" s="123"/>
      <c r="H1" s="14"/>
      <c r="I1" s="14"/>
    </row>
    <row r="2" spans="1:9" s="48" customFormat="1" ht="15.6" x14ac:dyDescent="0.3">
      <c r="A2" s="14"/>
      <c r="B2" s="14"/>
      <c r="C2" s="14"/>
      <c r="D2" s="14"/>
      <c r="E2" s="86"/>
      <c r="F2" s="86"/>
      <c r="G2" s="86"/>
      <c r="H2" s="14"/>
      <c r="I2" s="14"/>
    </row>
    <row r="3" spans="1:9" s="14" customFormat="1" ht="32.4" customHeight="1" x14ac:dyDescent="0.3">
      <c r="B3" s="123" t="s">
        <v>78</v>
      </c>
      <c r="C3" s="124"/>
      <c r="D3" s="124"/>
      <c r="E3" s="124"/>
      <c r="F3" s="124"/>
      <c r="G3" s="124"/>
    </row>
    <row r="4" spans="1:9" s="14" customFormat="1" ht="15.6" x14ac:dyDescent="0.3"/>
    <row r="5" spans="1:9" s="14" customFormat="1" ht="15.6" x14ac:dyDescent="0.3">
      <c r="B5" s="118" t="s">
        <v>58</v>
      </c>
      <c r="C5" s="118"/>
      <c r="D5" s="118"/>
      <c r="E5" s="118"/>
      <c r="F5" s="118"/>
      <c r="G5" s="118"/>
    </row>
    <row r="6" spans="1:9" s="14" customFormat="1" ht="15.6" x14ac:dyDescent="0.3">
      <c r="B6" s="121" t="s">
        <v>21</v>
      </c>
      <c r="C6" s="119" t="s">
        <v>131</v>
      </c>
      <c r="D6" s="119" t="s">
        <v>128</v>
      </c>
      <c r="E6" s="121" t="s">
        <v>23</v>
      </c>
      <c r="F6" s="121"/>
      <c r="G6" s="121"/>
    </row>
    <row r="7" spans="1:9" s="14" customFormat="1" ht="109.2" x14ac:dyDescent="0.3">
      <c r="B7" s="121"/>
      <c r="C7" s="111"/>
      <c r="D7" s="111"/>
      <c r="E7" s="18" t="s">
        <v>132</v>
      </c>
      <c r="F7" s="122" t="s">
        <v>144</v>
      </c>
      <c r="G7" s="122"/>
    </row>
    <row r="8" spans="1:9" s="14" customFormat="1" ht="15.6" x14ac:dyDescent="0.3">
      <c r="B8" s="127" t="s">
        <v>130</v>
      </c>
      <c r="C8" s="128"/>
      <c r="D8" s="128"/>
      <c r="E8" s="128"/>
      <c r="F8" s="128"/>
      <c r="G8" s="129"/>
    </row>
    <row r="9" spans="1:9" s="14" customFormat="1" ht="218.4" x14ac:dyDescent="0.3">
      <c r="B9" s="15">
        <v>1</v>
      </c>
      <c r="C9" s="19" t="s">
        <v>133</v>
      </c>
      <c r="D9" s="20">
        <v>11808025.01</v>
      </c>
      <c r="E9" s="21">
        <f>D9-F9</f>
        <v>11748984.884949999</v>
      </c>
      <c r="F9" s="125">
        <f>D9*0.5%</f>
        <v>59040.125050000002</v>
      </c>
      <c r="G9" s="126"/>
    </row>
    <row r="10" spans="1:9" s="14" customFormat="1" ht="46.8" x14ac:dyDescent="0.3">
      <c r="B10" s="22">
        <v>2</v>
      </c>
      <c r="C10" s="23" t="s">
        <v>184</v>
      </c>
      <c r="D10" s="16">
        <v>902177.6</v>
      </c>
      <c r="E10" s="21">
        <f>D10-F10</f>
        <v>897666.71</v>
      </c>
      <c r="F10" s="115">
        <v>4510.8900000000003</v>
      </c>
      <c r="G10" s="115"/>
    </row>
    <row r="11" spans="1:9" s="14" customFormat="1" ht="31.8" x14ac:dyDescent="0.3">
      <c r="B11" s="24"/>
      <c r="C11" s="25" t="s">
        <v>145</v>
      </c>
      <c r="D11" s="26">
        <f>D10+D9</f>
        <v>12710202.609999999</v>
      </c>
      <c r="E11" s="26">
        <f>E10+E9</f>
        <v>12646651.594949998</v>
      </c>
      <c r="F11" s="116">
        <f>F10+F9</f>
        <v>63551.015050000002</v>
      </c>
      <c r="G11" s="116"/>
    </row>
    <row r="12" spans="1:9" s="14" customFormat="1" ht="15.6" x14ac:dyDescent="0.3">
      <c r="B12" s="15"/>
      <c r="C12" s="27" t="s">
        <v>67</v>
      </c>
      <c r="D12" s="28">
        <f t="shared" ref="D12:F12" si="0">D11</f>
        <v>12710202.609999999</v>
      </c>
      <c r="E12" s="28">
        <f t="shared" si="0"/>
        <v>12646651.594949998</v>
      </c>
      <c r="F12" s="117">
        <f t="shared" si="0"/>
        <v>63551.015050000002</v>
      </c>
      <c r="G12" s="117"/>
    </row>
    <row r="13" spans="1:9" s="14" customFormat="1" ht="15.6" x14ac:dyDescent="0.3">
      <c r="B13" s="118" t="s">
        <v>68</v>
      </c>
      <c r="C13" s="118"/>
      <c r="D13" s="118"/>
      <c r="E13" s="118"/>
      <c r="F13" s="118"/>
      <c r="G13" s="118"/>
    </row>
    <row r="14" spans="1:9" s="14" customFormat="1" ht="15.6" x14ac:dyDescent="0.3">
      <c r="B14" s="118" t="s">
        <v>130</v>
      </c>
      <c r="C14" s="118"/>
      <c r="D14" s="118"/>
      <c r="E14" s="118"/>
      <c r="F14" s="118"/>
      <c r="G14" s="118"/>
    </row>
    <row r="15" spans="1:9" s="14" customFormat="1" ht="31.2" x14ac:dyDescent="0.3">
      <c r="B15" s="121" t="s">
        <v>21</v>
      </c>
      <c r="C15" s="119" t="s">
        <v>9</v>
      </c>
      <c r="D15" s="15" t="s">
        <v>22</v>
      </c>
      <c r="E15" s="121" t="s">
        <v>23</v>
      </c>
      <c r="F15" s="121"/>
      <c r="G15" s="121"/>
    </row>
    <row r="16" spans="1:9" s="14" customFormat="1" ht="109.2" x14ac:dyDescent="0.3">
      <c r="B16" s="121"/>
      <c r="C16" s="120"/>
      <c r="D16" s="15" t="s">
        <v>157</v>
      </c>
      <c r="E16" s="18" t="s">
        <v>132</v>
      </c>
      <c r="F16" s="122" t="s">
        <v>156</v>
      </c>
      <c r="G16" s="122"/>
    </row>
    <row r="17" spans="2:7" s="14" customFormat="1" ht="31.2" x14ac:dyDescent="0.3">
      <c r="B17" s="15">
        <v>1</v>
      </c>
      <c r="C17" s="29" t="s">
        <v>143</v>
      </c>
      <c r="D17" s="16">
        <v>8790066.0099999998</v>
      </c>
      <c r="E17" s="21">
        <f>D17-F17</f>
        <v>8746115.6799499989</v>
      </c>
      <c r="F17" s="115">
        <f>D17*0.5%</f>
        <v>43950.330049999997</v>
      </c>
      <c r="G17" s="115"/>
    </row>
    <row r="18" spans="2:7" s="14" customFormat="1" ht="46.8" x14ac:dyDescent="0.3">
      <c r="B18" s="15">
        <v>2</v>
      </c>
      <c r="C18" s="24" t="s">
        <v>142</v>
      </c>
      <c r="D18" s="16">
        <v>1002419.16</v>
      </c>
      <c r="E18" s="21">
        <f>D18-F18</f>
        <v>997407.06420000002</v>
      </c>
      <c r="F18" s="115">
        <f>D18*0.5%</f>
        <v>5012.0958000000001</v>
      </c>
      <c r="G18" s="115"/>
    </row>
    <row r="19" spans="2:7" s="14" customFormat="1" ht="31.8" x14ac:dyDescent="0.3">
      <c r="B19" s="24"/>
      <c r="C19" s="25" t="s">
        <v>146</v>
      </c>
      <c r="D19" s="26">
        <f>D17+D18</f>
        <v>9792485.1699999999</v>
      </c>
      <c r="E19" s="26">
        <f>E17+E18</f>
        <v>9743522.7441499997</v>
      </c>
      <c r="F19" s="116">
        <f>F17+F18</f>
        <v>48962.42585</v>
      </c>
      <c r="G19" s="116"/>
    </row>
    <row r="20" spans="2:7" s="14" customFormat="1" ht="15.6" x14ac:dyDescent="0.3">
      <c r="B20" s="15"/>
      <c r="C20" s="27" t="s">
        <v>77</v>
      </c>
      <c r="D20" s="28">
        <f t="shared" ref="D20:F20" si="1">D19</f>
        <v>9792485.1699999999</v>
      </c>
      <c r="E20" s="30">
        <f t="shared" si="1"/>
        <v>9743522.7441499997</v>
      </c>
      <c r="F20" s="117">
        <f t="shared" si="1"/>
        <v>48962.42585</v>
      </c>
      <c r="G20" s="117"/>
    </row>
    <row r="21" spans="2:7" s="14" customFormat="1" ht="15.6" x14ac:dyDescent="0.3">
      <c r="B21" s="118" t="s">
        <v>89</v>
      </c>
      <c r="C21" s="118"/>
      <c r="D21" s="118"/>
      <c r="E21" s="118"/>
      <c r="F21" s="118"/>
      <c r="G21" s="118"/>
    </row>
    <row r="22" spans="2:7" s="14" customFormat="1" ht="15.6" x14ac:dyDescent="0.3">
      <c r="B22" s="118" t="s">
        <v>25</v>
      </c>
      <c r="C22" s="118"/>
      <c r="D22" s="118"/>
      <c r="E22" s="118"/>
      <c r="F22" s="118"/>
      <c r="G22" s="118"/>
    </row>
    <row r="23" spans="2:7" s="14" customFormat="1" ht="31.2" x14ac:dyDescent="0.3">
      <c r="B23" s="121" t="s">
        <v>21</v>
      </c>
      <c r="C23" s="119" t="s">
        <v>131</v>
      </c>
      <c r="D23" s="15" t="s">
        <v>22</v>
      </c>
      <c r="E23" s="121" t="s">
        <v>23</v>
      </c>
      <c r="F23" s="121"/>
      <c r="G23" s="121"/>
    </row>
    <row r="24" spans="2:7" s="14" customFormat="1" ht="109.2" x14ac:dyDescent="0.3">
      <c r="B24" s="121"/>
      <c r="C24" s="120"/>
      <c r="D24" s="15" t="s">
        <v>157</v>
      </c>
      <c r="E24" s="18" t="s">
        <v>132</v>
      </c>
      <c r="F24" s="18" t="s">
        <v>158</v>
      </c>
      <c r="G24" s="18" t="s">
        <v>164</v>
      </c>
    </row>
    <row r="25" spans="2:7" s="14" customFormat="1" ht="31.2" x14ac:dyDescent="0.3">
      <c r="B25" s="15">
        <v>1</v>
      </c>
      <c r="C25" s="31" t="s">
        <v>26</v>
      </c>
      <c r="D25" s="17">
        <f>E25+F25</f>
        <v>3017959</v>
      </c>
      <c r="E25" s="16">
        <v>3002869.2</v>
      </c>
      <c r="F25" s="16">
        <v>15089.8</v>
      </c>
      <c r="G25" s="16">
        <v>603591.80000000005</v>
      </c>
    </row>
    <row r="26" spans="2:7" s="14" customFormat="1" ht="31.2" x14ac:dyDescent="0.3">
      <c r="B26" s="15">
        <v>2</v>
      </c>
      <c r="C26" s="31" t="s">
        <v>27</v>
      </c>
      <c r="D26" s="17">
        <f t="shared" ref="D26:D28" si="2">E26+F26</f>
        <v>3850515</v>
      </c>
      <c r="E26" s="16">
        <v>3831262.42</v>
      </c>
      <c r="F26" s="16">
        <v>19252.580000000002</v>
      </c>
      <c r="G26" s="16">
        <v>770103</v>
      </c>
    </row>
    <row r="27" spans="2:7" s="14" customFormat="1" ht="31.2" x14ac:dyDescent="0.3">
      <c r="B27" s="15">
        <v>3</v>
      </c>
      <c r="C27" s="31" t="s">
        <v>28</v>
      </c>
      <c r="D27" s="17">
        <f t="shared" si="2"/>
        <v>2237504.1800000002</v>
      </c>
      <c r="E27" s="16">
        <v>2226316.66</v>
      </c>
      <c r="F27" s="16">
        <v>11187.52</v>
      </c>
      <c r="G27" s="16">
        <v>881928</v>
      </c>
    </row>
    <row r="28" spans="2:7" s="14" customFormat="1" ht="31.2" x14ac:dyDescent="0.3">
      <c r="B28" s="15">
        <v>4</v>
      </c>
      <c r="C28" s="31" t="s">
        <v>29</v>
      </c>
      <c r="D28" s="17">
        <f t="shared" si="2"/>
        <v>2841729</v>
      </c>
      <c r="E28" s="16">
        <v>2827520.36</v>
      </c>
      <c r="F28" s="16">
        <v>14208.64</v>
      </c>
      <c r="G28" s="16">
        <v>568345.80000000005</v>
      </c>
    </row>
    <row r="29" spans="2:7" s="14" customFormat="1" ht="31.2" x14ac:dyDescent="0.3">
      <c r="B29" s="15">
        <v>5</v>
      </c>
      <c r="C29" s="31" t="s">
        <v>30</v>
      </c>
      <c r="D29" s="17">
        <f>E29+F29</f>
        <v>3174564.6199999996</v>
      </c>
      <c r="E29" s="16">
        <v>3158691.8</v>
      </c>
      <c r="F29" s="16">
        <v>15872.82</v>
      </c>
      <c r="G29" s="16">
        <v>634912.92000000004</v>
      </c>
    </row>
    <row r="30" spans="2:7" s="14" customFormat="1" ht="31.2" x14ac:dyDescent="0.3">
      <c r="B30" s="15">
        <v>6</v>
      </c>
      <c r="C30" s="31" t="s">
        <v>31</v>
      </c>
      <c r="D30" s="17">
        <f t="shared" ref="D30:D40" si="3">E30+F30</f>
        <v>6088031</v>
      </c>
      <c r="E30" s="16">
        <v>6057590.8499999996</v>
      </c>
      <c r="F30" s="16">
        <v>30440.15</v>
      </c>
      <c r="G30" s="16">
        <v>1217606.2</v>
      </c>
    </row>
    <row r="31" spans="2:7" s="14" customFormat="1" ht="31.2" x14ac:dyDescent="0.3">
      <c r="B31" s="15">
        <v>7</v>
      </c>
      <c r="C31" s="31" t="s">
        <v>32</v>
      </c>
      <c r="D31" s="17">
        <f t="shared" si="3"/>
        <v>2150000</v>
      </c>
      <c r="E31" s="16">
        <v>2139250</v>
      </c>
      <c r="F31" s="16">
        <v>10750</v>
      </c>
      <c r="G31" s="16">
        <v>430000</v>
      </c>
    </row>
    <row r="32" spans="2:7" s="14" customFormat="1" ht="31.2" x14ac:dyDescent="0.3">
      <c r="B32" s="15">
        <v>8</v>
      </c>
      <c r="C32" s="31" t="s">
        <v>33</v>
      </c>
      <c r="D32" s="17">
        <f t="shared" si="3"/>
        <v>4728316.59</v>
      </c>
      <c r="E32" s="16">
        <v>4704675</v>
      </c>
      <c r="F32" s="16">
        <v>23641.59</v>
      </c>
      <c r="G32" s="16">
        <v>6154616.79</v>
      </c>
    </row>
    <row r="33" spans="2:7" s="14" customFormat="1" ht="31.2" x14ac:dyDescent="0.3">
      <c r="B33" s="15">
        <v>9</v>
      </c>
      <c r="C33" s="31" t="s">
        <v>34</v>
      </c>
      <c r="D33" s="17">
        <f t="shared" si="3"/>
        <v>5680314</v>
      </c>
      <c r="E33" s="16">
        <v>5651912.4299999997</v>
      </c>
      <c r="F33" s="16">
        <v>28401.57</v>
      </c>
      <c r="G33" s="16">
        <v>1136062.8</v>
      </c>
    </row>
    <row r="34" spans="2:7" s="14" customFormat="1" ht="31.2" x14ac:dyDescent="0.3">
      <c r="B34" s="15">
        <v>10</v>
      </c>
      <c r="C34" s="31" t="s">
        <v>35</v>
      </c>
      <c r="D34" s="17">
        <f t="shared" si="3"/>
        <v>2913896.72</v>
      </c>
      <c r="E34" s="16">
        <v>2899327.24</v>
      </c>
      <c r="F34" s="16">
        <v>14569.48</v>
      </c>
      <c r="G34" s="16">
        <v>582779.34</v>
      </c>
    </row>
    <row r="35" spans="2:7" s="14" customFormat="1" ht="31.2" x14ac:dyDescent="0.3">
      <c r="B35" s="15">
        <v>11</v>
      </c>
      <c r="C35" s="31" t="s">
        <v>36</v>
      </c>
      <c r="D35" s="17">
        <f t="shared" si="3"/>
        <v>4165241</v>
      </c>
      <c r="E35" s="16">
        <v>4144414.79</v>
      </c>
      <c r="F35" s="16">
        <v>20826.21</v>
      </c>
      <c r="G35" s="16">
        <v>833048.2</v>
      </c>
    </row>
    <row r="36" spans="2:7" s="14" customFormat="1" ht="31.2" x14ac:dyDescent="0.3">
      <c r="B36" s="15">
        <v>12</v>
      </c>
      <c r="C36" s="31" t="s">
        <v>37</v>
      </c>
      <c r="D36" s="17">
        <f t="shared" si="3"/>
        <v>7270000</v>
      </c>
      <c r="E36" s="16">
        <v>7233650</v>
      </c>
      <c r="F36" s="16">
        <v>36350</v>
      </c>
      <c r="G36" s="16">
        <v>1454000</v>
      </c>
    </row>
    <row r="37" spans="2:7" s="14" customFormat="1" ht="31.2" x14ac:dyDescent="0.3">
      <c r="B37" s="15">
        <v>13</v>
      </c>
      <c r="C37" s="31" t="s">
        <v>38</v>
      </c>
      <c r="D37" s="17">
        <f t="shared" si="3"/>
        <v>2914528.79</v>
      </c>
      <c r="E37" s="16">
        <v>2899956.15</v>
      </c>
      <c r="F37" s="16">
        <v>14572.64</v>
      </c>
      <c r="G37" s="16">
        <v>582905.76</v>
      </c>
    </row>
    <row r="38" spans="2:7" s="14" customFormat="1" ht="31.2" x14ac:dyDescent="0.3">
      <c r="B38" s="15">
        <v>14</v>
      </c>
      <c r="C38" s="31" t="s">
        <v>39</v>
      </c>
      <c r="D38" s="17">
        <f t="shared" si="3"/>
        <v>4332110.72</v>
      </c>
      <c r="E38" s="16">
        <v>4310450.17</v>
      </c>
      <c r="F38" s="16">
        <v>21660.55</v>
      </c>
      <c r="G38" s="16">
        <v>866422.14</v>
      </c>
    </row>
    <row r="39" spans="2:7" s="14" customFormat="1" ht="31.2" x14ac:dyDescent="0.3">
      <c r="B39" s="15">
        <v>15</v>
      </c>
      <c r="C39" s="31" t="s">
        <v>40</v>
      </c>
      <c r="D39" s="17">
        <f t="shared" si="3"/>
        <v>2737884</v>
      </c>
      <c r="E39" s="16">
        <v>2724194.58</v>
      </c>
      <c r="F39" s="16">
        <v>13689.42</v>
      </c>
      <c r="G39" s="16">
        <v>547576.80000000005</v>
      </c>
    </row>
    <row r="40" spans="2:7" s="14" customFormat="1" ht="31.2" x14ac:dyDescent="0.3">
      <c r="B40" s="15">
        <v>16</v>
      </c>
      <c r="C40" s="31" t="s">
        <v>41</v>
      </c>
      <c r="D40" s="17">
        <f t="shared" si="3"/>
        <v>3793512</v>
      </c>
      <c r="E40" s="16">
        <v>3774544.44</v>
      </c>
      <c r="F40" s="16">
        <v>18967.560000000001</v>
      </c>
      <c r="G40" s="16">
        <v>758702.4</v>
      </c>
    </row>
    <row r="41" spans="2:7" s="14" customFormat="1" ht="31.8" x14ac:dyDescent="0.3">
      <c r="B41" s="32"/>
      <c r="C41" s="25" t="s">
        <v>147</v>
      </c>
      <c r="D41" s="33">
        <f>SUM(D25:D40)</f>
        <v>61896106.619999997</v>
      </c>
      <c r="E41" s="33">
        <f t="shared" ref="E41:G41" si="4">SUM(E25:E40)</f>
        <v>61586626.089999996</v>
      </c>
      <c r="F41" s="33">
        <f t="shared" si="4"/>
        <v>309480.52999999997</v>
      </c>
      <c r="G41" s="33">
        <f t="shared" si="4"/>
        <v>18022601.949999999</v>
      </c>
    </row>
    <row r="42" spans="2:7" s="34" customFormat="1" ht="15.6" x14ac:dyDescent="0.3">
      <c r="B42" s="27"/>
      <c r="C42" s="27" t="s">
        <v>136</v>
      </c>
      <c r="D42" s="35">
        <f>D41</f>
        <v>61896106.619999997</v>
      </c>
      <c r="E42" s="30">
        <f>E41</f>
        <v>61586626.089999996</v>
      </c>
      <c r="F42" s="30">
        <f>F41</f>
        <v>309480.52999999997</v>
      </c>
      <c r="G42" s="30">
        <f>G41</f>
        <v>18022601.949999999</v>
      </c>
    </row>
    <row r="43" spans="2:7" s="14" customFormat="1" ht="15.6" x14ac:dyDescent="0.3">
      <c r="B43" s="118" t="s">
        <v>90</v>
      </c>
      <c r="C43" s="118"/>
      <c r="D43" s="118"/>
      <c r="E43" s="118"/>
      <c r="F43" s="118"/>
      <c r="G43" s="118"/>
    </row>
    <row r="44" spans="2:7" s="14" customFormat="1" ht="15.6" x14ac:dyDescent="0.3">
      <c r="B44" s="118" t="s">
        <v>25</v>
      </c>
      <c r="C44" s="118"/>
      <c r="D44" s="118"/>
      <c r="E44" s="118"/>
      <c r="F44" s="118"/>
      <c r="G44" s="118"/>
    </row>
    <row r="45" spans="2:7" s="14" customFormat="1" ht="31.2" x14ac:dyDescent="0.3">
      <c r="B45" s="121" t="s">
        <v>21</v>
      </c>
      <c r="C45" s="119" t="s">
        <v>131</v>
      </c>
      <c r="D45" s="15" t="s">
        <v>22</v>
      </c>
      <c r="E45" s="121" t="s">
        <v>23</v>
      </c>
      <c r="F45" s="121"/>
      <c r="G45" s="121"/>
    </row>
    <row r="46" spans="2:7" s="14" customFormat="1" ht="109.2" x14ac:dyDescent="0.3">
      <c r="B46" s="121"/>
      <c r="C46" s="120"/>
      <c r="D46" s="15" t="s">
        <v>157</v>
      </c>
      <c r="E46" s="18" t="s">
        <v>132</v>
      </c>
      <c r="F46" s="18" t="s">
        <v>159</v>
      </c>
      <c r="G46" s="18" t="s">
        <v>164</v>
      </c>
    </row>
    <row r="47" spans="2:7" s="14" customFormat="1" ht="31.2" x14ac:dyDescent="0.3">
      <c r="B47" s="15">
        <v>1</v>
      </c>
      <c r="C47" s="15" t="s">
        <v>42</v>
      </c>
      <c r="D47" s="15">
        <f t="shared" ref="D47:D55" si="5">E47+F47</f>
        <v>2999062</v>
      </c>
      <c r="E47" s="18">
        <v>2984066.69</v>
      </c>
      <c r="F47" s="18">
        <v>14995.31</v>
      </c>
      <c r="G47" s="18">
        <v>599812.4</v>
      </c>
    </row>
    <row r="48" spans="2:7" s="14" customFormat="1" ht="31.2" x14ac:dyDescent="0.3">
      <c r="B48" s="15">
        <v>2</v>
      </c>
      <c r="C48" s="15" t="s">
        <v>43</v>
      </c>
      <c r="D48" s="15">
        <f t="shared" si="5"/>
        <v>3796370</v>
      </c>
      <c r="E48" s="18">
        <v>3777388.15</v>
      </c>
      <c r="F48" s="18">
        <v>18981.849999999999</v>
      </c>
      <c r="G48" s="18">
        <v>759274</v>
      </c>
    </row>
    <row r="49" spans="2:7" s="14" customFormat="1" ht="31.2" x14ac:dyDescent="0.3">
      <c r="B49" s="15">
        <v>3</v>
      </c>
      <c r="C49" s="15" t="s">
        <v>44</v>
      </c>
      <c r="D49" s="15">
        <f t="shared" si="5"/>
        <v>7319703</v>
      </c>
      <c r="E49" s="18">
        <v>7283104.4900000002</v>
      </c>
      <c r="F49" s="18">
        <v>36598.51</v>
      </c>
      <c r="G49" s="18">
        <v>1463940.6</v>
      </c>
    </row>
    <row r="50" spans="2:7" s="14" customFormat="1" ht="31.2" x14ac:dyDescent="0.3">
      <c r="B50" s="15">
        <v>4</v>
      </c>
      <c r="C50" s="15" t="s">
        <v>45</v>
      </c>
      <c r="D50" s="15">
        <f t="shared" si="5"/>
        <v>1200067</v>
      </c>
      <c r="E50" s="18">
        <v>1194066.6599999999</v>
      </c>
      <c r="F50" s="18">
        <v>6000.34</v>
      </c>
      <c r="G50" s="18">
        <v>240013.4</v>
      </c>
    </row>
    <row r="51" spans="2:7" s="14" customFormat="1" ht="31.2" x14ac:dyDescent="0.3">
      <c r="B51" s="15">
        <v>5</v>
      </c>
      <c r="C51" s="15" t="s">
        <v>46</v>
      </c>
      <c r="D51" s="15">
        <f t="shared" si="5"/>
        <v>6890000</v>
      </c>
      <c r="E51" s="18">
        <v>6855550</v>
      </c>
      <c r="F51" s="18">
        <v>34450</v>
      </c>
      <c r="G51" s="18">
        <v>1378000</v>
      </c>
    </row>
    <row r="52" spans="2:7" s="14" customFormat="1" ht="31.2" x14ac:dyDescent="0.3">
      <c r="B52" s="15">
        <v>6</v>
      </c>
      <c r="C52" s="15" t="s">
        <v>47</v>
      </c>
      <c r="D52" s="15">
        <f t="shared" si="5"/>
        <v>4657238</v>
      </c>
      <c r="E52" s="18">
        <v>4633951.8099999996</v>
      </c>
      <c r="F52" s="18">
        <v>23286.19</v>
      </c>
      <c r="G52" s="18">
        <v>931447.6</v>
      </c>
    </row>
    <row r="53" spans="2:7" s="14" customFormat="1" ht="31.2" x14ac:dyDescent="0.3">
      <c r="B53" s="15">
        <v>7</v>
      </c>
      <c r="C53" s="15" t="s">
        <v>48</v>
      </c>
      <c r="D53" s="15">
        <f t="shared" si="5"/>
        <v>5955000</v>
      </c>
      <c r="E53" s="18">
        <v>5925225</v>
      </c>
      <c r="F53" s="18">
        <v>29775</v>
      </c>
      <c r="G53" s="18">
        <v>1191000</v>
      </c>
    </row>
    <row r="54" spans="2:7" s="14" customFormat="1" ht="31.2" x14ac:dyDescent="0.3">
      <c r="B54" s="15">
        <v>8</v>
      </c>
      <c r="C54" s="15" t="s">
        <v>49</v>
      </c>
      <c r="D54" s="15">
        <f t="shared" si="5"/>
        <v>8670000</v>
      </c>
      <c r="E54" s="18">
        <v>8626650</v>
      </c>
      <c r="F54" s="18">
        <v>43350</v>
      </c>
      <c r="G54" s="18">
        <v>1734000</v>
      </c>
    </row>
    <row r="55" spans="2:7" s="14" customFormat="1" ht="31.2" x14ac:dyDescent="0.3">
      <c r="B55" s="15">
        <v>9</v>
      </c>
      <c r="C55" s="15" t="s">
        <v>50</v>
      </c>
      <c r="D55" s="15">
        <f t="shared" si="5"/>
        <v>4980000</v>
      </c>
      <c r="E55" s="18">
        <v>4955100</v>
      </c>
      <c r="F55" s="18">
        <v>24900</v>
      </c>
      <c r="G55" s="18">
        <v>996000</v>
      </c>
    </row>
    <row r="56" spans="2:7" s="14" customFormat="1" ht="31.2" x14ac:dyDescent="0.3">
      <c r="B56" s="15">
        <v>10</v>
      </c>
      <c r="C56" s="15" t="s">
        <v>51</v>
      </c>
      <c r="D56" s="15">
        <f>E56+F56</f>
        <v>14569901</v>
      </c>
      <c r="E56" s="18">
        <v>14497051.49</v>
      </c>
      <c r="F56" s="18">
        <v>72849.509999999995</v>
      </c>
      <c r="G56" s="18">
        <v>2913980.2</v>
      </c>
    </row>
    <row r="57" spans="2:7" s="14" customFormat="1" ht="31.2" x14ac:dyDescent="0.3">
      <c r="B57" s="15">
        <v>11</v>
      </c>
      <c r="C57" s="15" t="s">
        <v>52</v>
      </c>
      <c r="D57" s="15">
        <f t="shared" ref="D57:D62" si="6">E57+F57</f>
        <v>4538304</v>
      </c>
      <c r="E57" s="18">
        <v>4515612.4800000004</v>
      </c>
      <c r="F57" s="18">
        <v>22691.52</v>
      </c>
      <c r="G57" s="18">
        <v>907660.80000000005</v>
      </c>
    </row>
    <row r="58" spans="2:7" s="14" customFormat="1" ht="31.2" x14ac:dyDescent="0.3">
      <c r="B58" s="15">
        <v>12</v>
      </c>
      <c r="C58" s="15" t="s">
        <v>53</v>
      </c>
      <c r="D58" s="15">
        <f t="shared" si="6"/>
        <v>3497502</v>
      </c>
      <c r="E58" s="18">
        <v>3480014.49</v>
      </c>
      <c r="F58" s="18">
        <v>17487.509999999998</v>
      </c>
      <c r="G58" s="18">
        <v>699500.4</v>
      </c>
    </row>
    <row r="59" spans="2:7" s="14" customFormat="1" ht="31.2" x14ac:dyDescent="0.3">
      <c r="B59" s="15">
        <v>13</v>
      </c>
      <c r="C59" s="15" t="s">
        <v>54</v>
      </c>
      <c r="D59" s="15">
        <f t="shared" si="6"/>
        <v>5397735</v>
      </c>
      <c r="E59" s="18">
        <v>5370746.3300000001</v>
      </c>
      <c r="F59" s="18">
        <v>26988.67</v>
      </c>
      <c r="G59" s="18">
        <v>1079547</v>
      </c>
    </row>
    <row r="60" spans="2:7" s="14" customFormat="1" ht="31.2" x14ac:dyDescent="0.3">
      <c r="B60" s="15">
        <v>14</v>
      </c>
      <c r="C60" s="15" t="s">
        <v>55</v>
      </c>
      <c r="D60" s="15">
        <f t="shared" si="6"/>
        <v>4142807</v>
      </c>
      <c r="E60" s="18">
        <v>4122092.96</v>
      </c>
      <c r="F60" s="18">
        <v>20714.04</v>
      </c>
      <c r="G60" s="18">
        <v>828561.4</v>
      </c>
    </row>
    <row r="61" spans="2:7" s="14" customFormat="1" ht="31.2" x14ac:dyDescent="0.3">
      <c r="B61" s="15">
        <v>15</v>
      </c>
      <c r="C61" s="15" t="s">
        <v>56</v>
      </c>
      <c r="D61" s="15">
        <f t="shared" si="6"/>
        <v>1830971</v>
      </c>
      <c r="E61" s="18">
        <v>1821816.15</v>
      </c>
      <c r="F61" s="18">
        <v>9154.85</v>
      </c>
      <c r="G61" s="18">
        <v>366194.2</v>
      </c>
    </row>
    <row r="62" spans="2:7" s="14" customFormat="1" ht="31.2" x14ac:dyDescent="0.3">
      <c r="B62" s="15">
        <v>16</v>
      </c>
      <c r="C62" s="24" t="s">
        <v>57</v>
      </c>
      <c r="D62" s="17">
        <f t="shared" si="6"/>
        <v>4107488</v>
      </c>
      <c r="E62" s="21">
        <v>4086950.56</v>
      </c>
      <c r="F62" s="21">
        <v>20537.439999999999</v>
      </c>
      <c r="G62" s="21">
        <v>821497.6</v>
      </c>
    </row>
    <row r="63" spans="2:7" s="14" customFormat="1" ht="31.8" x14ac:dyDescent="0.3">
      <c r="B63" s="32"/>
      <c r="C63" s="25" t="s">
        <v>148</v>
      </c>
      <c r="D63" s="33">
        <f>SUM(D47:D62)</f>
        <v>84552148</v>
      </c>
      <c r="E63" s="33">
        <f t="shared" ref="E63:G63" si="7">SUM(E47:E62)</f>
        <v>84129387.25999999</v>
      </c>
      <c r="F63" s="33">
        <f t="shared" si="7"/>
        <v>422760.73999999993</v>
      </c>
      <c r="G63" s="33">
        <f t="shared" si="7"/>
        <v>16910429.600000001</v>
      </c>
    </row>
    <row r="64" spans="2:7" s="36" customFormat="1" ht="15.6" x14ac:dyDescent="0.3">
      <c r="B64" s="37"/>
      <c r="C64" s="37" t="s">
        <v>137</v>
      </c>
      <c r="D64" s="38">
        <f>D63</f>
        <v>84552148</v>
      </c>
      <c r="E64" s="38">
        <f>E63</f>
        <v>84129387.25999999</v>
      </c>
      <c r="F64" s="38">
        <f t="shared" ref="F64:G64" si="8">F63</f>
        <v>422760.73999999993</v>
      </c>
      <c r="G64" s="38">
        <f t="shared" si="8"/>
        <v>16910429.600000001</v>
      </c>
    </row>
    <row r="65" spans="2:7" s="14" customFormat="1" ht="15.6" x14ac:dyDescent="0.3">
      <c r="B65" s="118" t="s">
        <v>91</v>
      </c>
      <c r="C65" s="118"/>
      <c r="D65" s="118"/>
      <c r="E65" s="118"/>
      <c r="F65" s="118"/>
      <c r="G65" s="118"/>
    </row>
    <row r="66" spans="2:7" s="14" customFormat="1" ht="15.6" x14ac:dyDescent="0.3">
      <c r="B66" s="118" t="s">
        <v>25</v>
      </c>
      <c r="C66" s="118"/>
      <c r="D66" s="118"/>
      <c r="E66" s="118"/>
      <c r="F66" s="118"/>
      <c r="G66" s="118"/>
    </row>
    <row r="67" spans="2:7" s="14" customFormat="1" ht="31.2" x14ac:dyDescent="0.3">
      <c r="B67" s="121" t="s">
        <v>21</v>
      </c>
      <c r="C67" s="119" t="s">
        <v>131</v>
      </c>
      <c r="D67" s="15" t="s">
        <v>22</v>
      </c>
      <c r="E67" s="121" t="s">
        <v>23</v>
      </c>
      <c r="F67" s="121"/>
      <c r="G67" s="121"/>
    </row>
    <row r="68" spans="2:7" s="14" customFormat="1" ht="109.2" x14ac:dyDescent="0.3">
      <c r="B68" s="121"/>
      <c r="C68" s="120"/>
      <c r="D68" s="15" t="s">
        <v>157</v>
      </c>
      <c r="E68" s="18" t="s">
        <v>132</v>
      </c>
      <c r="F68" s="39" t="s">
        <v>160</v>
      </c>
      <c r="G68" s="18" t="s">
        <v>164</v>
      </c>
    </row>
    <row r="69" spans="2:7" s="14" customFormat="1" ht="31.2" x14ac:dyDescent="0.3">
      <c r="B69" s="15">
        <v>1</v>
      </c>
      <c r="C69" s="15" t="s">
        <v>59</v>
      </c>
      <c r="D69" s="15">
        <f>E69+F69</f>
        <v>5465000</v>
      </c>
      <c r="E69" s="18">
        <v>5437675</v>
      </c>
      <c r="F69" s="18">
        <v>27325</v>
      </c>
      <c r="G69" s="18">
        <v>1093000</v>
      </c>
    </row>
    <row r="70" spans="2:7" s="14" customFormat="1" ht="31.2" x14ac:dyDescent="0.3">
      <c r="B70" s="15">
        <v>2</v>
      </c>
      <c r="C70" s="15" t="s">
        <v>60</v>
      </c>
      <c r="D70" s="15">
        <f t="shared" ref="D70:D76" si="9">E70+F70</f>
        <v>4980000</v>
      </c>
      <c r="E70" s="18">
        <v>4955100</v>
      </c>
      <c r="F70" s="18">
        <v>24900</v>
      </c>
      <c r="G70" s="18">
        <v>996000</v>
      </c>
    </row>
    <row r="71" spans="2:7" s="14" customFormat="1" ht="31.2" x14ac:dyDescent="0.3">
      <c r="B71" s="15">
        <v>3</v>
      </c>
      <c r="C71" s="15" t="s">
        <v>61</v>
      </c>
      <c r="D71" s="15">
        <f t="shared" si="9"/>
        <v>9770000</v>
      </c>
      <c r="E71" s="18">
        <v>9721150</v>
      </c>
      <c r="F71" s="18">
        <v>48850</v>
      </c>
      <c r="G71" s="18">
        <v>1954000</v>
      </c>
    </row>
    <row r="72" spans="2:7" s="14" customFormat="1" ht="31.2" x14ac:dyDescent="0.3">
      <c r="B72" s="15">
        <v>4</v>
      </c>
      <c r="C72" s="15" t="s">
        <v>62</v>
      </c>
      <c r="D72" s="15">
        <f t="shared" si="9"/>
        <v>4620000</v>
      </c>
      <c r="E72" s="18">
        <v>4596900</v>
      </c>
      <c r="F72" s="18">
        <v>23100</v>
      </c>
      <c r="G72" s="18">
        <v>924000</v>
      </c>
    </row>
    <row r="73" spans="2:7" s="14" customFormat="1" ht="31.2" x14ac:dyDescent="0.3">
      <c r="B73" s="15">
        <v>5</v>
      </c>
      <c r="C73" s="15" t="s">
        <v>63</v>
      </c>
      <c r="D73" s="15">
        <f t="shared" si="9"/>
        <v>4640000</v>
      </c>
      <c r="E73" s="18">
        <v>4616800</v>
      </c>
      <c r="F73" s="18">
        <v>23200</v>
      </c>
      <c r="G73" s="18">
        <v>928000</v>
      </c>
    </row>
    <row r="74" spans="2:7" s="14" customFormat="1" ht="31.2" x14ac:dyDescent="0.3">
      <c r="B74" s="15">
        <v>6</v>
      </c>
      <c r="C74" s="15" t="s">
        <v>64</v>
      </c>
      <c r="D74" s="15">
        <f t="shared" si="9"/>
        <v>4870000</v>
      </c>
      <c r="E74" s="18">
        <v>4845650</v>
      </c>
      <c r="F74" s="18">
        <v>24350</v>
      </c>
      <c r="G74" s="18">
        <v>974000</v>
      </c>
    </row>
    <row r="75" spans="2:7" s="14" customFormat="1" ht="31.2" x14ac:dyDescent="0.3">
      <c r="B75" s="15">
        <v>7</v>
      </c>
      <c r="C75" s="15" t="s">
        <v>65</v>
      </c>
      <c r="D75" s="15">
        <f t="shared" si="9"/>
        <v>5950000</v>
      </c>
      <c r="E75" s="18">
        <v>5920250</v>
      </c>
      <c r="F75" s="18">
        <v>29750</v>
      </c>
      <c r="G75" s="18">
        <v>1190000</v>
      </c>
    </row>
    <row r="76" spans="2:7" s="14" customFormat="1" ht="31.2" x14ac:dyDescent="0.3">
      <c r="B76" s="15">
        <v>8</v>
      </c>
      <c r="C76" s="15" t="s">
        <v>66</v>
      </c>
      <c r="D76" s="15">
        <f t="shared" si="9"/>
        <v>4780000</v>
      </c>
      <c r="E76" s="18">
        <v>4756100</v>
      </c>
      <c r="F76" s="18">
        <v>23900</v>
      </c>
      <c r="G76" s="18">
        <v>956000</v>
      </c>
    </row>
    <row r="77" spans="2:7" s="14" customFormat="1" ht="31.2" x14ac:dyDescent="0.3">
      <c r="B77" s="15">
        <v>9</v>
      </c>
      <c r="C77" s="15" t="s">
        <v>69</v>
      </c>
      <c r="D77" s="15">
        <f>E77+F77</f>
        <v>7063788</v>
      </c>
      <c r="E77" s="18">
        <v>7028469.0599999996</v>
      </c>
      <c r="F77" s="18">
        <v>35318.94</v>
      </c>
      <c r="G77" s="18">
        <v>1412757.6</v>
      </c>
    </row>
    <row r="78" spans="2:7" s="14" customFormat="1" ht="31.2" x14ac:dyDescent="0.3">
      <c r="B78" s="15">
        <v>10</v>
      </c>
      <c r="C78" s="15" t="s">
        <v>70</v>
      </c>
      <c r="D78" s="15">
        <f t="shared" ref="D78:D84" si="10">E78+F78</f>
        <v>4124072</v>
      </c>
      <c r="E78" s="18">
        <v>4103451.64</v>
      </c>
      <c r="F78" s="18">
        <v>20620.36</v>
      </c>
      <c r="G78" s="18">
        <v>824814.4</v>
      </c>
    </row>
    <row r="79" spans="2:7" s="14" customFormat="1" ht="31.2" x14ac:dyDescent="0.3">
      <c r="B79" s="15">
        <v>11</v>
      </c>
      <c r="C79" s="15" t="s">
        <v>71</v>
      </c>
      <c r="D79" s="15">
        <f t="shared" si="10"/>
        <v>6738129</v>
      </c>
      <c r="E79" s="18">
        <v>6704438.3600000003</v>
      </c>
      <c r="F79" s="18">
        <v>33690.639999999999</v>
      </c>
      <c r="G79" s="18">
        <v>1347625.8</v>
      </c>
    </row>
    <row r="80" spans="2:7" s="14" customFormat="1" ht="31.2" x14ac:dyDescent="0.3">
      <c r="B80" s="15">
        <v>12</v>
      </c>
      <c r="C80" s="15" t="s">
        <v>72</v>
      </c>
      <c r="D80" s="15">
        <f t="shared" si="10"/>
        <v>3549385</v>
      </c>
      <c r="E80" s="18">
        <v>3531638.07</v>
      </c>
      <c r="F80" s="18">
        <v>17746.93</v>
      </c>
      <c r="G80" s="18">
        <v>709877</v>
      </c>
    </row>
    <row r="81" spans="2:7" s="14" customFormat="1" ht="31.2" x14ac:dyDescent="0.3">
      <c r="B81" s="15">
        <v>13</v>
      </c>
      <c r="C81" s="15" t="s">
        <v>73</v>
      </c>
      <c r="D81" s="15">
        <f t="shared" si="10"/>
        <v>2688491</v>
      </c>
      <c r="E81" s="18">
        <v>2675048.5499999998</v>
      </c>
      <c r="F81" s="18">
        <v>13442.45</v>
      </c>
      <c r="G81" s="18">
        <v>537698.19999999995</v>
      </c>
    </row>
    <row r="82" spans="2:7" s="14" customFormat="1" ht="31.2" x14ac:dyDescent="0.3">
      <c r="B82" s="15">
        <v>14</v>
      </c>
      <c r="C82" s="15" t="s">
        <v>74</v>
      </c>
      <c r="D82" s="15">
        <f t="shared" si="10"/>
        <v>5943679</v>
      </c>
      <c r="E82" s="18">
        <v>5913960.5999999996</v>
      </c>
      <c r="F82" s="18">
        <v>29718.400000000001</v>
      </c>
      <c r="G82" s="18">
        <v>1188735.8</v>
      </c>
    </row>
    <row r="83" spans="2:7" s="14" customFormat="1" ht="31.2" x14ac:dyDescent="0.3">
      <c r="B83" s="15">
        <v>15</v>
      </c>
      <c r="C83" s="15" t="s">
        <v>75</v>
      </c>
      <c r="D83" s="15">
        <f t="shared" si="10"/>
        <v>548636</v>
      </c>
      <c r="E83" s="18">
        <v>545892.81999999995</v>
      </c>
      <c r="F83" s="18">
        <v>2743.18</v>
      </c>
      <c r="G83" s="18">
        <v>109727.2</v>
      </c>
    </row>
    <row r="84" spans="2:7" s="14" customFormat="1" ht="31.2" x14ac:dyDescent="0.3">
      <c r="B84" s="15">
        <v>16</v>
      </c>
      <c r="C84" s="147" t="s">
        <v>76</v>
      </c>
      <c r="D84" s="16">
        <f t="shared" si="10"/>
        <v>3587174</v>
      </c>
      <c r="E84" s="16">
        <v>3569238.13</v>
      </c>
      <c r="F84" s="16">
        <v>17935.87</v>
      </c>
      <c r="G84" s="16">
        <v>717434.8</v>
      </c>
    </row>
    <row r="85" spans="2:7" s="14" customFormat="1" ht="31.8" x14ac:dyDescent="0.3">
      <c r="B85" s="32"/>
      <c r="C85" s="25" t="s">
        <v>149</v>
      </c>
      <c r="D85" s="26">
        <f>SUM(D69:D84)</f>
        <v>79318354</v>
      </c>
      <c r="E85" s="26">
        <f t="shared" ref="E85:G85" si="11">SUM(E69:E84)</f>
        <v>78921762.229999989</v>
      </c>
      <c r="F85" s="26">
        <f t="shared" si="11"/>
        <v>396591.77</v>
      </c>
      <c r="G85" s="26">
        <f t="shared" si="11"/>
        <v>15863670.800000001</v>
      </c>
    </row>
    <row r="86" spans="2:7" s="14" customFormat="1" ht="15.6" x14ac:dyDescent="0.3">
      <c r="B86" s="15"/>
      <c r="C86" s="27" t="s">
        <v>138</v>
      </c>
      <c r="D86" s="28">
        <f>D85</f>
        <v>79318354</v>
      </c>
      <c r="E86" s="30">
        <f>E85</f>
        <v>78921762.229999989</v>
      </c>
      <c r="F86" s="30">
        <f t="shared" ref="F86:G86" si="12">F85</f>
        <v>396591.77</v>
      </c>
      <c r="G86" s="30">
        <f t="shared" si="12"/>
        <v>15863670.800000001</v>
      </c>
    </row>
    <row r="87" spans="2:7" s="14" customFormat="1" ht="15.6" x14ac:dyDescent="0.3">
      <c r="B87" s="40"/>
      <c r="C87" s="41"/>
      <c r="D87" s="42"/>
      <c r="E87" s="43"/>
      <c r="F87" s="43"/>
      <c r="G87" s="43"/>
    </row>
  </sheetData>
  <mergeCells count="39">
    <mergeCell ref="B67:B68"/>
    <mergeCell ref="E67:G67"/>
    <mergeCell ref="B23:B24"/>
    <mergeCell ref="E23:G23"/>
    <mergeCell ref="B22:G22"/>
    <mergeCell ref="B65:G65"/>
    <mergeCell ref="B66:G66"/>
    <mergeCell ref="C67:C68"/>
    <mergeCell ref="C45:C46"/>
    <mergeCell ref="C23:C24"/>
    <mergeCell ref="B43:G43"/>
    <mergeCell ref="E1:G1"/>
    <mergeCell ref="B44:G44"/>
    <mergeCell ref="B45:B46"/>
    <mergeCell ref="E45:G45"/>
    <mergeCell ref="B3:G3"/>
    <mergeCell ref="B5:G5"/>
    <mergeCell ref="B6:B7"/>
    <mergeCell ref="E6:G6"/>
    <mergeCell ref="F18:G18"/>
    <mergeCell ref="F7:G7"/>
    <mergeCell ref="F10:G10"/>
    <mergeCell ref="C6:C7"/>
    <mergeCell ref="D6:D7"/>
    <mergeCell ref="F9:G9"/>
    <mergeCell ref="B8:G8"/>
    <mergeCell ref="F11:G11"/>
    <mergeCell ref="E2:G2"/>
    <mergeCell ref="F12:G12"/>
    <mergeCell ref="B13:G13"/>
    <mergeCell ref="B14:G14"/>
    <mergeCell ref="B15:B16"/>
    <mergeCell ref="E15:G15"/>
    <mergeCell ref="F16:G16"/>
    <mergeCell ref="F17:G17"/>
    <mergeCell ref="F19:G19"/>
    <mergeCell ref="F20:G20"/>
    <mergeCell ref="B21:G21"/>
    <mergeCell ref="C15:C16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41"/>
  <sheetViews>
    <sheetView topLeftCell="A3" workbookViewId="0">
      <selection activeCell="H18" sqref="H18"/>
    </sheetView>
  </sheetViews>
  <sheetFormatPr defaultRowHeight="14.4" x14ac:dyDescent="0.3"/>
  <cols>
    <col min="1" max="1" width="1.5546875" customWidth="1"/>
    <col min="2" max="2" width="7.6640625" customWidth="1"/>
    <col min="3" max="3" width="44.44140625" customWidth="1"/>
    <col min="4" max="4" width="14.88671875" customWidth="1"/>
    <col min="5" max="5" width="14.6640625" customWidth="1"/>
    <col min="6" max="6" width="14.33203125" customWidth="1"/>
    <col min="9" max="9" width="13.33203125" customWidth="1"/>
    <col min="10" max="10" width="13.6640625" customWidth="1"/>
  </cols>
  <sheetData>
    <row r="1" spans="2:6" hidden="1" x14ac:dyDescent="0.3"/>
    <row r="2" spans="2:6" s="9" customFormat="1" ht="29.4" hidden="1" customHeight="1" x14ac:dyDescent="0.3">
      <c r="D2" s="136" t="s">
        <v>85</v>
      </c>
      <c r="E2" s="137"/>
      <c r="F2" s="137"/>
    </row>
    <row r="3" spans="2:6" s="14" customFormat="1" ht="52.8" customHeight="1" x14ac:dyDescent="0.3">
      <c r="C3" s="79"/>
      <c r="D3" s="103" t="s">
        <v>191</v>
      </c>
      <c r="E3" s="149"/>
      <c r="F3" s="149"/>
    </row>
    <row r="4" spans="2:6" s="14" customFormat="1" ht="30.6" customHeight="1" x14ac:dyDescent="0.3">
      <c r="B4" s="123" t="s">
        <v>97</v>
      </c>
      <c r="C4" s="123"/>
      <c r="D4" s="123"/>
      <c r="E4" s="123"/>
      <c r="F4" s="123"/>
    </row>
    <row r="5" spans="2:6" s="14" customFormat="1" ht="16.2" customHeight="1" x14ac:dyDescent="0.3">
      <c r="B5" s="134" t="s">
        <v>88</v>
      </c>
      <c r="C5" s="134"/>
      <c r="D5" s="134"/>
      <c r="E5" s="134"/>
      <c r="F5" s="134"/>
    </row>
    <row r="6" spans="2:6" s="14" customFormat="1" ht="76.2" customHeight="1" x14ac:dyDescent="0.3">
      <c r="B6" s="133" t="s">
        <v>21</v>
      </c>
      <c r="C6" s="121" t="s">
        <v>129</v>
      </c>
      <c r="D6" s="121" t="s">
        <v>80</v>
      </c>
      <c r="E6" s="122" t="s">
        <v>81</v>
      </c>
      <c r="F6" s="122" t="s">
        <v>150</v>
      </c>
    </row>
    <row r="7" spans="2:6" s="14" customFormat="1" ht="15.6" x14ac:dyDescent="0.3">
      <c r="B7" s="133"/>
      <c r="C7" s="121"/>
      <c r="D7" s="121"/>
      <c r="E7" s="122"/>
      <c r="F7" s="122"/>
    </row>
    <row r="8" spans="2:6" s="14" customFormat="1" ht="15.6" x14ac:dyDescent="0.3">
      <c r="B8" s="133"/>
      <c r="C8" s="121"/>
      <c r="D8" s="121"/>
      <c r="E8" s="122"/>
      <c r="F8" s="122"/>
    </row>
    <row r="9" spans="2:6" s="14" customFormat="1" ht="14.4" customHeight="1" x14ac:dyDescent="0.3">
      <c r="B9" s="135" t="s">
        <v>83</v>
      </c>
      <c r="C9" s="128"/>
      <c r="D9" s="128"/>
      <c r="E9" s="128"/>
      <c r="F9" s="129"/>
    </row>
    <row r="10" spans="2:6" s="14" customFormat="1" ht="15.6" x14ac:dyDescent="0.3">
      <c r="B10" s="15">
        <v>1</v>
      </c>
      <c r="C10" s="49" t="s">
        <v>98</v>
      </c>
      <c r="D10" s="17">
        <v>1294969</v>
      </c>
      <c r="E10" s="16">
        <f t="shared" ref="E10" si="0">D10-F10</f>
        <v>1282019.31</v>
      </c>
      <c r="F10" s="16">
        <f t="shared" ref="F10" si="1">D10*1%</f>
        <v>12949.69</v>
      </c>
    </row>
    <row r="11" spans="2:6" s="14" customFormat="1" ht="15.6" x14ac:dyDescent="0.3">
      <c r="B11" s="15">
        <v>2</v>
      </c>
      <c r="C11" s="50" t="s">
        <v>99</v>
      </c>
      <c r="D11" s="17">
        <v>1545452</v>
      </c>
      <c r="E11" s="16">
        <f t="shared" ref="E11" si="2">D11-F11</f>
        <v>1529997.48</v>
      </c>
      <c r="F11" s="51">
        <f t="shared" ref="F11" si="3">D11*1%</f>
        <v>15454.52</v>
      </c>
    </row>
    <row r="12" spans="2:6" s="14" customFormat="1" ht="15.6" x14ac:dyDescent="0.3">
      <c r="B12" s="15">
        <v>3</v>
      </c>
      <c r="C12" s="50" t="s">
        <v>100</v>
      </c>
      <c r="D12" s="17">
        <v>2352040</v>
      </c>
      <c r="E12" s="16">
        <f t="shared" ref="E12" si="4">D12-F12</f>
        <v>2328519.6</v>
      </c>
      <c r="F12" s="51">
        <f t="shared" ref="F12" si="5">D12*1%</f>
        <v>23520.400000000001</v>
      </c>
    </row>
    <row r="13" spans="2:6" s="14" customFormat="1" ht="15.6" x14ac:dyDescent="0.3">
      <c r="B13" s="15">
        <v>4</v>
      </c>
      <c r="C13" s="50" t="s">
        <v>101</v>
      </c>
      <c r="D13" s="17">
        <v>2395493</v>
      </c>
      <c r="E13" s="16">
        <f t="shared" ref="E13" si="6">D13-F13</f>
        <v>2371538.0699999998</v>
      </c>
      <c r="F13" s="51">
        <f t="shared" ref="F13" si="7">D13*1%</f>
        <v>23954.93</v>
      </c>
    </row>
    <row r="14" spans="2:6" s="14" customFormat="1" ht="15.6" x14ac:dyDescent="0.3">
      <c r="B14" s="15">
        <v>5</v>
      </c>
      <c r="C14" s="50" t="s">
        <v>102</v>
      </c>
      <c r="D14" s="17">
        <v>1832540</v>
      </c>
      <c r="E14" s="16">
        <f t="shared" ref="E14:E16" si="8">D14-F14</f>
        <v>1814214.6</v>
      </c>
      <c r="F14" s="51">
        <f t="shared" ref="F14:F16" si="9">D14*1%</f>
        <v>18325.400000000001</v>
      </c>
    </row>
    <row r="15" spans="2:6" s="14" customFormat="1" ht="15.6" x14ac:dyDescent="0.3">
      <c r="B15" s="18">
        <v>6</v>
      </c>
      <c r="C15" s="50" t="s">
        <v>103</v>
      </c>
      <c r="D15" s="17">
        <v>2352446.41</v>
      </c>
      <c r="E15" s="16">
        <f t="shared" si="8"/>
        <v>2328921.9459000002</v>
      </c>
      <c r="F15" s="51">
        <f t="shared" si="9"/>
        <v>23524.464100000001</v>
      </c>
    </row>
    <row r="16" spans="2:6" s="14" customFormat="1" ht="15" customHeight="1" x14ac:dyDescent="0.3">
      <c r="B16" s="15">
        <v>7</v>
      </c>
      <c r="C16" s="50" t="s">
        <v>119</v>
      </c>
      <c r="D16" s="17">
        <v>3030303.04</v>
      </c>
      <c r="E16" s="16">
        <f t="shared" si="8"/>
        <v>3000000.0096</v>
      </c>
      <c r="F16" s="51">
        <f t="shared" si="9"/>
        <v>30303.0304</v>
      </c>
    </row>
    <row r="17" spans="2:6" s="14" customFormat="1" ht="16.2" x14ac:dyDescent="0.3">
      <c r="B17" s="52"/>
      <c r="C17" s="53" t="s">
        <v>92</v>
      </c>
      <c r="D17" s="28">
        <f>SUM(D10:D16)</f>
        <v>14803243.449999999</v>
      </c>
      <c r="E17" s="28">
        <f>SUM(E10:E16)</f>
        <v>14655211.015500002</v>
      </c>
      <c r="F17" s="28">
        <f>SUM(F10:F16)</f>
        <v>148032.4345</v>
      </c>
    </row>
    <row r="18" spans="2:6" s="14" customFormat="1" ht="14.4" customHeight="1" x14ac:dyDescent="0.3">
      <c r="B18" s="135" t="s">
        <v>84</v>
      </c>
      <c r="C18" s="128"/>
      <c r="D18" s="128"/>
      <c r="E18" s="128"/>
      <c r="F18" s="129"/>
    </row>
    <row r="19" spans="2:6" s="14" customFormat="1" ht="15.6" x14ac:dyDescent="0.3">
      <c r="B19" s="15">
        <v>8</v>
      </c>
      <c r="C19" s="15" t="s">
        <v>124</v>
      </c>
      <c r="D19" s="54">
        <v>1250000</v>
      </c>
      <c r="E19" s="54">
        <f>D19-F19</f>
        <v>1237500</v>
      </c>
      <c r="F19" s="54">
        <f>D19*1%</f>
        <v>12500</v>
      </c>
    </row>
    <row r="20" spans="2:6" s="14" customFormat="1" ht="31.2" x14ac:dyDescent="0.3">
      <c r="B20" s="15">
        <v>9</v>
      </c>
      <c r="C20" s="15" t="s">
        <v>126</v>
      </c>
      <c r="D20" s="54">
        <v>750000</v>
      </c>
      <c r="E20" s="54">
        <f t="shared" ref="E20:E29" si="10">D20-F20</f>
        <v>742500</v>
      </c>
      <c r="F20" s="54">
        <f t="shared" ref="F20:F21" si="11">D20*1%</f>
        <v>7500</v>
      </c>
    </row>
    <row r="21" spans="2:6" s="14" customFormat="1" ht="31.2" x14ac:dyDescent="0.3">
      <c r="B21" s="15">
        <v>10</v>
      </c>
      <c r="C21" s="15" t="s">
        <v>125</v>
      </c>
      <c r="D21" s="54">
        <v>500000</v>
      </c>
      <c r="E21" s="54">
        <f t="shared" si="10"/>
        <v>495000</v>
      </c>
      <c r="F21" s="54">
        <f t="shared" si="11"/>
        <v>5000</v>
      </c>
    </row>
    <row r="22" spans="2:6" s="14" customFormat="1" ht="31.2" x14ac:dyDescent="0.3">
      <c r="B22" s="15">
        <v>11</v>
      </c>
      <c r="C22" s="15" t="s">
        <v>123</v>
      </c>
      <c r="D22" s="54">
        <v>3030303</v>
      </c>
      <c r="E22" s="54">
        <f t="shared" si="10"/>
        <v>2999999.97</v>
      </c>
      <c r="F22" s="54">
        <f t="shared" ref="F22:F26" si="12">D22*1%</f>
        <v>30303.03</v>
      </c>
    </row>
    <row r="23" spans="2:6" s="14" customFormat="1" ht="31.2" x14ac:dyDescent="0.3">
      <c r="B23" s="15">
        <v>12</v>
      </c>
      <c r="C23" s="15" t="s">
        <v>127</v>
      </c>
      <c r="D23" s="54">
        <v>3030303.04</v>
      </c>
      <c r="E23" s="54">
        <f t="shared" si="10"/>
        <v>3000000.0096</v>
      </c>
      <c r="F23" s="54">
        <f t="shared" si="12"/>
        <v>30303.0304</v>
      </c>
    </row>
    <row r="24" spans="2:6" s="14" customFormat="1" ht="15.6" x14ac:dyDescent="0.3">
      <c r="B24" s="15">
        <v>13</v>
      </c>
      <c r="C24" s="18" t="s">
        <v>121</v>
      </c>
      <c r="D24" s="54">
        <v>1857000</v>
      </c>
      <c r="E24" s="54">
        <f t="shared" si="10"/>
        <v>1838430</v>
      </c>
      <c r="F24" s="54">
        <f t="shared" si="12"/>
        <v>18570</v>
      </c>
    </row>
    <row r="25" spans="2:6" s="14" customFormat="1" ht="15.6" x14ac:dyDescent="0.3">
      <c r="B25" s="15">
        <v>14</v>
      </c>
      <c r="C25" s="18" t="s">
        <v>122</v>
      </c>
      <c r="D25" s="54">
        <v>1857000</v>
      </c>
      <c r="E25" s="54">
        <f t="shared" si="10"/>
        <v>1838430</v>
      </c>
      <c r="F25" s="54">
        <f t="shared" si="12"/>
        <v>18570</v>
      </c>
    </row>
    <row r="26" spans="2:6" s="14" customFormat="1" ht="31.2" x14ac:dyDescent="0.3">
      <c r="B26" s="15">
        <v>15</v>
      </c>
      <c r="C26" s="15" t="s">
        <v>185</v>
      </c>
      <c r="D26" s="54">
        <v>1294969</v>
      </c>
      <c r="E26" s="54">
        <f t="shared" si="10"/>
        <v>1282019.31</v>
      </c>
      <c r="F26" s="54">
        <f t="shared" si="12"/>
        <v>12949.69</v>
      </c>
    </row>
    <row r="27" spans="2:6" s="14" customFormat="1" ht="31.2" x14ac:dyDescent="0.3">
      <c r="B27" s="15">
        <v>16</v>
      </c>
      <c r="C27" s="15" t="s">
        <v>134</v>
      </c>
      <c r="D27" s="54">
        <v>1294969</v>
      </c>
      <c r="E27" s="54">
        <f t="shared" si="10"/>
        <v>1282019.31</v>
      </c>
      <c r="F27" s="54">
        <f t="shared" ref="F27:F29" si="13">D27*1%</f>
        <v>12949.69</v>
      </c>
    </row>
    <row r="28" spans="2:6" s="14" customFormat="1" ht="15.6" x14ac:dyDescent="0.3">
      <c r="B28" s="15">
        <v>17</v>
      </c>
      <c r="C28" s="15" t="s">
        <v>135</v>
      </c>
      <c r="D28" s="54">
        <v>1857000</v>
      </c>
      <c r="E28" s="54">
        <f t="shared" si="10"/>
        <v>1838430</v>
      </c>
      <c r="F28" s="54">
        <f t="shared" si="13"/>
        <v>18570</v>
      </c>
    </row>
    <row r="29" spans="2:6" s="14" customFormat="1" ht="31.2" x14ac:dyDescent="0.3">
      <c r="B29" s="15">
        <v>18</v>
      </c>
      <c r="C29" s="15" t="s">
        <v>186</v>
      </c>
      <c r="D29" s="54">
        <v>1893564</v>
      </c>
      <c r="E29" s="54">
        <f t="shared" si="10"/>
        <v>1874628.36</v>
      </c>
      <c r="F29" s="54">
        <f t="shared" si="13"/>
        <v>18935.64</v>
      </c>
    </row>
    <row r="30" spans="2:6" s="14" customFormat="1" ht="16.2" x14ac:dyDescent="0.3">
      <c r="B30" s="52"/>
      <c r="C30" s="53" t="s">
        <v>93</v>
      </c>
      <c r="D30" s="28">
        <f>SUM(D19:D29)</f>
        <v>18615108.039999999</v>
      </c>
      <c r="E30" s="28">
        <f>SUM(E19:E29)</f>
        <v>18428956.959600002</v>
      </c>
      <c r="F30" s="28">
        <f>SUM(F19:F29)</f>
        <v>186151.08039999998</v>
      </c>
    </row>
    <row r="31" spans="2:6" s="14" customFormat="1" ht="15.6" x14ac:dyDescent="0.3">
      <c r="B31" s="130" t="s">
        <v>86</v>
      </c>
      <c r="C31" s="131"/>
      <c r="D31" s="28">
        <f>D17+D30</f>
        <v>33418351.489999998</v>
      </c>
      <c r="E31" s="28">
        <f t="shared" ref="E31:F31" si="14">E17+E30</f>
        <v>33084167.975100003</v>
      </c>
      <c r="F31" s="28">
        <f t="shared" si="14"/>
        <v>334183.51489999995</v>
      </c>
    </row>
    <row r="32" spans="2:6" s="14" customFormat="1" ht="15.6" x14ac:dyDescent="0.3">
      <c r="B32" s="132" t="s">
        <v>68</v>
      </c>
      <c r="C32" s="132"/>
      <c r="D32" s="132"/>
      <c r="E32" s="132"/>
      <c r="F32" s="132"/>
    </row>
    <row r="33" spans="2:6" s="14" customFormat="1" ht="15.6" x14ac:dyDescent="0.3">
      <c r="B33" s="133"/>
      <c r="C33" s="121" t="s">
        <v>79</v>
      </c>
      <c r="D33" s="121" t="s">
        <v>80</v>
      </c>
      <c r="E33" s="122" t="s">
        <v>81</v>
      </c>
      <c r="F33" s="122" t="s">
        <v>150</v>
      </c>
    </row>
    <row r="34" spans="2:6" s="14" customFormat="1" ht="15.6" x14ac:dyDescent="0.3">
      <c r="B34" s="133"/>
      <c r="C34" s="121"/>
      <c r="D34" s="121"/>
      <c r="E34" s="122"/>
      <c r="F34" s="122"/>
    </row>
    <row r="35" spans="2:6" s="14" customFormat="1" ht="79.2" customHeight="1" x14ac:dyDescent="0.3">
      <c r="B35" s="133"/>
      <c r="C35" s="121"/>
      <c r="D35" s="121"/>
      <c r="E35" s="122"/>
      <c r="F35" s="122"/>
    </row>
    <row r="36" spans="2:6" s="14" customFormat="1" ht="15.6" x14ac:dyDescent="0.3">
      <c r="B36" s="135" t="s">
        <v>83</v>
      </c>
      <c r="C36" s="128"/>
      <c r="D36" s="128"/>
      <c r="E36" s="128"/>
      <c r="F36" s="129"/>
    </row>
    <row r="37" spans="2:6" s="14" customFormat="1" ht="15.6" x14ac:dyDescent="0.3">
      <c r="B37" s="15">
        <v>1</v>
      </c>
      <c r="C37" s="5" t="s">
        <v>104</v>
      </c>
      <c r="D37" s="55">
        <v>3534473.8</v>
      </c>
      <c r="E37" s="16">
        <f t="shared" ref="E37" si="15">D37-F37</f>
        <v>3499129.0619999999</v>
      </c>
      <c r="F37" s="51">
        <f t="shared" ref="F37" si="16">D37*1%</f>
        <v>35344.737999999998</v>
      </c>
    </row>
    <row r="38" spans="2:6" s="14" customFormat="1" ht="15.6" x14ac:dyDescent="0.3">
      <c r="B38" s="15">
        <v>2</v>
      </c>
      <c r="C38" s="5" t="s">
        <v>105</v>
      </c>
      <c r="D38" s="55">
        <v>1682922.8</v>
      </c>
      <c r="E38" s="16">
        <f t="shared" ref="E38" si="17">D38-F38</f>
        <v>1666093.5720000002</v>
      </c>
      <c r="F38" s="51">
        <f t="shared" ref="F38" si="18">D38*1%</f>
        <v>16829.227999999999</v>
      </c>
    </row>
    <row r="39" spans="2:6" s="14" customFormat="1" ht="15.6" x14ac:dyDescent="0.3">
      <c r="B39" s="15">
        <v>3</v>
      </c>
      <c r="C39" s="6" t="s">
        <v>106</v>
      </c>
      <c r="D39" s="55">
        <v>1823768</v>
      </c>
      <c r="E39" s="16">
        <f t="shared" ref="E39:E42" si="19">D39-F39</f>
        <v>1805530.32</v>
      </c>
      <c r="F39" s="51">
        <f t="shared" ref="F39:F42" si="20">D39*1%</f>
        <v>18237.68</v>
      </c>
    </row>
    <row r="40" spans="2:6" s="14" customFormat="1" ht="15.6" x14ac:dyDescent="0.3">
      <c r="B40" s="15">
        <v>4</v>
      </c>
      <c r="C40" s="5" t="s">
        <v>107</v>
      </c>
      <c r="D40" s="55">
        <v>2089461</v>
      </c>
      <c r="E40" s="16">
        <f t="shared" si="19"/>
        <v>2068566.39</v>
      </c>
      <c r="F40" s="51">
        <f t="shared" si="20"/>
        <v>20894.61</v>
      </c>
    </row>
    <row r="41" spans="2:6" s="14" customFormat="1" ht="15.6" x14ac:dyDescent="0.3">
      <c r="B41" s="15">
        <v>5</v>
      </c>
      <c r="C41" s="6" t="s">
        <v>108</v>
      </c>
      <c r="D41" s="55">
        <v>1826634</v>
      </c>
      <c r="E41" s="16">
        <f t="shared" si="19"/>
        <v>1808367.66</v>
      </c>
      <c r="F41" s="51">
        <f t="shared" si="20"/>
        <v>18266.34</v>
      </c>
    </row>
    <row r="42" spans="2:6" s="14" customFormat="1" ht="15.6" x14ac:dyDescent="0.3">
      <c r="B42" s="15">
        <v>6</v>
      </c>
      <c r="C42" s="5" t="s">
        <v>109</v>
      </c>
      <c r="D42" s="55">
        <v>1936345.7</v>
      </c>
      <c r="E42" s="16">
        <f t="shared" si="19"/>
        <v>1916982.243</v>
      </c>
      <c r="F42" s="51">
        <f t="shared" si="20"/>
        <v>19363.456999999999</v>
      </c>
    </row>
    <row r="43" spans="2:6" s="14" customFormat="1" ht="15.6" x14ac:dyDescent="0.3">
      <c r="B43" s="15">
        <v>7</v>
      </c>
      <c r="C43" s="6" t="s">
        <v>110</v>
      </c>
      <c r="D43" s="55">
        <v>2062219.76</v>
      </c>
      <c r="E43" s="16">
        <f t="shared" ref="E43" si="21">D43-F43</f>
        <v>2041597.5623999999</v>
      </c>
      <c r="F43" s="51">
        <f t="shared" ref="F43" si="22">D43*1%</f>
        <v>20622.1976</v>
      </c>
    </row>
    <row r="44" spans="2:6" s="14" customFormat="1" ht="15.6" x14ac:dyDescent="0.3">
      <c r="B44" s="15">
        <v>8</v>
      </c>
      <c r="C44" s="5" t="s">
        <v>120</v>
      </c>
      <c r="D44" s="7">
        <v>3030303.04</v>
      </c>
      <c r="E44" s="16">
        <f t="shared" ref="E44" si="23">D44-F44</f>
        <v>3000000.0096</v>
      </c>
      <c r="F44" s="51">
        <f t="shared" ref="F44" si="24">D44*1%</f>
        <v>30303.0304</v>
      </c>
    </row>
    <row r="45" spans="2:6" s="14" customFormat="1" ht="16.2" x14ac:dyDescent="0.3">
      <c r="B45" s="52"/>
      <c r="C45" s="53" t="s">
        <v>92</v>
      </c>
      <c r="D45" s="28">
        <f>SUM(D37:D44)</f>
        <v>17986128.099999998</v>
      </c>
      <c r="E45" s="28">
        <f>SUM(E37:E44)</f>
        <v>17806266.819000002</v>
      </c>
      <c r="F45" s="28">
        <f>SUM(F37:F44)</f>
        <v>179861.28099999999</v>
      </c>
    </row>
    <row r="46" spans="2:6" s="14" customFormat="1" ht="15.6" hidden="1" x14ac:dyDescent="0.3">
      <c r="B46" s="135" t="s">
        <v>84</v>
      </c>
      <c r="C46" s="128"/>
      <c r="D46" s="128"/>
      <c r="E46" s="128"/>
      <c r="F46" s="129"/>
    </row>
    <row r="47" spans="2:6" s="14" customFormat="1" ht="15.6" hidden="1" x14ac:dyDescent="0.3">
      <c r="B47" s="15">
        <v>1</v>
      </c>
      <c r="C47" s="13"/>
      <c r="D47" s="56"/>
      <c r="E47" s="57"/>
      <c r="F47" s="57"/>
    </row>
    <row r="48" spans="2:6" s="14" customFormat="1" ht="15.6" hidden="1" x14ac:dyDescent="0.3">
      <c r="B48" s="15">
        <v>2</v>
      </c>
      <c r="C48" s="13"/>
      <c r="D48" s="56"/>
      <c r="E48" s="57"/>
      <c r="F48" s="57"/>
    </row>
    <row r="49" spans="2:6" s="14" customFormat="1" ht="16.2" hidden="1" x14ac:dyDescent="0.3">
      <c r="B49" s="52"/>
      <c r="C49" s="53" t="s">
        <v>93</v>
      </c>
      <c r="D49" s="28">
        <f>SUM(D47:D48)</f>
        <v>0</v>
      </c>
      <c r="E49" s="28">
        <f>SUM(E47:E48)</f>
        <v>0</v>
      </c>
      <c r="F49" s="28">
        <f>SUM(F47:F48)</f>
        <v>0</v>
      </c>
    </row>
    <row r="50" spans="2:6" s="14" customFormat="1" ht="15.6" x14ac:dyDescent="0.3">
      <c r="B50" s="130" t="s">
        <v>87</v>
      </c>
      <c r="C50" s="131"/>
      <c r="D50" s="28">
        <f>D45+D49</f>
        <v>17986128.099999998</v>
      </c>
      <c r="E50" s="28">
        <f t="shared" ref="E50:F50" si="25">E45+E49</f>
        <v>17806266.819000002</v>
      </c>
      <c r="F50" s="28">
        <f t="shared" si="25"/>
        <v>179861.28099999999</v>
      </c>
    </row>
    <row r="51" spans="2:6" s="14" customFormat="1" ht="15.6" x14ac:dyDescent="0.3">
      <c r="B51" s="132" t="s">
        <v>89</v>
      </c>
      <c r="C51" s="132"/>
      <c r="D51" s="132"/>
      <c r="E51" s="132"/>
      <c r="F51" s="132"/>
    </row>
    <row r="52" spans="2:6" s="14" customFormat="1" ht="15.6" x14ac:dyDescent="0.3">
      <c r="B52" s="133"/>
      <c r="C52" s="121" t="s">
        <v>79</v>
      </c>
      <c r="D52" s="121" t="s">
        <v>80</v>
      </c>
      <c r="E52" s="122" t="s">
        <v>81</v>
      </c>
      <c r="F52" s="122" t="s">
        <v>150</v>
      </c>
    </row>
    <row r="53" spans="2:6" s="14" customFormat="1" ht="15.6" x14ac:dyDescent="0.3">
      <c r="B53" s="133"/>
      <c r="C53" s="121"/>
      <c r="D53" s="121"/>
      <c r="E53" s="122"/>
      <c r="F53" s="122"/>
    </row>
    <row r="54" spans="2:6" s="14" customFormat="1" ht="81.599999999999994" customHeight="1" x14ac:dyDescent="0.3">
      <c r="B54" s="133"/>
      <c r="C54" s="121"/>
      <c r="D54" s="121"/>
      <c r="E54" s="122"/>
      <c r="F54" s="122"/>
    </row>
    <row r="55" spans="2:6" s="14" customFormat="1" ht="15.6" x14ac:dyDescent="0.3">
      <c r="B55" s="135" t="s">
        <v>83</v>
      </c>
      <c r="C55" s="128"/>
      <c r="D55" s="128"/>
      <c r="E55" s="128"/>
      <c r="F55" s="129"/>
    </row>
    <row r="56" spans="2:6" s="14" customFormat="1" ht="15.6" x14ac:dyDescent="0.3">
      <c r="B56" s="15">
        <v>1</v>
      </c>
      <c r="C56" s="6" t="s">
        <v>111</v>
      </c>
      <c r="D56" s="7">
        <v>1336885.8</v>
      </c>
      <c r="E56" s="16">
        <f t="shared" ref="E56" si="26">D56-F56</f>
        <v>1323516.942</v>
      </c>
      <c r="F56" s="51">
        <f t="shared" ref="F56" si="27">D56*1%</f>
        <v>13368.858</v>
      </c>
    </row>
    <row r="57" spans="2:6" s="14" customFormat="1" ht="15.6" x14ac:dyDescent="0.3">
      <c r="B57" s="15">
        <v>2</v>
      </c>
      <c r="C57" s="5" t="s">
        <v>112</v>
      </c>
      <c r="D57" s="8">
        <v>1729388.9</v>
      </c>
      <c r="E57" s="16">
        <f t="shared" ref="E57:E61" si="28">D57-F57</f>
        <v>1712095.0109999999</v>
      </c>
      <c r="F57" s="51">
        <f t="shared" ref="F57:F61" si="29">D57*1%</f>
        <v>17293.888999999999</v>
      </c>
    </row>
    <row r="58" spans="2:6" s="14" customFormat="1" ht="15.6" x14ac:dyDescent="0.3">
      <c r="B58" s="15">
        <v>3</v>
      </c>
      <c r="C58" s="6" t="s">
        <v>113</v>
      </c>
      <c r="D58" s="8">
        <v>1945521.6</v>
      </c>
      <c r="E58" s="16">
        <f t="shared" si="28"/>
        <v>1926066.3840000001</v>
      </c>
      <c r="F58" s="51">
        <f t="shared" si="29"/>
        <v>19455.216</v>
      </c>
    </row>
    <row r="59" spans="2:6" s="14" customFormat="1" ht="15.6" x14ac:dyDescent="0.3">
      <c r="B59" s="15">
        <v>4</v>
      </c>
      <c r="C59" s="6" t="s">
        <v>114</v>
      </c>
      <c r="D59" s="8">
        <v>1868856</v>
      </c>
      <c r="E59" s="16">
        <f t="shared" si="28"/>
        <v>1850167.44</v>
      </c>
      <c r="F59" s="51">
        <f t="shared" si="29"/>
        <v>18688.560000000001</v>
      </c>
    </row>
    <row r="60" spans="2:6" s="14" customFormat="1" ht="15.6" x14ac:dyDescent="0.3">
      <c r="B60" s="15">
        <v>5</v>
      </c>
      <c r="C60" s="6" t="s">
        <v>115</v>
      </c>
      <c r="D60" s="8">
        <v>1599925.2</v>
      </c>
      <c r="E60" s="16">
        <f t="shared" si="28"/>
        <v>1583925.9479999999</v>
      </c>
      <c r="F60" s="51">
        <f t="shared" si="29"/>
        <v>15999.252</v>
      </c>
    </row>
    <row r="61" spans="2:6" s="14" customFormat="1" ht="15.6" x14ac:dyDescent="0.3">
      <c r="B61" s="15">
        <v>6</v>
      </c>
      <c r="C61" s="6" t="s">
        <v>100</v>
      </c>
      <c r="D61" s="7">
        <v>2249149.2000000002</v>
      </c>
      <c r="E61" s="16">
        <f t="shared" si="28"/>
        <v>2226657.7080000001</v>
      </c>
      <c r="F61" s="51">
        <f t="shared" si="29"/>
        <v>22491.492000000002</v>
      </c>
    </row>
    <row r="62" spans="2:6" s="14" customFormat="1" ht="16.2" x14ac:dyDescent="0.3">
      <c r="B62" s="52"/>
      <c r="C62" s="53" t="s">
        <v>92</v>
      </c>
      <c r="D62" s="58">
        <f>SUM(D56:D61)</f>
        <v>10729726.699999999</v>
      </c>
      <c r="E62" s="28">
        <f>SUM(E56:E61)</f>
        <v>10622429.432999998</v>
      </c>
      <c r="F62" s="28">
        <f>SUM(F56:F61)</f>
        <v>107297.26699999999</v>
      </c>
    </row>
    <row r="63" spans="2:6" s="14" customFormat="1" ht="15.6" x14ac:dyDescent="0.3">
      <c r="B63" s="130" t="s">
        <v>94</v>
      </c>
      <c r="C63" s="131"/>
      <c r="D63" s="28">
        <f>D62</f>
        <v>10729726.699999999</v>
      </c>
      <c r="E63" s="28">
        <f t="shared" ref="E63:F63" si="30">E62</f>
        <v>10622429.432999998</v>
      </c>
      <c r="F63" s="28">
        <f t="shared" si="30"/>
        <v>107297.26699999999</v>
      </c>
    </row>
    <row r="64" spans="2:6" s="14" customFormat="1" ht="15.6" x14ac:dyDescent="0.3">
      <c r="B64" s="132" t="s">
        <v>90</v>
      </c>
      <c r="C64" s="132"/>
      <c r="D64" s="132"/>
      <c r="E64" s="132"/>
      <c r="F64" s="132"/>
    </row>
    <row r="65" spans="2:10" s="14" customFormat="1" ht="24.6" customHeight="1" x14ac:dyDescent="0.3">
      <c r="B65" s="133"/>
      <c r="C65" s="121" t="s">
        <v>79</v>
      </c>
      <c r="D65" s="121" t="s">
        <v>80</v>
      </c>
      <c r="E65" s="122" t="s">
        <v>81</v>
      </c>
      <c r="F65" s="122" t="s">
        <v>150</v>
      </c>
    </row>
    <row r="66" spans="2:10" s="14" customFormat="1" ht="27.6" customHeight="1" x14ac:dyDescent="0.3">
      <c r="B66" s="133"/>
      <c r="C66" s="121"/>
      <c r="D66" s="121"/>
      <c r="E66" s="122"/>
      <c r="F66" s="122"/>
    </row>
    <row r="67" spans="2:10" s="14" customFormat="1" ht="58.2" customHeight="1" x14ac:dyDescent="0.3">
      <c r="B67" s="133"/>
      <c r="C67" s="121"/>
      <c r="D67" s="121"/>
      <c r="E67" s="122"/>
      <c r="F67" s="122"/>
    </row>
    <row r="68" spans="2:10" s="14" customFormat="1" ht="15.6" x14ac:dyDescent="0.3">
      <c r="B68" s="135" t="s">
        <v>83</v>
      </c>
      <c r="C68" s="128"/>
      <c r="D68" s="128"/>
      <c r="E68" s="128"/>
      <c r="F68" s="129"/>
    </row>
    <row r="69" spans="2:10" s="14" customFormat="1" ht="15.6" x14ac:dyDescent="0.3">
      <c r="B69" s="15">
        <v>1</v>
      </c>
      <c r="C69" s="6" t="s">
        <v>116</v>
      </c>
      <c r="D69" s="8">
        <v>8422832</v>
      </c>
      <c r="E69" s="16">
        <f t="shared" ref="E69" si="31">D69-F69</f>
        <v>8338603.6799999997</v>
      </c>
      <c r="F69" s="51">
        <f t="shared" ref="F69" si="32">D69*1%</f>
        <v>84228.32</v>
      </c>
    </row>
    <row r="70" spans="2:10" s="14" customFormat="1" ht="15.6" x14ac:dyDescent="0.3">
      <c r="B70" s="15">
        <v>2</v>
      </c>
      <c r="C70" s="6" t="s">
        <v>117</v>
      </c>
      <c r="D70" s="8">
        <v>1708622.4</v>
      </c>
      <c r="E70" s="16">
        <f t="shared" ref="E70" si="33">D70-F70</f>
        <v>1691536.176</v>
      </c>
      <c r="F70" s="51">
        <f t="shared" ref="F70" si="34">D70*1%</f>
        <v>17086.223999999998</v>
      </c>
      <c r="J70" s="59">
        <f>62000-43247.45</f>
        <v>18752.550000000003</v>
      </c>
    </row>
    <row r="71" spans="2:10" s="14" customFormat="1" ht="16.2" x14ac:dyDescent="0.3">
      <c r="B71" s="52"/>
      <c r="C71" s="53" t="s">
        <v>92</v>
      </c>
      <c r="D71" s="58">
        <f>SUM(D69:D70)</f>
        <v>10131454.4</v>
      </c>
      <c r="E71" s="28">
        <f>SUM(E69:E70)</f>
        <v>10030139.855999999</v>
      </c>
      <c r="F71" s="28">
        <f>SUM(F69:F70)</f>
        <v>101314.54400000001</v>
      </c>
    </row>
    <row r="72" spans="2:10" s="14" customFormat="1" ht="15.6" x14ac:dyDescent="0.3">
      <c r="B72" s="130" t="s">
        <v>95</v>
      </c>
      <c r="C72" s="131"/>
      <c r="D72" s="28">
        <f>D71</f>
        <v>10131454.4</v>
      </c>
      <c r="E72" s="28">
        <f t="shared" ref="E72:F72" si="35">E71</f>
        <v>10030139.855999999</v>
      </c>
      <c r="F72" s="28">
        <f t="shared" si="35"/>
        <v>101314.54400000001</v>
      </c>
    </row>
    <row r="73" spans="2:10" s="14" customFormat="1" ht="15.6" x14ac:dyDescent="0.3">
      <c r="B73" s="138" t="s">
        <v>91</v>
      </c>
      <c r="C73" s="138"/>
      <c r="D73" s="138"/>
      <c r="E73" s="138"/>
      <c r="F73" s="138"/>
    </row>
    <row r="74" spans="2:10" s="14" customFormat="1" ht="15.6" x14ac:dyDescent="0.3">
      <c r="B74" s="133"/>
      <c r="C74" s="121" t="s">
        <v>79</v>
      </c>
      <c r="D74" s="121" t="s">
        <v>80</v>
      </c>
      <c r="E74" s="122" t="s">
        <v>81</v>
      </c>
      <c r="F74" s="122" t="s">
        <v>150</v>
      </c>
    </row>
    <row r="75" spans="2:10" s="14" customFormat="1" ht="15.6" x14ac:dyDescent="0.3">
      <c r="B75" s="133"/>
      <c r="C75" s="121"/>
      <c r="D75" s="121"/>
      <c r="E75" s="122"/>
      <c r="F75" s="122"/>
    </row>
    <row r="76" spans="2:10" s="14" customFormat="1" ht="81" customHeight="1" x14ac:dyDescent="0.3">
      <c r="B76" s="133"/>
      <c r="C76" s="121"/>
      <c r="D76" s="121"/>
      <c r="E76" s="122"/>
      <c r="F76" s="122"/>
    </row>
    <row r="77" spans="2:10" s="14" customFormat="1" ht="15.6" x14ac:dyDescent="0.3">
      <c r="B77" s="135" t="s">
        <v>83</v>
      </c>
      <c r="C77" s="128"/>
      <c r="D77" s="128"/>
      <c r="E77" s="128"/>
      <c r="F77" s="129"/>
    </row>
    <row r="78" spans="2:10" s="14" customFormat="1" ht="15.6" x14ac:dyDescent="0.3">
      <c r="B78" s="13">
        <v>1</v>
      </c>
      <c r="C78" s="5" t="s">
        <v>98</v>
      </c>
      <c r="D78" s="17">
        <v>2277247</v>
      </c>
      <c r="E78" s="16">
        <f t="shared" ref="E78" si="36">D78-F78</f>
        <v>2254474.5299999998</v>
      </c>
      <c r="F78" s="16">
        <f t="shared" ref="F78" si="37">D78*1%</f>
        <v>22772.47</v>
      </c>
    </row>
    <row r="79" spans="2:10" s="14" customFormat="1" ht="15.6" x14ac:dyDescent="0.3">
      <c r="B79" s="15">
        <v>2</v>
      </c>
      <c r="C79" s="5" t="s">
        <v>118</v>
      </c>
      <c r="D79" s="8">
        <v>2395493</v>
      </c>
      <c r="E79" s="16">
        <f t="shared" ref="E79" si="38">D79-F79</f>
        <v>2371538.0699999998</v>
      </c>
      <c r="F79" s="16">
        <f t="shared" ref="F79" si="39">D79*1%</f>
        <v>23954.93</v>
      </c>
    </row>
    <row r="80" spans="2:10" s="14" customFormat="1" ht="16.2" x14ac:dyDescent="0.3">
      <c r="B80" s="52"/>
      <c r="C80" s="53" t="s">
        <v>92</v>
      </c>
      <c r="D80" s="58">
        <f>SUM(D78:D79)</f>
        <v>4672740</v>
      </c>
      <c r="E80" s="58">
        <f t="shared" ref="E80:F80" si="40">SUM(E78:E79)</f>
        <v>4626012.5999999996</v>
      </c>
      <c r="F80" s="58">
        <f t="shared" si="40"/>
        <v>46727.4</v>
      </c>
    </row>
    <row r="81" spans="2:6" s="14" customFormat="1" ht="15.6" x14ac:dyDescent="0.3">
      <c r="B81" s="130" t="s">
        <v>96</v>
      </c>
      <c r="C81" s="131"/>
      <c r="D81" s="28">
        <f>D80</f>
        <v>4672740</v>
      </c>
      <c r="E81" s="28">
        <f t="shared" ref="E81:F81" si="41">E80</f>
        <v>4626012.5999999996</v>
      </c>
      <c r="F81" s="28">
        <f t="shared" si="41"/>
        <v>46727.4</v>
      </c>
    </row>
    <row r="82" spans="2:6" s="14" customFormat="1" ht="15.6" x14ac:dyDescent="0.3"/>
    <row r="83" spans="2:6" s="44" customFormat="1" ht="15.6" hidden="1" x14ac:dyDescent="0.3">
      <c r="B83" s="144" t="s">
        <v>139</v>
      </c>
      <c r="C83" s="144"/>
      <c r="D83" s="144"/>
      <c r="E83" s="144"/>
      <c r="F83" s="144"/>
    </row>
    <row r="84" spans="2:6" s="44" customFormat="1" ht="15.6" hidden="1" x14ac:dyDescent="0.3">
      <c r="B84" s="145"/>
      <c r="C84" s="146" t="s">
        <v>79</v>
      </c>
      <c r="D84" s="146" t="s">
        <v>80</v>
      </c>
      <c r="E84" s="146" t="s">
        <v>81</v>
      </c>
      <c r="F84" s="146" t="s">
        <v>150</v>
      </c>
    </row>
    <row r="85" spans="2:6" s="44" customFormat="1" ht="15.6" hidden="1" x14ac:dyDescent="0.3">
      <c r="B85" s="145"/>
      <c r="C85" s="146"/>
      <c r="D85" s="146"/>
      <c r="E85" s="146"/>
      <c r="F85" s="146"/>
    </row>
    <row r="86" spans="2:6" s="44" customFormat="1" ht="23.25" hidden="1" customHeight="1" x14ac:dyDescent="0.3">
      <c r="B86" s="145"/>
      <c r="C86" s="146"/>
      <c r="D86" s="146"/>
      <c r="E86" s="146"/>
      <c r="F86" s="146"/>
    </row>
    <row r="87" spans="2:6" s="44" customFormat="1" ht="15.6" hidden="1" x14ac:dyDescent="0.3">
      <c r="B87" s="145"/>
      <c r="C87" s="146"/>
      <c r="D87" s="146"/>
      <c r="E87" s="45" t="s">
        <v>24</v>
      </c>
      <c r="F87" s="45" t="s">
        <v>82</v>
      </c>
    </row>
    <row r="88" spans="2:6" s="44" customFormat="1" ht="15.6" hidden="1" x14ac:dyDescent="0.3">
      <c r="B88" s="139" t="s">
        <v>83</v>
      </c>
      <c r="C88" s="140"/>
      <c r="D88" s="140"/>
      <c r="E88" s="140"/>
      <c r="F88" s="141"/>
    </row>
    <row r="89" spans="2:6" s="44" customFormat="1" ht="15.6" hidden="1" x14ac:dyDescent="0.3">
      <c r="B89" s="45">
        <v>1</v>
      </c>
      <c r="C89" s="10"/>
      <c r="D89" s="11">
        <v>0</v>
      </c>
      <c r="E89" s="46">
        <f t="shared" ref="E89:E92" si="42">D89-F89</f>
        <v>0</v>
      </c>
      <c r="F89" s="46">
        <f t="shared" ref="F89:F92" si="43">D89*1%</f>
        <v>0</v>
      </c>
    </row>
    <row r="90" spans="2:6" s="44" customFormat="1" ht="15.6" hidden="1" x14ac:dyDescent="0.3">
      <c r="B90" s="45">
        <v>2</v>
      </c>
      <c r="C90" s="10"/>
      <c r="D90" s="11">
        <v>0</v>
      </c>
      <c r="E90" s="46">
        <f t="shared" si="42"/>
        <v>0</v>
      </c>
      <c r="F90" s="46">
        <f t="shared" si="43"/>
        <v>0</v>
      </c>
    </row>
    <row r="91" spans="2:6" s="44" customFormat="1" ht="15.6" hidden="1" x14ac:dyDescent="0.3">
      <c r="B91" s="45">
        <v>3</v>
      </c>
      <c r="C91" s="10"/>
      <c r="D91" s="11">
        <v>0</v>
      </c>
      <c r="E91" s="46">
        <f t="shared" si="42"/>
        <v>0</v>
      </c>
      <c r="F91" s="46">
        <f t="shared" si="43"/>
        <v>0</v>
      </c>
    </row>
    <row r="92" spans="2:6" s="44" customFormat="1" ht="15.6" hidden="1" x14ac:dyDescent="0.3">
      <c r="B92" s="45">
        <v>4</v>
      </c>
      <c r="C92" s="10"/>
      <c r="D92" s="11">
        <v>0</v>
      </c>
      <c r="E92" s="46">
        <f t="shared" si="42"/>
        <v>0</v>
      </c>
      <c r="F92" s="46">
        <f t="shared" si="43"/>
        <v>0</v>
      </c>
    </row>
    <row r="93" spans="2:6" s="44" customFormat="1" ht="15.6" hidden="1" x14ac:dyDescent="0.3">
      <c r="B93" s="45">
        <v>5</v>
      </c>
      <c r="C93" s="12"/>
      <c r="D93" s="11">
        <v>0</v>
      </c>
      <c r="E93" s="46">
        <f t="shared" ref="E93:E103" si="44">D93-F93</f>
        <v>0</v>
      </c>
      <c r="F93" s="46">
        <f t="shared" ref="F93:F103" si="45">D93*1%</f>
        <v>0</v>
      </c>
    </row>
    <row r="94" spans="2:6" s="44" customFormat="1" ht="15.6" hidden="1" x14ac:dyDescent="0.3">
      <c r="B94" s="45">
        <v>6</v>
      </c>
      <c r="C94" s="10"/>
      <c r="D94" s="11">
        <v>0</v>
      </c>
      <c r="E94" s="46">
        <f t="shared" si="44"/>
        <v>0</v>
      </c>
      <c r="F94" s="46">
        <f t="shared" si="45"/>
        <v>0</v>
      </c>
    </row>
    <row r="95" spans="2:6" s="44" customFormat="1" ht="15.6" hidden="1" x14ac:dyDescent="0.3">
      <c r="B95" s="45">
        <v>7</v>
      </c>
      <c r="C95" s="12"/>
      <c r="D95" s="11">
        <v>0</v>
      </c>
      <c r="E95" s="46">
        <f t="shared" si="44"/>
        <v>0</v>
      </c>
      <c r="F95" s="46">
        <f t="shared" si="45"/>
        <v>0</v>
      </c>
    </row>
    <row r="96" spans="2:6" s="44" customFormat="1" ht="15.6" hidden="1" x14ac:dyDescent="0.3">
      <c r="B96" s="45">
        <v>8</v>
      </c>
      <c r="C96" s="10"/>
      <c r="D96" s="11">
        <v>0</v>
      </c>
      <c r="E96" s="46">
        <f t="shared" si="44"/>
        <v>0</v>
      </c>
      <c r="F96" s="46">
        <f t="shared" si="45"/>
        <v>0</v>
      </c>
    </row>
    <row r="97" spans="2:6" s="44" customFormat="1" ht="15.6" hidden="1" x14ac:dyDescent="0.3">
      <c r="B97" s="45">
        <v>9</v>
      </c>
      <c r="C97" s="12"/>
      <c r="D97" s="11">
        <v>0</v>
      </c>
      <c r="E97" s="46">
        <f t="shared" si="44"/>
        <v>0</v>
      </c>
      <c r="F97" s="46">
        <f t="shared" si="45"/>
        <v>0</v>
      </c>
    </row>
    <row r="98" spans="2:6" s="44" customFormat="1" ht="15.6" hidden="1" x14ac:dyDescent="0.3">
      <c r="B98" s="45">
        <v>10</v>
      </c>
      <c r="C98" s="12"/>
      <c r="D98" s="11">
        <v>0</v>
      </c>
      <c r="E98" s="46">
        <f t="shared" si="44"/>
        <v>0</v>
      </c>
      <c r="F98" s="46">
        <f t="shared" si="45"/>
        <v>0</v>
      </c>
    </row>
    <row r="99" spans="2:6" s="44" customFormat="1" ht="15.6" hidden="1" x14ac:dyDescent="0.3">
      <c r="B99" s="45">
        <v>11</v>
      </c>
      <c r="C99" s="10"/>
      <c r="D99" s="11">
        <v>0</v>
      </c>
      <c r="E99" s="46">
        <f t="shared" si="44"/>
        <v>0</v>
      </c>
      <c r="F99" s="46">
        <f t="shared" si="45"/>
        <v>0</v>
      </c>
    </row>
    <row r="100" spans="2:6" s="44" customFormat="1" ht="15.6" hidden="1" x14ac:dyDescent="0.3">
      <c r="B100" s="45">
        <v>12</v>
      </c>
      <c r="C100" s="12"/>
      <c r="D100" s="11">
        <v>0</v>
      </c>
      <c r="E100" s="46">
        <f t="shared" si="44"/>
        <v>0</v>
      </c>
      <c r="F100" s="46">
        <f t="shared" si="45"/>
        <v>0</v>
      </c>
    </row>
    <row r="101" spans="2:6" s="44" customFormat="1" ht="15.6" hidden="1" x14ac:dyDescent="0.3">
      <c r="B101" s="45">
        <v>13</v>
      </c>
      <c r="C101" s="12"/>
      <c r="D101" s="11">
        <v>0</v>
      </c>
      <c r="E101" s="46">
        <f t="shared" si="44"/>
        <v>0</v>
      </c>
      <c r="F101" s="46">
        <f t="shared" si="45"/>
        <v>0</v>
      </c>
    </row>
    <row r="102" spans="2:6" s="44" customFormat="1" ht="15.6" hidden="1" x14ac:dyDescent="0.3">
      <c r="B102" s="45">
        <v>14</v>
      </c>
      <c r="C102" s="12"/>
      <c r="D102" s="11">
        <v>0</v>
      </c>
      <c r="E102" s="46">
        <f t="shared" si="44"/>
        <v>0</v>
      </c>
      <c r="F102" s="46">
        <f t="shared" si="45"/>
        <v>0</v>
      </c>
    </row>
    <row r="103" spans="2:6" s="44" customFormat="1" ht="15.6" hidden="1" x14ac:dyDescent="0.3">
      <c r="B103" s="45">
        <v>15</v>
      </c>
      <c r="C103" s="12"/>
      <c r="D103" s="11">
        <v>0</v>
      </c>
      <c r="E103" s="46">
        <f t="shared" si="44"/>
        <v>0</v>
      </c>
      <c r="F103" s="46">
        <f t="shared" si="45"/>
        <v>0</v>
      </c>
    </row>
    <row r="104" spans="2:6" s="44" customFormat="1" ht="15.6" hidden="1" x14ac:dyDescent="0.3">
      <c r="B104" s="45">
        <v>16</v>
      </c>
      <c r="C104" s="10"/>
      <c r="D104" s="11">
        <v>0</v>
      </c>
      <c r="E104" s="46">
        <f t="shared" ref="E104" si="46">D104-F104</f>
        <v>0</v>
      </c>
      <c r="F104" s="46">
        <f t="shared" ref="F104" si="47">D104*1%</f>
        <v>0</v>
      </c>
    </row>
    <row r="105" spans="2:6" s="44" customFormat="1" ht="32.4" hidden="1" x14ac:dyDescent="0.3">
      <c r="B105" s="60"/>
      <c r="C105" s="61" t="s">
        <v>140</v>
      </c>
      <c r="D105" s="62">
        <f>SUM(D89:D104)</f>
        <v>0</v>
      </c>
      <c r="E105" s="47">
        <f>SUM(E89:E104)</f>
        <v>0</v>
      </c>
      <c r="F105" s="47">
        <f>SUM(F89:F104)</f>
        <v>0</v>
      </c>
    </row>
    <row r="106" spans="2:6" s="44" customFormat="1" ht="15.6" hidden="1" x14ac:dyDescent="0.3">
      <c r="B106" s="142" t="s">
        <v>141</v>
      </c>
      <c r="C106" s="143"/>
      <c r="D106" s="47">
        <f>D105</f>
        <v>0</v>
      </c>
      <c r="E106" s="47">
        <f t="shared" ref="E106:F106" si="48">E105</f>
        <v>0</v>
      </c>
      <c r="F106" s="47">
        <f t="shared" si="48"/>
        <v>0</v>
      </c>
    </row>
    <row r="107" spans="2:6" s="44" customFormat="1" ht="15.6" hidden="1" x14ac:dyDescent="0.3"/>
    <row r="108" spans="2:6" s="44" customFormat="1" ht="15.6" hidden="1" x14ac:dyDescent="0.3"/>
    <row r="109" spans="2:6" s="44" customFormat="1" ht="15.6" hidden="1" x14ac:dyDescent="0.3"/>
    <row r="110" spans="2:6" s="44" customFormat="1" ht="15.6" hidden="1" x14ac:dyDescent="0.3"/>
    <row r="111" spans="2:6" s="44" customFormat="1" ht="15.6" x14ac:dyDescent="0.3"/>
    <row r="112" spans="2:6" s="44" customFormat="1" ht="15.6" x14ac:dyDescent="0.3"/>
    <row r="113" s="44" customFormat="1" ht="15.6" x14ac:dyDescent="0.3"/>
    <row r="114" s="44" customFormat="1" ht="15.6" x14ac:dyDescent="0.3"/>
    <row r="115" s="44" customFormat="1" ht="15.6" x14ac:dyDescent="0.3"/>
    <row r="116" s="44" customFormat="1" ht="15.6" x14ac:dyDescent="0.3"/>
    <row r="117" s="44" customFormat="1" ht="15.6" x14ac:dyDescent="0.3"/>
    <row r="118" s="44" customFormat="1" ht="15.6" x14ac:dyDescent="0.3"/>
    <row r="119" s="44" customFormat="1" ht="15.6" x14ac:dyDescent="0.3"/>
    <row r="120" s="44" customFormat="1" ht="15.6" x14ac:dyDescent="0.3"/>
    <row r="121" s="44" customFormat="1" ht="15.6" x14ac:dyDescent="0.3"/>
    <row r="122" s="44" customFormat="1" ht="15.6" x14ac:dyDescent="0.3"/>
    <row r="123" s="44" customFormat="1" ht="15.6" x14ac:dyDescent="0.3"/>
    <row r="124" s="44" customFormat="1" ht="15.6" x14ac:dyDescent="0.3"/>
    <row r="125" s="44" customFormat="1" ht="15.6" x14ac:dyDescent="0.3"/>
    <row r="126" s="44" customFormat="1" ht="15.6" x14ac:dyDescent="0.3"/>
    <row r="127" s="44" customFormat="1" ht="15.6" x14ac:dyDescent="0.3"/>
    <row r="128" s="44" customFormat="1" ht="15.6" x14ac:dyDescent="0.3"/>
    <row r="129" s="44" customFormat="1" ht="15.6" x14ac:dyDescent="0.3"/>
    <row r="130" s="44" customFormat="1" ht="15.6" x14ac:dyDescent="0.3"/>
    <row r="131" s="44" customFormat="1" ht="15.6" x14ac:dyDescent="0.3"/>
    <row r="132" s="44" customFormat="1" ht="15.6" x14ac:dyDescent="0.3"/>
    <row r="133" s="44" customFormat="1" ht="15.6" x14ac:dyDescent="0.3"/>
    <row r="134" s="14" customFormat="1" ht="15.6" x14ac:dyDescent="0.3"/>
    <row r="135" s="14" customFormat="1" ht="15.6" x14ac:dyDescent="0.3"/>
    <row r="136" s="14" customFormat="1" ht="15.6" x14ac:dyDescent="0.3"/>
    <row r="137" s="14" customFormat="1" ht="15.6" x14ac:dyDescent="0.3"/>
    <row r="138" s="14" customFormat="1" ht="15.6" x14ac:dyDescent="0.3"/>
    <row r="139" s="14" customFormat="1" ht="15.6" x14ac:dyDescent="0.3"/>
    <row r="140" s="14" customFormat="1" ht="15.6" x14ac:dyDescent="0.3"/>
    <row r="141" s="14" customFormat="1" ht="15.6" x14ac:dyDescent="0.3"/>
  </sheetData>
  <mergeCells count="53">
    <mergeCell ref="B88:F88"/>
    <mergeCell ref="B106:C106"/>
    <mergeCell ref="B83:F83"/>
    <mergeCell ref="B84:B87"/>
    <mergeCell ref="C84:C87"/>
    <mergeCell ref="D84:D87"/>
    <mergeCell ref="E84:E86"/>
    <mergeCell ref="F84:F86"/>
    <mergeCell ref="B77:F77"/>
    <mergeCell ref="B81:C81"/>
    <mergeCell ref="B73:F73"/>
    <mergeCell ref="B74:B76"/>
    <mergeCell ref="C74:C76"/>
    <mergeCell ref="D74:D76"/>
    <mergeCell ref="E74:E76"/>
    <mergeCell ref="F74:F76"/>
    <mergeCell ref="D2:F2"/>
    <mergeCell ref="B36:F36"/>
    <mergeCell ref="B46:F46"/>
    <mergeCell ref="B9:F9"/>
    <mergeCell ref="B51:F51"/>
    <mergeCell ref="B32:F32"/>
    <mergeCell ref="B33:B35"/>
    <mergeCell ref="D6:D8"/>
    <mergeCell ref="F6:F8"/>
    <mergeCell ref="B4:F4"/>
    <mergeCell ref="B18:F18"/>
    <mergeCell ref="D3:F3"/>
    <mergeCell ref="B55:F55"/>
    <mergeCell ref="B68:F68"/>
    <mergeCell ref="B63:C63"/>
    <mergeCell ref="B50:C50"/>
    <mergeCell ref="B31:C31"/>
    <mergeCell ref="B52:B54"/>
    <mergeCell ref="C52:C54"/>
    <mergeCell ref="D52:D54"/>
    <mergeCell ref="E52:E54"/>
    <mergeCell ref="F52:F54"/>
    <mergeCell ref="B72:C72"/>
    <mergeCell ref="B64:F64"/>
    <mergeCell ref="B65:B67"/>
    <mergeCell ref="C65:C67"/>
    <mergeCell ref="D65:D67"/>
    <mergeCell ref="E65:E67"/>
    <mergeCell ref="F65:F67"/>
    <mergeCell ref="C33:C35"/>
    <mergeCell ref="D33:D35"/>
    <mergeCell ref="E33:E35"/>
    <mergeCell ref="F33:F35"/>
    <mergeCell ref="B5:F5"/>
    <mergeCell ref="B6:B8"/>
    <mergeCell ref="C6:C8"/>
    <mergeCell ref="E6:E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Приложение3</vt:lpstr>
      <vt:lpstr>Приложение2</vt:lpstr>
      <vt:lpstr>Приложение1</vt:lpstr>
      <vt:lpstr>Приложение9</vt:lpstr>
      <vt:lpstr>приложение10-1ппрограмма</vt:lpstr>
      <vt:lpstr>приложение11-2пподпрограмма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</dc:creator>
  <cp:lastModifiedBy>Lux</cp:lastModifiedBy>
  <cp:lastPrinted>2022-06-22T06:53:59Z</cp:lastPrinted>
  <dcterms:created xsi:type="dcterms:W3CDTF">2020-02-17T03:43:46Z</dcterms:created>
  <dcterms:modified xsi:type="dcterms:W3CDTF">2022-06-23T07:18:25Z</dcterms:modified>
</cp:coreProperties>
</file>