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84" yWindow="396" windowWidth="14964" windowHeight="8424" tabRatio="709" firstSheet="1" activeTab="1"/>
  </bookViews>
  <sheets>
    <sheet name="свод" sheetId="1" r:id="rId1"/>
    <sheet name="наказы  избир" sheetId="10" r:id="rId2"/>
  </sheets>
  <definedNames>
    <definedName name="_xlnm.Print_Area" localSheetId="1">'наказы  избир'!$A$1:$J$38</definedName>
  </definedNames>
  <calcPr calcId="145621"/>
</workbook>
</file>

<file path=xl/calcChain.xml><?xml version="1.0" encoding="utf-8"?>
<calcChain xmlns="http://schemas.openxmlformats.org/spreadsheetml/2006/main">
  <c r="C37" i="10" l="1"/>
  <c r="E37" i="10"/>
  <c r="G37" i="10"/>
  <c r="I37" i="10"/>
  <c r="D23" i="10"/>
  <c r="B23" i="10"/>
  <c r="H16" i="10"/>
  <c r="H33" i="10"/>
  <c r="H6" i="10"/>
  <c r="H7" i="10"/>
  <c r="H9" i="10"/>
  <c r="H8" i="10"/>
  <c r="H10" i="10"/>
  <c r="H15" i="10"/>
  <c r="H25" i="10"/>
  <c r="H34" i="10"/>
  <c r="H35" i="10" l="1"/>
  <c r="H23" i="10"/>
  <c r="H37" i="10" s="1"/>
  <c r="F21" i="10"/>
  <c r="F23" i="10" s="1"/>
  <c r="H21" i="10"/>
  <c r="B35" i="10"/>
  <c r="B37" i="10" s="1"/>
  <c r="J21" i="10" l="1"/>
  <c r="J22" i="10"/>
  <c r="J6" i="10" l="1"/>
  <c r="J34" i="10" l="1"/>
  <c r="F35" i="10"/>
  <c r="F37" i="10" s="1"/>
  <c r="D35" i="10"/>
  <c r="J33" i="10"/>
  <c r="J32" i="10"/>
  <c r="J31" i="10"/>
  <c r="J30" i="10"/>
  <c r="J29" i="10"/>
  <c r="J28" i="10"/>
  <c r="J27" i="10"/>
  <c r="J26" i="10"/>
  <c r="J25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D37" i="10" l="1"/>
  <c r="J35" i="10"/>
  <c r="J23" i="10"/>
  <c r="J37" i="10" l="1"/>
  <c r="J38" i="10"/>
</calcChain>
</file>

<file path=xl/sharedStrings.xml><?xml version="1.0" encoding="utf-8"?>
<sst xmlns="http://schemas.openxmlformats.org/spreadsheetml/2006/main" count="80" uniqueCount="73">
  <si>
    <t>Мероприятия</t>
  </si>
  <si>
    <t>Мероприятия по энергосбережению и повышению энергетической эффективности в учреждениях ПМР</t>
  </si>
  <si>
    <t>Мероприятия по обеспечению пожарной безопасности учреждениях ПМР</t>
  </si>
  <si>
    <t>Мероприятия по обеспечению антитеррористической безопасности учреждениях ПМР</t>
  </si>
  <si>
    <t>Мероприятия по обеспечению санитарно-эпилимиологического благополучия  образовательных учреждениях ПМР</t>
  </si>
  <si>
    <t>Мероприятия по программно-техническому обслуживанию доступа к сети Интернет муниципальных общеобразовательных учреждений ПМР</t>
  </si>
  <si>
    <t>Субсидии бюджетным учреждениям   (накзы избирателей)</t>
  </si>
  <si>
    <t xml:space="preserve">Программа "Организация отдыха, оздоровления и занятости детей и подростков в каникулярное время" </t>
  </si>
  <si>
    <t xml:space="preserve">план </t>
  </si>
  <si>
    <t>факт</t>
  </si>
  <si>
    <t>школы</t>
  </si>
  <si>
    <t>детские сады</t>
  </si>
  <si>
    <t>№ п/п</t>
  </si>
  <si>
    <t>край</t>
  </si>
  <si>
    <t>местный бюжд</t>
  </si>
  <si>
    <t>итого</t>
  </si>
  <si>
    <t>Итого</t>
  </si>
  <si>
    <t>Всего</t>
  </si>
  <si>
    <t>ЦВР</t>
  </si>
  <si>
    <t>Факт</t>
  </si>
  <si>
    <t>ДЮСШ</t>
  </si>
  <si>
    <t>монтаж системы охранного телевидения</t>
  </si>
  <si>
    <t>камеры видеонабл</t>
  </si>
  <si>
    <t>диск, кабель, сетовой филтр</t>
  </si>
  <si>
    <t>установка окон</t>
  </si>
  <si>
    <t>установка окон и дверей</t>
  </si>
  <si>
    <t>установа дверного блока</t>
  </si>
  <si>
    <t>Материалы для фестиваль "Пробный шар"</t>
  </si>
  <si>
    <t>окно</t>
  </si>
  <si>
    <t>устан окон</t>
  </si>
  <si>
    <t>гозонокосилка</t>
  </si>
  <si>
    <t>спорт инвентарь</t>
  </si>
  <si>
    <t>ремонт цоколя</t>
  </si>
  <si>
    <t>материалы на рем</t>
  </si>
  <si>
    <t>аудиосист, швей машина</t>
  </si>
  <si>
    <t>монтаж охранного телевид</t>
  </si>
  <si>
    <t>краска  мячи</t>
  </si>
  <si>
    <t>мячи</t>
  </si>
  <si>
    <t>линолеум  мячи</t>
  </si>
  <si>
    <t>посуда  мячи</t>
  </si>
  <si>
    <t>окна плстиковые  мячи</t>
  </si>
  <si>
    <t>камеры кабель  мячи</t>
  </si>
  <si>
    <t>диск, кабель, сетовой филтр, хоз инвентарь  мячи</t>
  </si>
  <si>
    <t>краска</t>
  </si>
  <si>
    <t>мячи, стенд, жалюзи, коврик</t>
  </si>
  <si>
    <t>трубы кабель   мячи, светильник</t>
  </si>
  <si>
    <t>бумага папки коммутатор</t>
  </si>
  <si>
    <t>0702</t>
  </si>
  <si>
    <t>0701</t>
  </si>
  <si>
    <t>МОБУ СОШ № 1</t>
  </si>
  <si>
    <t>МОБУ СОШ № 2</t>
  </si>
  <si>
    <t>МОБУ СОШ № 4</t>
  </si>
  <si>
    <t>МОБУ СОШ № 5</t>
  </si>
  <si>
    <t>МОБУ СОШ № 6</t>
  </si>
  <si>
    <t>МОБУ СОШ № 7</t>
  </si>
  <si>
    <t>МОБУ ООШ № 8</t>
  </si>
  <si>
    <t>МОБУ СОШ № 10</t>
  </si>
  <si>
    <t>МОБУ ООШ № 12</t>
  </si>
  <si>
    <t>МОБУ СОШ № 13</t>
  </si>
  <si>
    <t>МОБУ СОШ № 15</t>
  </si>
  <si>
    <t>МОБУ СОШ № 16</t>
  </si>
  <si>
    <t>МОБУ СОШ № 17</t>
  </si>
  <si>
    <t>ДОУ № 2</t>
  </si>
  <si>
    <t>ДОУ № 4</t>
  </si>
  <si>
    <t>ДОУ № 6</t>
  </si>
  <si>
    <t>ДОУ № 7</t>
  </si>
  <si>
    <t>ДОУ № 8</t>
  </si>
  <si>
    <t>ДОУ № 9</t>
  </si>
  <si>
    <t>ДОУ № 10</t>
  </si>
  <si>
    <t>ДОУ № 16</t>
  </si>
  <si>
    <t>ДОУ № 20</t>
  </si>
  <si>
    <t>ДОУ № 21</t>
  </si>
  <si>
    <t>Отчёт по исполнению наказов Депутатов Думы Пожарского муниципального района за 2020 год по отрасли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</si>
</sst>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rgb="FF0070C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5" xfId="0" applyFont="1" applyBorder="1" applyAlignment="1">
      <alignment vertical="top" wrapText="1"/>
    </xf>
    <xf numFmtId="0" fontId="1" fillId="0" borderId="5" xfId="0" applyFont="1" applyBorder="1"/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4" fontId="1" fillId="0" borderId="1" xfId="0" applyNumberFormat="1" applyFont="1" applyBorder="1"/>
    <xf numFmtId="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  <xf numFmtId="4" fontId="3" fillId="0" borderId="1" xfId="0" applyNumberFormat="1" applyFont="1" applyBorder="1"/>
    <xf numFmtId="0" fontId="3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/>
    </xf>
    <xf numFmtId="4" fontId="3" fillId="0" borderId="1" xfId="0" applyNumberFormat="1" applyFont="1" applyFill="1" applyBorder="1" applyAlignment="1">
      <alignment horizontal="right"/>
    </xf>
    <xf numFmtId="4" fontId="3" fillId="0" borderId="1" xfId="0" applyNumberFormat="1" applyFont="1" applyFill="1" applyBorder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6" fillId="0" borderId="0" xfId="0" applyNumberFormat="1" applyFont="1"/>
    <xf numFmtId="0" fontId="0" fillId="0" borderId="1" xfId="0" applyBorder="1"/>
    <xf numFmtId="0" fontId="7" fillId="0" borderId="1" xfId="0" applyFont="1" applyFill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8" fillId="0" borderId="0" xfId="0" applyNumberFormat="1" applyFon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1" xfId="0" applyNumberFormat="1" applyFill="1" applyBorder="1" applyAlignment="1">
      <alignment horizontal="center"/>
    </xf>
    <xf numFmtId="4" fontId="8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left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4" fontId="12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left"/>
    </xf>
    <xf numFmtId="4" fontId="12" fillId="0" borderId="1" xfId="0" applyNumberFormat="1" applyFont="1" applyFill="1" applyBorder="1" applyAlignment="1">
      <alignment horizontal="left"/>
    </xf>
    <xf numFmtId="4" fontId="12" fillId="0" borderId="1" xfId="0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left" vertical="center"/>
    </xf>
    <xf numFmtId="4" fontId="12" fillId="0" borderId="1" xfId="0" applyNumberFormat="1" applyFont="1" applyFill="1" applyBorder="1" applyAlignment="1">
      <alignment horizontal="left" wrapText="1"/>
    </xf>
    <xf numFmtId="3" fontId="12" fillId="0" borderId="1" xfId="0" applyNumberFormat="1" applyFont="1" applyFill="1" applyBorder="1" applyAlignment="1">
      <alignment horizontal="left"/>
    </xf>
    <xf numFmtId="4" fontId="12" fillId="0" borderId="6" xfId="0" applyNumberFormat="1" applyFont="1" applyFill="1" applyBorder="1" applyAlignment="1">
      <alignment horizontal="center"/>
    </xf>
    <xf numFmtId="0" fontId="12" fillId="0" borderId="6" xfId="0" applyFont="1" applyFill="1" applyBorder="1" applyAlignment="1">
      <alignment horizontal="left"/>
    </xf>
    <xf numFmtId="4" fontId="12" fillId="0" borderId="6" xfId="0" applyNumberFormat="1" applyFont="1" applyFill="1" applyBorder="1" applyAlignment="1">
      <alignment horizontal="left"/>
    </xf>
    <xf numFmtId="4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4" fontId="12" fillId="0" borderId="5" xfId="0" applyNumberFormat="1" applyFont="1" applyFill="1" applyBorder="1" applyAlignment="1">
      <alignment horizontal="center"/>
    </xf>
    <xf numFmtId="4" fontId="12" fillId="0" borderId="5" xfId="0" applyNumberFormat="1" applyFont="1" applyFill="1" applyBorder="1" applyAlignment="1">
      <alignment horizontal="left"/>
    </xf>
    <xf numFmtId="4" fontId="1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left" vertical="center" wrapText="1"/>
    </xf>
    <xf numFmtId="4" fontId="12" fillId="0" borderId="6" xfId="0" applyNumberFormat="1" applyFont="1" applyFill="1" applyBorder="1" applyAlignment="1">
      <alignment horizontal="center" vertical="center"/>
    </xf>
    <xf numFmtId="4" fontId="12" fillId="0" borderId="6" xfId="0" applyNumberFormat="1" applyFont="1" applyFill="1" applyBorder="1" applyAlignment="1">
      <alignment horizontal="left" vertical="center"/>
    </xf>
    <xf numFmtId="4" fontId="12" fillId="0" borderId="6" xfId="0" applyNumberFormat="1" applyFont="1" applyFill="1" applyBorder="1" applyAlignment="1">
      <alignment horizontal="left" vertical="center" wrapText="1"/>
    </xf>
    <xf numFmtId="4" fontId="1" fillId="0" borderId="6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" fontId="13" fillId="0" borderId="7" xfId="0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/>
    </xf>
    <xf numFmtId="4" fontId="13" fillId="0" borderId="9" xfId="0" applyNumberFormat="1" applyFont="1" applyFill="1" applyBorder="1" applyAlignment="1">
      <alignment horizontal="center" vertical="center"/>
    </xf>
    <xf numFmtId="4" fontId="12" fillId="0" borderId="0" xfId="0" applyNumberFormat="1" applyFont="1" applyFill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4" fontId="1" fillId="0" borderId="8" xfId="0" applyNumberFormat="1" applyFont="1" applyFill="1" applyBorder="1" applyAlignment="1">
      <alignment horizontal="center"/>
    </xf>
    <xf numFmtId="4" fontId="1" fillId="0" borderId="8" xfId="0" applyNumberFormat="1" applyFont="1" applyFill="1" applyBorder="1" applyAlignment="1">
      <alignment horizontal="left"/>
    </xf>
    <xf numFmtId="4" fontId="1" fillId="0" borderId="9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4" fontId="1" fillId="0" borderId="1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4" fontId="1" fillId="0" borderId="10" xfId="0" applyNumberFormat="1" applyFont="1" applyFill="1" applyBorder="1" applyAlignment="1">
      <alignment horizontal="left"/>
    </xf>
    <xf numFmtId="0" fontId="11" fillId="0" borderId="7" xfId="0" applyFont="1" applyFill="1" applyBorder="1" applyAlignment="1">
      <alignment horizontal="center"/>
    </xf>
    <xf numFmtId="4" fontId="11" fillId="0" borderId="8" xfId="0" applyNumberFormat="1" applyFont="1" applyFill="1" applyBorder="1" applyAlignment="1">
      <alignment horizontal="center"/>
    </xf>
    <xf numFmtId="4" fontId="1" fillId="0" borderId="5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F14" sqref="F14"/>
    </sheetView>
  </sheetViews>
  <sheetFormatPr defaultRowHeight="14.4" x14ac:dyDescent="0.3"/>
  <cols>
    <col min="2" max="2" width="35.6640625" customWidth="1"/>
    <col min="3" max="3" width="10.109375" bestFit="1" customWidth="1"/>
    <col min="4" max="4" width="11.6640625" bestFit="1" customWidth="1"/>
    <col min="6" max="6" width="10.109375" bestFit="1" customWidth="1"/>
  </cols>
  <sheetData>
    <row r="1" spans="1:7" s="1" customFormat="1" ht="13.8" x14ac:dyDescent="0.25"/>
    <row r="2" spans="1:7" s="1" customFormat="1" ht="13.8" x14ac:dyDescent="0.25"/>
    <row r="3" spans="1:7" s="1" customFormat="1" ht="13.8" x14ac:dyDescent="0.25"/>
    <row r="4" spans="1:7" s="1" customFormat="1" ht="13.8" x14ac:dyDescent="0.25"/>
    <row r="5" spans="1:7" s="1" customFormat="1" x14ac:dyDescent="0.3">
      <c r="A5" s="12" t="s">
        <v>12</v>
      </c>
      <c r="B5" s="12" t="s">
        <v>0</v>
      </c>
      <c r="C5" s="42" t="s">
        <v>10</v>
      </c>
      <c r="D5" s="43"/>
      <c r="E5" s="44" t="s">
        <v>11</v>
      </c>
      <c r="F5" s="43"/>
      <c r="G5" s="7"/>
    </row>
    <row r="6" spans="1:7" s="1" customFormat="1" ht="13.8" x14ac:dyDescent="0.25">
      <c r="A6" s="10"/>
      <c r="B6" s="10"/>
      <c r="C6" s="8" t="s">
        <v>8</v>
      </c>
      <c r="D6" s="7" t="s">
        <v>9</v>
      </c>
      <c r="E6" s="7" t="s">
        <v>8</v>
      </c>
      <c r="F6" s="7" t="s">
        <v>9</v>
      </c>
      <c r="G6" s="7"/>
    </row>
    <row r="7" spans="1:7" s="1" customFormat="1" ht="20.399999999999999" x14ac:dyDescent="0.25">
      <c r="A7" s="11">
        <v>1</v>
      </c>
      <c r="B7" s="9" t="s">
        <v>1</v>
      </c>
      <c r="C7" s="23"/>
      <c r="D7" s="23"/>
      <c r="E7" s="23"/>
      <c r="F7" s="23"/>
      <c r="G7" s="14"/>
    </row>
    <row r="8" spans="1:7" s="1" customFormat="1" ht="20.399999999999999" x14ac:dyDescent="0.25">
      <c r="A8" s="5">
        <v>2</v>
      </c>
      <c r="B8" s="6" t="s">
        <v>2</v>
      </c>
      <c r="C8" s="23"/>
      <c r="D8" s="23"/>
      <c r="E8" s="23"/>
      <c r="F8" s="23"/>
      <c r="G8" s="14"/>
    </row>
    <row r="9" spans="1:7" s="1" customFormat="1" ht="20.399999999999999" x14ac:dyDescent="0.25">
      <c r="A9" s="5">
        <v>3</v>
      </c>
      <c r="B9" s="6" t="s">
        <v>3</v>
      </c>
      <c r="C9" s="23"/>
      <c r="D9" s="23"/>
      <c r="E9" s="23"/>
      <c r="F9" s="23"/>
      <c r="G9" s="14"/>
    </row>
    <row r="10" spans="1:7" s="1" customFormat="1" ht="30.6" x14ac:dyDescent="0.25">
      <c r="A10" s="5">
        <v>4</v>
      </c>
      <c r="B10" s="6" t="s">
        <v>4</v>
      </c>
      <c r="C10" s="23"/>
      <c r="D10" s="23"/>
      <c r="E10" s="23"/>
      <c r="F10" s="23"/>
      <c r="G10" s="14"/>
    </row>
    <row r="11" spans="1:7" s="1" customFormat="1" ht="31.8" customHeight="1" x14ac:dyDescent="0.25">
      <c r="A11" s="5">
        <v>5</v>
      </c>
      <c r="B11" s="6" t="s">
        <v>5</v>
      </c>
      <c r="C11" s="23"/>
      <c r="D11" s="23"/>
      <c r="E11" s="23"/>
      <c r="F11" s="23"/>
      <c r="G11" s="14"/>
    </row>
    <row r="12" spans="1:7" s="1" customFormat="1" ht="14.4" customHeight="1" x14ac:dyDescent="0.25">
      <c r="A12" s="5"/>
      <c r="B12" s="19" t="s">
        <v>13</v>
      </c>
      <c r="C12" s="23"/>
      <c r="D12" s="23"/>
      <c r="E12" s="23"/>
      <c r="F12" s="23"/>
      <c r="G12" s="14"/>
    </row>
    <row r="13" spans="1:7" s="1" customFormat="1" ht="14.4" customHeight="1" x14ac:dyDescent="0.25">
      <c r="A13" s="5"/>
      <c r="B13" s="19" t="s">
        <v>14</v>
      </c>
      <c r="C13" s="23"/>
      <c r="D13" s="23"/>
      <c r="E13" s="23"/>
      <c r="F13" s="23"/>
      <c r="G13" s="14"/>
    </row>
    <row r="14" spans="1:7" s="1" customFormat="1" ht="20.399999999999999" x14ac:dyDescent="0.25">
      <c r="A14" s="5">
        <v>6</v>
      </c>
      <c r="B14" s="6" t="s">
        <v>6</v>
      </c>
      <c r="C14" s="23"/>
      <c r="D14" s="23"/>
      <c r="E14" s="23"/>
      <c r="F14" s="23"/>
      <c r="G14" s="14"/>
    </row>
    <row r="15" spans="1:7" s="1" customFormat="1" ht="20.399999999999999" x14ac:dyDescent="0.25">
      <c r="A15" s="5">
        <v>7</v>
      </c>
      <c r="B15" s="6" t="s">
        <v>7</v>
      </c>
      <c r="C15" s="23"/>
      <c r="D15" s="23"/>
      <c r="E15" s="23"/>
      <c r="F15" s="23"/>
      <c r="G15" s="14"/>
    </row>
    <row r="16" spans="1:7" s="1" customFormat="1" ht="13.8" x14ac:dyDescent="0.25">
      <c r="A16" s="5"/>
      <c r="B16" s="15"/>
      <c r="C16" s="23"/>
      <c r="D16" s="23"/>
      <c r="E16" s="23"/>
      <c r="F16" s="23"/>
      <c r="G16" s="14"/>
    </row>
    <row r="17" spans="1:7" s="1" customFormat="1" ht="13.8" x14ac:dyDescent="0.25">
      <c r="A17" s="5"/>
      <c r="B17" s="15"/>
      <c r="C17" s="24"/>
      <c r="D17" s="24"/>
      <c r="E17" s="24"/>
      <c r="F17" s="24"/>
      <c r="G17" s="16"/>
    </row>
    <row r="18" spans="1:7" s="1" customFormat="1" ht="13.8" x14ac:dyDescent="0.25">
      <c r="A18" s="5"/>
      <c r="B18" s="15"/>
      <c r="C18" s="24"/>
      <c r="D18" s="24"/>
      <c r="E18" s="24"/>
      <c r="F18" s="24"/>
      <c r="G18" s="16"/>
    </row>
    <row r="19" spans="1:7" s="1" customFormat="1" ht="13.8" x14ac:dyDescent="0.25">
      <c r="A19" s="5"/>
      <c r="B19" s="17"/>
      <c r="C19" s="24"/>
      <c r="D19" s="24"/>
      <c r="E19" s="24"/>
      <c r="F19" s="24"/>
      <c r="G19" s="16"/>
    </row>
    <row r="20" spans="1:7" s="1" customFormat="1" ht="13.8" x14ac:dyDescent="0.25">
      <c r="A20" s="5"/>
      <c r="B20" s="17"/>
      <c r="C20" s="24"/>
      <c r="D20" s="24"/>
      <c r="E20" s="24"/>
      <c r="F20" s="24"/>
      <c r="G20" s="16"/>
    </row>
    <row r="21" spans="1:7" s="1" customFormat="1" ht="13.8" x14ac:dyDescent="0.25">
      <c r="A21" s="5"/>
      <c r="B21" s="18"/>
      <c r="C21" s="13"/>
      <c r="D21" s="13"/>
      <c r="E21" s="13"/>
      <c r="F21" s="13"/>
      <c r="G21" s="13"/>
    </row>
    <row r="22" spans="1:7" s="1" customFormat="1" ht="13.8" x14ac:dyDescent="0.25">
      <c r="A22" s="5"/>
      <c r="B22" s="18"/>
      <c r="C22" s="4"/>
      <c r="D22" s="4"/>
      <c r="E22" s="4"/>
      <c r="F22" s="4"/>
      <c r="G22" s="4"/>
    </row>
    <row r="23" spans="1:7" s="1" customFormat="1" ht="13.8" x14ac:dyDescent="0.25">
      <c r="A23" s="3"/>
      <c r="B23" s="2"/>
    </row>
    <row r="24" spans="1:7" s="1" customFormat="1" ht="13.8" x14ac:dyDescent="0.25"/>
    <row r="25" spans="1:7" s="1" customFormat="1" ht="13.8" x14ac:dyDescent="0.25"/>
    <row r="26" spans="1:7" s="1" customFormat="1" ht="13.8" x14ac:dyDescent="0.25"/>
    <row r="27" spans="1:7" s="1" customFormat="1" ht="13.8" x14ac:dyDescent="0.25"/>
    <row r="28" spans="1:7" s="1" customFormat="1" ht="13.8" x14ac:dyDescent="0.25"/>
    <row r="29" spans="1:7" s="1" customFormat="1" ht="13.8" x14ac:dyDescent="0.25"/>
    <row r="30" spans="1:7" s="1" customFormat="1" ht="13.8" x14ac:dyDescent="0.25"/>
    <row r="31" spans="1:7" s="1" customFormat="1" ht="13.8" x14ac:dyDescent="0.25"/>
    <row r="32" spans="1:7" s="1" customFormat="1" ht="13.8" x14ac:dyDescent="0.25"/>
    <row r="33" s="1" customFormat="1" ht="13.8" x14ac:dyDescent="0.25"/>
  </sheetData>
  <mergeCells count="2">
    <mergeCell ref="C5:D5"/>
    <mergeCell ref="E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40"/>
  <sheetViews>
    <sheetView tabSelected="1" view="pageBreakPreview" zoomScale="85" zoomScaleNormal="90" zoomScaleSheetLayoutView="85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A3" sqref="A3:J3"/>
    </sheetView>
  </sheetViews>
  <sheetFormatPr defaultRowHeight="14.4" x14ac:dyDescent="0.3"/>
  <cols>
    <col min="1" max="1" width="19" customWidth="1"/>
    <col min="2" max="2" width="11.44140625" customWidth="1"/>
    <col min="3" max="3" width="23" customWidth="1"/>
    <col min="4" max="4" width="10.88671875" customWidth="1"/>
    <col min="5" max="5" width="10.21875" customWidth="1"/>
    <col min="6" max="6" width="10.88671875" customWidth="1"/>
    <col min="7" max="7" width="22.77734375" customWidth="1"/>
    <col min="8" max="8" width="10.6640625" customWidth="1"/>
    <col min="9" max="9" width="30.44140625" customWidth="1"/>
    <col min="10" max="10" width="13" bestFit="1" customWidth="1"/>
    <col min="15" max="15" width="13.21875" customWidth="1"/>
    <col min="16" max="16" width="13.44140625" customWidth="1"/>
    <col min="17" max="17" width="12.109375" customWidth="1"/>
    <col min="18" max="18" width="10" bestFit="1" customWidth="1"/>
  </cols>
  <sheetData>
    <row r="3" spans="1:17" ht="17.399999999999999" x14ac:dyDescent="0.3">
      <c r="A3" s="45" t="s">
        <v>72</v>
      </c>
      <c r="B3" s="45"/>
      <c r="C3" s="45"/>
      <c r="D3" s="45"/>
      <c r="E3" s="45"/>
      <c r="F3" s="45"/>
      <c r="G3" s="45"/>
      <c r="H3" s="45"/>
      <c r="I3" s="45"/>
      <c r="J3" s="45"/>
    </row>
    <row r="4" spans="1:17" ht="15.6" x14ac:dyDescent="0.3">
      <c r="A4" s="40"/>
      <c r="B4" s="40"/>
      <c r="C4" s="40"/>
      <c r="D4" s="40"/>
      <c r="E4" s="40"/>
      <c r="F4" s="40"/>
      <c r="G4" s="40"/>
      <c r="H4" s="40"/>
      <c r="I4" s="40"/>
      <c r="J4" s="41" t="s">
        <v>19</v>
      </c>
      <c r="K4" s="40"/>
    </row>
    <row r="5" spans="1:17" ht="15.6" x14ac:dyDescent="0.3">
      <c r="A5" s="7"/>
      <c r="B5" s="46">
        <v>225</v>
      </c>
      <c r="C5" s="7"/>
      <c r="D5" s="46">
        <v>226</v>
      </c>
      <c r="E5" s="47"/>
      <c r="F5" s="46">
        <v>310</v>
      </c>
      <c r="G5" s="7"/>
      <c r="H5" s="46">
        <v>340</v>
      </c>
      <c r="I5" s="7"/>
      <c r="J5" s="7" t="s">
        <v>16</v>
      </c>
      <c r="K5" s="40"/>
      <c r="O5" s="22"/>
      <c r="P5" s="22"/>
      <c r="Q5" s="22"/>
    </row>
    <row r="6" spans="1:17" ht="13.2" customHeight="1" x14ac:dyDescent="0.3">
      <c r="A6" s="48" t="s">
        <v>49</v>
      </c>
      <c r="B6" s="49"/>
      <c r="C6" s="50"/>
      <c r="D6" s="49"/>
      <c r="E6" s="51"/>
      <c r="F6" s="49"/>
      <c r="G6" s="52"/>
      <c r="H6" s="53">
        <f>5000+40000+20800+4200</f>
        <v>70000</v>
      </c>
      <c r="I6" s="54" t="s">
        <v>44</v>
      </c>
      <c r="J6" s="55">
        <f>D6+F6+H6+B6</f>
        <v>70000</v>
      </c>
      <c r="K6" s="40"/>
      <c r="M6" s="39"/>
      <c r="N6" s="26"/>
      <c r="O6" s="37"/>
      <c r="P6" s="29"/>
      <c r="Q6" s="29"/>
    </row>
    <row r="7" spans="1:17" ht="15.6" x14ac:dyDescent="0.3">
      <c r="A7" s="48" t="s">
        <v>50</v>
      </c>
      <c r="B7" s="53">
        <v>22800</v>
      </c>
      <c r="C7" s="50" t="s">
        <v>21</v>
      </c>
      <c r="D7" s="53"/>
      <c r="E7" s="54"/>
      <c r="F7" s="53">
        <v>14200</v>
      </c>
      <c r="G7" s="54" t="s">
        <v>22</v>
      </c>
      <c r="H7" s="53">
        <f>20000+9000+10000+57000</f>
        <v>96000</v>
      </c>
      <c r="I7" s="54" t="s">
        <v>42</v>
      </c>
      <c r="J7" s="56">
        <f t="shared" ref="J7:J33" si="0">D7+F7+H7+B7</f>
        <v>133000</v>
      </c>
      <c r="K7" s="40"/>
      <c r="M7" s="39"/>
      <c r="N7" s="20"/>
      <c r="O7" s="37"/>
      <c r="P7" s="29"/>
      <c r="Q7" s="29"/>
    </row>
    <row r="8" spans="1:17" ht="15.6" x14ac:dyDescent="0.3">
      <c r="A8" s="48" t="s">
        <v>51</v>
      </c>
      <c r="B8" s="57">
        <v>20500</v>
      </c>
      <c r="C8" s="58" t="s">
        <v>35</v>
      </c>
      <c r="D8" s="57"/>
      <c r="E8" s="59"/>
      <c r="F8" s="57"/>
      <c r="G8" s="59"/>
      <c r="H8" s="57">
        <f>36500+6000</f>
        <v>42500</v>
      </c>
      <c r="I8" s="59" t="s">
        <v>41</v>
      </c>
      <c r="J8" s="56">
        <f t="shared" si="0"/>
        <v>63000</v>
      </c>
      <c r="K8" s="40"/>
      <c r="M8" s="39"/>
      <c r="N8" s="20"/>
      <c r="O8" s="37"/>
      <c r="P8" s="29"/>
      <c r="Q8" s="29"/>
    </row>
    <row r="9" spans="1:17" ht="15.6" x14ac:dyDescent="0.3">
      <c r="A9" s="48" t="s">
        <v>52</v>
      </c>
      <c r="B9" s="57">
        <v>13553.07</v>
      </c>
      <c r="C9" s="58" t="s">
        <v>24</v>
      </c>
      <c r="D9" s="59"/>
      <c r="E9" s="59"/>
      <c r="F9" s="57"/>
      <c r="G9" s="59"/>
      <c r="H9" s="57">
        <f>30000+35446.93+4000</f>
        <v>69446.929999999993</v>
      </c>
      <c r="I9" s="59" t="s">
        <v>40</v>
      </c>
      <c r="J9" s="56">
        <f t="shared" si="0"/>
        <v>83000</v>
      </c>
      <c r="K9" s="40"/>
      <c r="M9" s="39"/>
      <c r="N9" s="20"/>
      <c r="O9" s="37"/>
      <c r="P9" s="29"/>
      <c r="Q9" s="29"/>
    </row>
    <row r="10" spans="1:17" ht="15.6" x14ac:dyDescent="0.3">
      <c r="A10" s="48" t="s">
        <v>53</v>
      </c>
      <c r="B10" s="57"/>
      <c r="C10" s="58"/>
      <c r="D10" s="57"/>
      <c r="E10" s="59"/>
      <c r="F10" s="60"/>
      <c r="G10" s="61"/>
      <c r="H10" s="60">
        <f>15000+4000</f>
        <v>19000</v>
      </c>
      <c r="I10" s="62" t="s">
        <v>39</v>
      </c>
      <c r="J10" s="55">
        <f t="shared" si="0"/>
        <v>19000</v>
      </c>
      <c r="K10" s="40"/>
      <c r="M10" s="39"/>
      <c r="N10" s="20"/>
      <c r="O10" s="37"/>
      <c r="P10" s="29"/>
      <c r="Q10" s="29"/>
    </row>
    <row r="11" spans="1:17" ht="15.6" x14ac:dyDescent="0.3">
      <c r="A11" s="48" t="s">
        <v>54</v>
      </c>
      <c r="B11" s="57"/>
      <c r="C11" s="58"/>
      <c r="D11" s="59"/>
      <c r="E11" s="59"/>
      <c r="F11" s="57">
        <v>9000</v>
      </c>
      <c r="G11" s="59" t="s">
        <v>30</v>
      </c>
      <c r="H11" s="57">
        <v>4000</v>
      </c>
      <c r="I11" s="59" t="s">
        <v>37</v>
      </c>
      <c r="J11" s="56">
        <f t="shared" si="0"/>
        <v>13000</v>
      </c>
      <c r="K11" s="40"/>
      <c r="M11" s="39"/>
      <c r="N11" s="27"/>
      <c r="O11" s="37"/>
      <c r="P11" s="29"/>
      <c r="Q11" s="29"/>
    </row>
    <row r="12" spans="1:17" ht="15.6" x14ac:dyDescent="0.3">
      <c r="A12" s="48" t="s">
        <v>55</v>
      </c>
      <c r="B12" s="57">
        <v>131000</v>
      </c>
      <c r="C12" s="58" t="s">
        <v>25</v>
      </c>
      <c r="D12" s="59"/>
      <c r="E12" s="59"/>
      <c r="F12" s="57"/>
      <c r="G12" s="59"/>
      <c r="H12" s="57"/>
      <c r="I12" s="63"/>
      <c r="J12" s="56">
        <f t="shared" si="0"/>
        <v>131000</v>
      </c>
      <c r="K12" s="40"/>
      <c r="M12" s="39"/>
      <c r="N12" s="20"/>
      <c r="O12" s="37"/>
      <c r="P12" s="29"/>
      <c r="Q12" s="29"/>
    </row>
    <row r="13" spans="1:17" ht="15.6" x14ac:dyDescent="0.3">
      <c r="A13" s="48" t="s">
        <v>56</v>
      </c>
      <c r="B13" s="57"/>
      <c r="C13" s="58"/>
      <c r="D13" s="59"/>
      <c r="E13" s="59"/>
      <c r="F13" s="57"/>
      <c r="G13" s="59"/>
      <c r="H13" s="57"/>
      <c r="I13" s="59"/>
      <c r="J13" s="56">
        <f t="shared" si="0"/>
        <v>0</v>
      </c>
      <c r="K13" s="40"/>
      <c r="M13" s="39"/>
      <c r="N13" s="20"/>
      <c r="O13" s="37"/>
      <c r="P13" s="29"/>
      <c r="Q13" s="29"/>
    </row>
    <row r="14" spans="1:17" ht="15.6" x14ac:dyDescent="0.3">
      <c r="A14" s="48" t="s">
        <v>57</v>
      </c>
      <c r="B14" s="57"/>
      <c r="C14" s="58"/>
      <c r="D14" s="59"/>
      <c r="E14" s="59"/>
      <c r="F14" s="57"/>
      <c r="G14" s="59"/>
      <c r="H14" s="57">
        <v>15000</v>
      </c>
      <c r="I14" s="59" t="s">
        <v>28</v>
      </c>
      <c r="J14" s="56">
        <f t="shared" si="0"/>
        <v>15000</v>
      </c>
      <c r="K14" s="40"/>
      <c r="M14" s="39"/>
      <c r="N14" s="27"/>
      <c r="O14" s="37"/>
      <c r="P14" s="29"/>
      <c r="Q14" s="29"/>
    </row>
    <row r="15" spans="1:17" ht="15.6" x14ac:dyDescent="0.3">
      <c r="A15" s="48" t="s">
        <v>58</v>
      </c>
      <c r="B15" s="57"/>
      <c r="C15" s="58"/>
      <c r="D15" s="57"/>
      <c r="E15" s="59"/>
      <c r="F15" s="57"/>
      <c r="G15" s="59"/>
      <c r="H15" s="57">
        <f>17000+4000</f>
        <v>21000</v>
      </c>
      <c r="I15" s="59" t="s">
        <v>36</v>
      </c>
      <c r="J15" s="56">
        <f t="shared" si="0"/>
        <v>21000</v>
      </c>
      <c r="K15" s="40"/>
      <c r="M15" s="39"/>
      <c r="N15" s="27"/>
      <c r="O15" s="37"/>
      <c r="P15" s="29"/>
      <c r="Q15" s="29"/>
    </row>
    <row r="16" spans="1:17" ht="15.6" x14ac:dyDescent="0.3">
      <c r="A16" s="48" t="s">
        <v>59</v>
      </c>
      <c r="B16" s="57"/>
      <c r="C16" s="58"/>
      <c r="D16" s="57"/>
      <c r="E16" s="59"/>
      <c r="F16" s="57"/>
      <c r="G16" s="59"/>
      <c r="H16" s="57">
        <f>12731+2269</f>
        <v>15000</v>
      </c>
      <c r="I16" s="59" t="s">
        <v>46</v>
      </c>
      <c r="J16" s="56">
        <f t="shared" si="0"/>
        <v>15000</v>
      </c>
      <c r="K16" s="40"/>
      <c r="M16" s="39"/>
      <c r="N16" s="20"/>
      <c r="O16" s="37"/>
      <c r="P16" s="29"/>
      <c r="Q16" s="29"/>
    </row>
    <row r="17" spans="1:20" ht="15.6" x14ac:dyDescent="0.3">
      <c r="A17" s="48" t="s">
        <v>60</v>
      </c>
      <c r="B17" s="57"/>
      <c r="C17" s="58"/>
      <c r="D17" s="57"/>
      <c r="E17" s="59"/>
      <c r="F17" s="57"/>
      <c r="G17" s="59"/>
      <c r="H17" s="57">
        <v>57000</v>
      </c>
      <c r="I17" s="59" t="s">
        <v>31</v>
      </c>
      <c r="J17" s="56">
        <f t="shared" si="0"/>
        <v>57000</v>
      </c>
      <c r="K17" s="40"/>
      <c r="M17" s="39"/>
      <c r="N17" s="20"/>
      <c r="O17" s="37"/>
      <c r="P17" s="29"/>
      <c r="Q17" s="29"/>
    </row>
    <row r="18" spans="1:20" ht="15.6" x14ac:dyDescent="0.3">
      <c r="A18" s="48" t="s">
        <v>61</v>
      </c>
      <c r="B18" s="64"/>
      <c r="C18" s="65"/>
      <c r="D18" s="64"/>
      <c r="E18" s="66"/>
      <c r="F18" s="64"/>
      <c r="G18" s="66"/>
      <c r="H18" s="64"/>
      <c r="I18" s="66"/>
      <c r="J18" s="67">
        <f t="shared" si="0"/>
        <v>0</v>
      </c>
      <c r="K18" s="40"/>
      <c r="M18" s="39"/>
      <c r="N18" s="27"/>
      <c r="O18" s="37"/>
      <c r="P18" s="29"/>
      <c r="Q18" s="29"/>
    </row>
    <row r="19" spans="1:20" ht="15.6" x14ac:dyDescent="0.3">
      <c r="A19" s="68"/>
      <c r="B19" s="57"/>
      <c r="C19" s="57"/>
      <c r="D19" s="57"/>
      <c r="E19" s="59"/>
      <c r="F19" s="57"/>
      <c r="G19" s="59"/>
      <c r="H19" s="57"/>
      <c r="I19" s="59"/>
      <c r="J19" s="53"/>
      <c r="K19" s="40"/>
      <c r="M19" s="39"/>
      <c r="N19" s="32"/>
      <c r="O19" s="38"/>
      <c r="P19" s="33"/>
      <c r="Q19" s="33"/>
      <c r="R19" s="34"/>
    </row>
    <row r="20" spans="1:20" ht="15.6" x14ac:dyDescent="0.3">
      <c r="A20" s="69"/>
      <c r="B20" s="70"/>
      <c r="C20" s="70"/>
      <c r="D20" s="70"/>
      <c r="E20" s="71"/>
      <c r="F20" s="70"/>
      <c r="G20" s="71"/>
      <c r="H20" s="70"/>
      <c r="I20" s="71"/>
      <c r="J20" s="72"/>
      <c r="K20" s="40"/>
      <c r="M20" s="39"/>
      <c r="N20" s="27"/>
      <c r="O20" s="37"/>
      <c r="P20" s="29"/>
      <c r="Q20" s="29"/>
      <c r="R20" s="21"/>
    </row>
    <row r="21" spans="1:20" ht="13.8" customHeight="1" x14ac:dyDescent="0.3">
      <c r="A21" s="73" t="s">
        <v>18</v>
      </c>
      <c r="B21" s="60"/>
      <c r="C21" s="61"/>
      <c r="D21" s="60"/>
      <c r="E21" s="61"/>
      <c r="F21" s="57">
        <f>18499+5399</f>
        <v>23898</v>
      </c>
      <c r="G21" s="59" t="s">
        <v>34</v>
      </c>
      <c r="H21" s="60">
        <f>20000+13102</f>
        <v>33102</v>
      </c>
      <c r="I21" s="74" t="s">
        <v>27</v>
      </c>
      <c r="J21" s="49">
        <f>D21+F21+H21+B21</f>
        <v>57000</v>
      </c>
      <c r="K21" s="40"/>
      <c r="M21" s="39"/>
      <c r="N21" s="28"/>
      <c r="O21" s="37"/>
      <c r="P21" s="29"/>
      <c r="Q21" s="29"/>
    </row>
    <row r="22" spans="1:20" ht="15.6" customHeight="1" thickBot="1" x14ac:dyDescent="0.35">
      <c r="A22" s="73" t="s">
        <v>20</v>
      </c>
      <c r="B22" s="75"/>
      <c r="C22" s="75"/>
      <c r="D22" s="75"/>
      <c r="E22" s="76"/>
      <c r="F22" s="64"/>
      <c r="G22" s="66"/>
      <c r="H22" s="75"/>
      <c r="I22" s="77"/>
      <c r="J22" s="78">
        <f>D22+F22+H22+B22</f>
        <v>0</v>
      </c>
      <c r="K22" s="40"/>
      <c r="M22" s="39"/>
      <c r="N22" s="28"/>
      <c r="O22" s="37"/>
      <c r="P22" s="29"/>
      <c r="Q22" s="29"/>
    </row>
    <row r="23" spans="1:20" ht="15.6" customHeight="1" thickBot="1" x14ac:dyDescent="0.35">
      <c r="A23" s="79" t="s">
        <v>47</v>
      </c>
      <c r="B23" s="80">
        <f>SUM(B6:B22)</f>
        <v>187853.07</v>
      </c>
      <c r="C23" s="81"/>
      <c r="D23" s="81">
        <f t="shared" ref="D23:H23" si="1">SUM(D6:D22)</f>
        <v>0</v>
      </c>
      <c r="E23" s="81"/>
      <c r="F23" s="81">
        <f t="shared" si="1"/>
        <v>47098</v>
      </c>
      <c r="G23" s="81"/>
      <c r="H23" s="81">
        <f t="shared" si="1"/>
        <v>442048.93</v>
      </c>
      <c r="I23" s="81"/>
      <c r="J23" s="82">
        <f>SUM(J6:J22)</f>
        <v>677000</v>
      </c>
      <c r="K23" s="40"/>
      <c r="M23" s="39"/>
      <c r="N23" s="28"/>
      <c r="O23" s="37"/>
      <c r="P23" s="29"/>
      <c r="Q23" s="29"/>
    </row>
    <row r="24" spans="1:20" ht="15.6" x14ac:dyDescent="0.3">
      <c r="A24" s="68"/>
      <c r="B24" s="70"/>
      <c r="C24" s="70"/>
      <c r="D24" s="70"/>
      <c r="E24" s="71"/>
      <c r="F24" s="70"/>
      <c r="G24" s="71"/>
      <c r="H24" s="70"/>
      <c r="I24" s="71"/>
      <c r="J24" s="72"/>
      <c r="K24" s="40"/>
      <c r="M24" s="39"/>
      <c r="N24" s="27"/>
      <c r="O24" s="37"/>
      <c r="P24" s="29"/>
      <c r="Q24" s="29"/>
    </row>
    <row r="25" spans="1:20" ht="15.6" x14ac:dyDescent="0.3">
      <c r="A25" s="68" t="s">
        <v>62</v>
      </c>
      <c r="B25" s="57"/>
      <c r="C25" s="58"/>
      <c r="D25" s="59"/>
      <c r="E25" s="59"/>
      <c r="F25" s="57"/>
      <c r="G25" s="59"/>
      <c r="H25" s="57">
        <f>57000+5000</f>
        <v>62000</v>
      </c>
      <c r="I25" s="59" t="s">
        <v>38</v>
      </c>
      <c r="J25" s="53">
        <f t="shared" si="0"/>
        <v>62000</v>
      </c>
      <c r="K25" s="40"/>
      <c r="M25" s="39"/>
      <c r="N25" s="27"/>
      <c r="O25" s="37"/>
      <c r="P25" s="29"/>
      <c r="Q25" s="29"/>
    </row>
    <row r="26" spans="1:20" ht="15.6" x14ac:dyDescent="0.3">
      <c r="A26" s="68" t="s">
        <v>63</v>
      </c>
      <c r="B26" s="57"/>
      <c r="C26" s="58"/>
      <c r="D26" s="59"/>
      <c r="E26" s="59"/>
      <c r="F26" s="57"/>
      <c r="G26" s="59"/>
      <c r="H26" s="57"/>
      <c r="I26" s="59"/>
      <c r="J26" s="53">
        <f t="shared" si="0"/>
        <v>0</v>
      </c>
      <c r="K26" s="40"/>
      <c r="M26" s="39"/>
      <c r="N26" s="27"/>
      <c r="O26" s="37"/>
      <c r="P26" s="29"/>
      <c r="Q26" s="29"/>
    </row>
    <row r="27" spans="1:20" ht="15.6" x14ac:dyDescent="0.3">
      <c r="A27" s="68" t="s">
        <v>64</v>
      </c>
      <c r="B27" s="57">
        <v>39300</v>
      </c>
      <c r="C27" s="59" t="s">
        <v>32</v>
      </c>
      <c r="D27" s="59"/>
      <c r="E27" s="59"/>
      <c r="F27" s="57"/>
      <c r="G27" s="59"/>
      <c r="H27" s="83">
        <v>31700</v>
      </c>
      <c r="I27" s="59" t="s">
        <v>33</v>
      </c>
      <c r="J27" s="53">
        <f t="shared" si="0"/>
        <v>71000</v>
      </c>
      <c r="K27" s="40"/>
      <c r="M27" s="39"/>
      <c r="N27" s="27"/>
      <c r="O27" s="37"/>
      <c r="P27" s="29"/>
      <c r="Q27" s="29"/>
    </row>
    <row r="28" spans="1:20" ht="15.6" x14ac:dyDescent="0.3">
      <c r="A28" s="68" t="s">
        <v>65</v>
      </c>
      <c r="B28" s="57">
        <v>20500</v>
      </c>
      <c r="C28" s="50" t="s">
        <v>21</v>
      </c>
      <c r="D28" s="59"/>
      <c r="E28" s="59"/>
      <c r="F28" s="57">
        <v>16700</v>
      </c>
      <c r="G28" s="54" t="s">
        <v>22</v>
      </c>
      <c r="H28" s="57">
        <v>19800</v>
      </c>
      <c r="I28" s="54" t="s">
        <v>23</v>
      </c>
      <c r="J28" s="53">
        <f t="shared" si="0"/>
        <v>57000</v>
      </c>
      <c r="K28" s="40"/>
      <c r="M28" s="39"/>
      <c r="N28" s="27"/>
      <c r="O28" s="37"/>
      <c r="P28" s="29"/>
      <c r="Q28" s="29"/>
      <c r="S28" s="21"/>
      <c r="T28" s="21"/>
    </row>
    <row r="29" spans="1:20" ht="15.6" x14ac:dyDescent="0.3">
      <c r="A29" s="68" t="s">
        <v>66</v>
      </c>
      <c r="B29" s="57"/>
      <c r="C29" s="58"/>
      <c r="D29" s="59"/>
      <c r="E29" s="59"/>
      <c r="F29" s="57"/>
      <c r="G29" s="59"/>
      <c r="H29" s="57">
        <v>12000</v>
      </c>
      <c r="I29" s="59" t="s">
        <v>43</v>
      </c>
      <c r="J29" s="53">
        <f t="shared" si="0"/>
        <v>12000</v>
      </c>
      <c r="K29" s="40"/>
      <c r="M29" s="39"/>
      <c r="N29" s="27"/>
      <c r="O29" s="37"/>
      <c r="P29" s="29"/>
      <c r="Q29" s="29"/>
      <c r="S29" s="21"/>
      <c r="T29" s="21"/>
    </row>
    <row r="30" spans="1:20" ht="15.6" x14ac:dyDescent="0.3">
      <c r="A30" s="68" t="s">
        <v>67</v>
      </c>
      <c r="B30" s="57"/>
      <c r="C30" s="58"/>
      <c r="D30" s="57">
        <v>23512.880000000001</v>
      </c>
      <c r="E30" s="59" t="s">
        <v>29</v>
      </c>
      <c r="F30" s="57"/>
      <c r="G30" s="59"/>
      <c r="H30" s="57">
        <v>33487.120000000003</v>
      </c>
      <c r="I30" s="59" t="s">
        <v>28</v>
      </c>
      <c r="J30" s="53">
        <f t="shared" si="0"/>
        <v>57000</v>
      </c>
      <c r="K30" s="40"/>
      <c r="M30" s="39"/>
      <c r="N30" s="27"/>
      <c r="O30" s="37"/>
      <c r="P30" s="29"/>
      <c r="Q30" s="29"/>
      <c r="S30" s="21"/>
      <c r="T30" s="21"/>
    </row>
    <row r="31" spans="1:20" ht="15.6" x14ac:dyDescent="0.3">
      <c r="A31" s="68" t="s">
        <v>68</v>
      </c>
      <c r="B31" s="57"/>
      <c r="C31" s="58"/>
      <c r="D31" s="59"/>
      <c r="E31" s="59"/>
      <c r="F31" s="57"/>
      <c r="G31" s="59"/>
      <c r="H31" s="57"/>
      <c r="I31" s="59"/>
      <c r="J31" s="53">
        <f t="shared" si="0"/>
        <v>0</v>
      </c>
      <c r="K31" s="40"/>
      <c r="M31" s="39"/>
      <c r="N31" s="27"/>
      <c r="O31" s="37"/>
      <c r="P31" s="29"/>
      <c r="Q31" s="29"/>
      <c r="S31" s="21"/>
      <c r="T31" s="21"/>
    </row>
    <row r="32" spans="1:20" ht="15.6" x14ac:dyDescent="0.3">
      <c r="A32" s="68" t="s">
        <v>69</v>
      </c>
      <c r="B32" s="57"/>
      <c r="C32" s="58"/>
      <c r="D32" s="59"/>
      <c r="E32" s="59"/>
      <c r="F32" s="57"/>
      <c r="G32" s="59"/>
      <c r="H32" s="57">
        <v>5000</v>
      </c>
      <c r="I32" s="59" t="s">
        <v>37</v>
      </c>
      <c r="J32" s="53">
        <f t="shared" si="0"/>
        <v>5000</v>
      </c>
      <c r="K32" s="40"/>
      <c r="M32" s="39"/>
      <c r="N32" s="27"/>
      <c r="O32" s="37"/>
      <c r="P32" s="29"/>
      <c r="Q32" s="29"/>
      <c r="S32" s="21"/>
      <c r="T32" s="21"/>
    </row>
    <row r="33" spans="1:20" ht="15.6" x14ac:dyDescent="0.3">
      <c r="A33" s="68" t="s">
        <v>70</v>
      </c>
      <c r="B33" s="57">
        <v>29000</v>
      </c>
      <c r="C33" s="58" t="s">
        <v>26</v>
      </c>
      <c r="D33" s="59"/>
      <c r="E33" s="59"/>
      <c r="F33" s="57"/>
      <c r="G33" s="59"/>
      <c r="H33" s="57">
        <f>16823.8+5000+11176.2</f>
        <v>33000</v>
      </c>
      <c r="I33" s="59" t="s">
        <v>45</v>
      </c>
      <c r="J33" s="53">
        <f t="shared" si="0"/>
        <v>62000</v>
      </c>
      <c r="K33" s="40"/>
      <c r="M33" s="39"/>
      <c r="N33" s="27"/>
      <c r="O33" s="37"/>
      <c r="P33" s="29"/>
      <c r="Q33" s="29"/>
      <c r="S33" s="21"/>
      <c r="T33" s="21"/>
    </row>
    <row r="34" spans="1:20" ht="16.2" thickBot="1" x14ac:dyDescent="0.35">
      <c r="A34" s="68" t="s">
        <v>71</v>
      </c>
      <c r="B34" s="64"/>
      <c r="C34" s="65"/>
      <c r="D34" s="66"/>
      <c r="E34" s="66"/>
      <c r="F34" s="64"/>
      <c r="G34" s="66"/>
      <c r="H34" s="64">
        <f>15000+5000</f>
        <v>20000</v>
      </c>
      <c r="I34" s="66" t="s">
        <v>36</v>
      </c>
      <c r="J34" s="67">
        <f>D34+F34+H34+B34</f>
        <v>20000</v>
      </c>
      <c r="K34" s="40"/>
      <c r="M34" s="39"/>
      <c r="N34" s="27"/>
      <c r="O34" s="37"/>
      <c r="P34" s="29"/>
      <c r="Q34" s="29"/>
    </row>
    <row r="35" spans="1:20" ht="16.2" thickBot="1" x14ac:dyDescent="0.35">
      <c r="A35" s="84" t="s">
        <v>48</v>
      </c>
      <c r="B35" s="85">
        <f>SUM(B25:B34)</f>
        <v>88800</v>
      </c>
      <c r="C35" s="85"/>
      <c r="D35" s="85">
        <f t="shared" ref="D35" si="2">SUM(D25:D34)</f>
        <v>23512.880000000001</v>
      </c>
      <c r="E35" s="86"/>
      <c r="F35" s="85">
        <f t="shared" ref="F35" si="3">SUM(F25:F34)</f>
        <v>16700</v>
      </c>
      <c r="G35" s="86"/>
      <c r="H35" s="85">
        <f>SUM(H25:H34)</f>
        <v>216987.12</v>
      </c>
      <c r="I35" s="86"/>
      <c r="J35" s="87">
        <f>D35+F35+H35+B35</f>
        <v>346000</v>
      </c>
      <c r="K35" s="40" t="s">
        <v>15</v>
      </c>
      <c r="N35" s="32"/>
      <c r="O35" s="33"/>
      <c r="P35" s="33"/>
      <c r="Q35" s="33"/>
      <c r="R35" s="34"/>
    </row>
    <row r="36" spans="1:20" ht="16.2" thickBot="1" x14ac:dyDescent="0.35">
      <c r="A36" s="88"/>
      <c r="B36" s="89"/>
      <c r="C36" s="90"/>
      <c r="D36" s="91"/>
      <c r="E36" s="91"/>
      <c r="F36" s="89"/>
      <c r="G36" s="91"/>
      <c r="H36" s="89"/>
      <c r="I36" s="91"/>
      <c r="J36" s="89"/>
      <c r="K36" s="40"/>
      <c r="N36" s="31"/>
      <c r="O36" s="31"/>
      <c r="P36" s="31"/>
      <c r="Q36" s="31"/>
    </row>
    <row r="37" spans="1:20" ht="16.2" thickBot="1" x14ac:dyDescent="0.35">
      <c r="A37" s="92" t="s">
        <v>17</v>
      </c>
      <c r="B37" s="93">
        <f>B35+B23</f>
        <v>276653.07</v>
      </c>
      <c r="C37" s="93">
        <f t="shared" ref="C37:I37" si="4">C35+C23</f>
        <v>0</v>
      </c>
      <c r="D37" s="93">
        <f t="shared" si="4"/>
        <v>23512.880000000001</v>
      </c>
      <c r="E37" s="93">
        <f t="shared" si="4"/>
        <v>0</v>
      </c>
      <c r="F37" s="93">
        <f t="shared" si="4"/>
        <v>63798</v>
      </c>
      <c r="G37" s="93">
        <f t="shared" si="4"/>
        <v>0</v>
      </c>
      <c r="H37" s="93">
        <f t="shared" si="4"/>
        <v>659036.05000000005</v>
      </c>
      <c r="I37" s="93">
        <f t="shared" si="4"/>
        <v>0</v>
      </c>
      <c r="J37" s="93">
        <f>J35+J23</f>
        <v>1023000</v>
      </c>
      <c r="K37" s="40"/>
      <c r="N37" s="31"/>
      <c r="O37" s="29"/>
      <c r="P37" s="29"/>
      <c r="Q37" s="35"/>
      <c r="R37" s="36"/>
    </row>
    <row r="38" spans="1:20" ht="15.6" x14ac:dyDescent="0.3">
      <c r="A38" s="1"/>
      <c r="B38" s="1"/>
      <c r="C38" s="1"/>
      <c r="D38" s="1"/>
      <c r="E38" s="1"/>
      <c r="F38" s="1"/>
      <c r="G38" s="1"/>
      <c r="H38" s="1"/>
      <c r="I38" s="1"/>
      <c r="J38" s="94">
        <f>D37+F37+H37+B37</f>
        <v>1023000</v>
      </c>
      <c r="K38" s="40"/>
      <c r="P38" s="21"/>
    </row>
    <row r="40" spans="1:20" x14ac:dyDescent="0.3">
      <c r="B40" s="25"/>
      <c r="F40" s="21"/>
      <c r="H40" s="30"/>
      <c r="J40" s="21"/>
      <c r="O40" s="21"/>
    </row>
  </sheetData>
  <mergeCells count="1">
    <mergeCell ref="A3:J3"/>
  </mergeCells>
  <pageMargins left="0.11811023622047245" right="0.11811023622047245" top="0.19685039370078741" bottom="0.19685039370078741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свод</vt:lpstr>
      <vt:lpstr>наказы  избир</vt:lpstr>
      <vt:lpstr>'наказы  избир'!Область_печати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Koreva</dc:creator>
  <cp:lastModifiedBy>ОНО</cp:lastModifiedBy>
  <cp:lastPrinted>2021-04-28T23:48:07Z</cp:lastPrinted>
  <dcterms:created xsi:type="dcterms:W3CDTF">2015-12-22T05:57:11Z</dcterms:created>
  <dcterms:modified xsi:type="dcterms:W3CDTF">2021-04-28T23:48:14Z</dcterms:modified>
</cp:coreProperties>
</file>