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rebEV\Desktop\"/>
    </mc:Choice>
  </mc:AlternateContent>
  <bookViews>
    <workbookView xWindow="0" yWindow="0" windowWidth="16380" windowHeight="8190" tabRatio="500"/>
  </bookViews>
  <sheets>
    <sheet name="Приложение 1 (ОТЧЕТНЫЙ ПЕРИОД)" sheetId="3" r:id="rId1"/>
    <sheet name="Приложение 2 (СВОД)" sheetId="4" r:id="rId2"/>
  </sheets>
  <definedNames>
    <definedName name="_xlnm.Print_Titles" localSheetId="0">'Приложение 1 (ОТЧЕТНЫЙ ПЕРИОД)'!$3:$4</definedName>
    <definedName name="_xlnm.Print_Titles" localSheetId="1">'Приложение 2 (СВОД)'!$3:$4</definedName>
    <definedName name="_xlnm.Print_Area" localSheetId="1">'Приложение 2 (СВОД)'!$A$1:$N$139</definedName>
  </definedNames>
  <calcPr calcId="152511"/>
</workbook>
</file>

<file path=xl/calcChain.xml><?xml version="1.0" encoding="utf-8"?>
<calcChain xmlns="http://schemas.openxmlformats.org/spreadsheetml/2006/main">
  <c r="E210" i="3" l="1"/>
  <c r="E202" i="3"/>
  <c r="E518" i="3" l="1"/>
  <c r="G118" i="3"/>
  <c r="G116" i="3" s="1"/>
  <c r="F118" i="3"/>
  <c r="E118" i="3"/>
  <c r="F119" i="3"/>
  <c r="G119" i="3"/>
  <c r="F117" i="3"/>
  <c r="G117" i="3"/>
  <c r="F116" i="3"/>
  <c r="F104" i="3" l="1"/>
  <c r="E643" i="3" l="1"/>
  <c r="F44" i="3" l="1"/>
  <c r="E44" i="3"/>
  <c r="H591" i="3" l="1"/>
  <c r="I591" i="3"/>
  <c r="G591" i="3"/>
  <c r="G309" i="3"/>
  <c r="F218" i="3" l="1"/>
  <c r="L650" i="3" l="1"/>
  <c r="M650" i="3"/>
  <c r="L649" i="3"/>
  <c r="M649" i="3"/>
  <c r="L648" i="3"/>
  <c r="M648" i="3"/>
  <c r="K649" i="3"/>
  <c r="K650" i="3"/>
  <c r="K648" i="3"/>
  <c r="F650" i="3"/>
  <c r="G650" i="3"/>
  <c r="H650" i="3"/>
  <c r="I650" i="3"/>
  <c r="F649" i="3"/>
  <c r="G649" i="3"/>
  <c r="H649" i="3"/>
  <c r="I649" i="3"/>
  <c r="F648" i="3"/>
  <c r="G648" i="3"/>
  <c r="H648" i="3"/>
  <c r="I648" i="3"/>
  <c r="E649" i="3"/>
  <c r="E650" i="3"/>
  <c r="E648" i="3"/>
  <c r="M137" i="4" l="1"/>
  <c r="L137" i="4"/>
  <c r="K137" i="4"/>
  <c r="I137" i="4"/>
  <c r="H137" i="4"/>
  <c r="G137" i="4"/>
  <c r="F137" i="4"/>
  <c r="E137" i="4"/>
  <c r="M136" i="4"/>
  <c r="L136" i="4"/>
  <c r="K136" i="4"/>
  <c r="I136" i="4"/>
  <c r="H136" i="4"/>
  <c r="G136" i="4"/>
  <c r="F136" i="4"/>
  <c r="E136" i="4"/>
  <c r="M135" i="4"/>
  <c r="M138" i="4" s="1"/>
  <c r="L135" i="4"/>
  <c r="L138" i="4" s="1"/>
  <c r="K135" i="4"/>
  <c r="K138" i="4" s="1"/>
  <c r="I135" i="4"/>
  <c r="I138" i="4" s="1"/>
  <c r="H135" i="4"/>
  <c r="H138" i="4" s="1"/>
  <c r="G135" i="4"/>
  <c r="G138" i="4" s="1"/>
  <c r="F135" i="4"/>
  <c r="F138" i="4" s="1"/>
  <c r="E135" i="4"/>
  <c r="E138" i="4" s="1"/>
  <c r="S134" i="4"/>
  <c r="S198" i="4" s="1"/>
  <c r="R134" i="4"/>
  <c r="R198" i="4" s="1"/>
  <c r="M127" i="4"/>
  <c r="L127" i="4"/>
  <c r="K127" i="4"/>
  <c r="I127" i="4"/>
  <c r="H127" i="4"/>
  <c r="G127" i="4"/>
  <c r="F127" i="4"/>
  <c r="E127" i="4"/>
  <c r="M126" i="4"/>
  <c r="L126" i="4"/>
  <c r="K126" i="4"/>
  <c r="I126" i="4"/>
  <c r="H126" i="4"/>
  <c r="G126" i="4"/>
  <c r="F126" i="4"/>
  <c r="E126" i="4"/>
  <c r="M125" i="4"/>
  <c r="M128" i="4" s="1"/>
  <c r="L125" i="4"/>
  <c r="L128" i="4" s="1"/>
  <c r="K125" i="4"/>
  <c r="K128" i="4" s="1"/>
  <c r="I125" i="4"/>
  <c r="I128" i="4" s="1"/>
  <c r="H125" i="4"/>
  <c r="H128" i="4" s="1"/>
  <c r="G125" i="4"/>
  <c r="G128" i="4" s="1"/>
  <c r="F125" i="4"/>
  <c r="F128" i="4" s="1"/>
  <c r="E125" i="4"/>
  <c r="E128" i="4" s="1"/>
  <c r="B125" i="4"/>
  <c r="R124" i="4" s="1"/>
  <c r="R194" i="4" s="1"/>
  <c r="S124" i="4"/>
  <c r="S194" i="4" s="1"/>
  <c r="A124" i="4"/>
  <c r="M120" i="4"/>
  <c r="L120" i="4"/>
  <c r="K120" i="4"/>
  <c r="I120" i="4"/>
  <c r="H120" i="4"/>
  <c r="G120" i="4"/>
  <c r="F120" i="4"/>
  <c r="E120" i="4"/>
  <c r="M119" i="4"/>
  <c r="L119" i="4"/>
  <c r="K119" i="4"/>
  <c r="I119" i="4"/>
  <c r="H119" i="4"/>
  <c r="G119" i="4"/>
  <c r="F119" i="4"/>
  <c r="E119" i="4"/>
  <c r="M118" i="4"/>
  <c r="M121" i="4" s="1"/>
  <c r="L118" i="4"/>
  <c r="L121" i="4" s="1"/>
  <c r="K118" i="4"/>
  <c r="I118" i="4"/>
  <c r="H118" i="4"/>
  <c r="H121" i="4" s="1"/>
  <c r="G118" i="4"/>
  <c r="F118" i="4"/>
  <c r="F121" i="4" s="1"/>
  <c r="E118" i="4"/>
  <c r="E121" i="4" s="1"/>
  <c r="B118" i="4"/>
  <c r="S117" i="4"/>
  <c r="S190" i="4" s="1"/>
  <c r="R117" i="4"/>
  <c r="R190" i="4" s="1"/>
  <c r="A117" i="4"/>
  <c r="B111" i="4"/>
  <c r="R110" i="4" s="1"/>
  <c r="R186" i="4" s="1"/>
  <c r="S110" i="4"/>
  <c r="S186" i="4" s="1"/>
  <c r="B104" i="4"/>
  <c r="R103" i="4" s="1"/>
  <c r="R182" i="4" s="1"/>
  <c r="S103" i="4"/>
  <c r="S182" i="4" s="1"/>
  <c r="A103" i="4"/>
  <c r="M99" i="4"/>
  <c r="L99" i="4"/>
  <c r="K99" i="4"/>
  <c r="I99" i="4"/>
  <c r="H99" i="4"/>
  <c r="G99" i="4"/>
  <c r="F99" i="4"/>
  <c r="E99" i="4"/>
  <c r="M98" i="4"/>
  <c r="L98" i="4"/>
  <c r="K98" i="4"/>
  <c r="I98" i="4"/>
  <c r="H98" i="4"/>
  <c r="G98" i="4"/>
  <c r="F98" i="4"/>
  <c r="E98" i="4"/>
  <c r="M97" i="4"/>
  <c r="M100" i="4" s="1"/>
  <c r="L97" i="4"/>
  <c r="L100" i="4" s="1"/>
  <c r="K97" i="4"/>
  <c r="K100" i="4" s="1"/>
  <c r="I97" i="4"/>
  <c r="I100" i="4" s="1"/>
  <c r="H97" i="4"/>
  <c r="H100" i="4" s="1"/>
  <c r="G97" i="4"/>
  <c r="G100" i="4" s="1"/>
  <c r="F97" i="4"/>
  <c r="F100" i="4" s="1"/>
  <c r="E97" i="4"/>
  <c r="E100" i="4" s="1"/>
  <c r="B97" i="4"/>
  <c r="S96" i="4"/>
  <c r="S178" i="4" s="1"/>
  <c r="R96" i="4"/>
  <c r="R178" i="4" s="1"/>
  <c r="A96" i="4"/>
  <c r="M92" i="4"/>
  <c r="L92" i="4"/>
  <c r="K92" i="4"/>
  <c r="I92" i="4"/>
  <c r="H92" i="4"/>
  <c r="G92" i="4"/>
  <c r="F92" i="4"/>
  <c r="E92" i="4"/>
  <c r="M91" i="4"/>
  <c r="L91" i="4"/>
  <c r="K91" i="4"/>
  <c r="I91" i="4"/>
  <c r="H91" i="4"/>
  <c r="G91" i="4"/>
  <c r="F91" i="4"/>
  <c r="E91" i="4"/>
  <c r="M90" i="4"/>
  <c r="M93" i="4" s="1"/>
  <c r="L90" i="4"/>
  <c r="L93" i="4" s="1"/>
  <c r="K90" i="4"/>
  <c r="K93" i="4" s="1"/>
  <c r="I90" i="4"/>
  <c r="I93" i="4" s="1"/>
  <c r="H90" i="4"/>
  <c r="H93" i="4" s="1"/>
  <c r="G90" i="4"/>
  <c r="G93" i="4" s="1"/>
  <c r="F90" i="4"/>
  <c r="F93" i="4" s="1"/>
  <c r="E90" i="4"/>
  <c r="E93" i="4" s="1"/>
  <c r="B90" i="4"/>
  <c r="R89" i="4" s="1"/>
  <c r="R174" i="4" s="1"/>
  <c r="S89" i="4"/>
  <c r="S174" i="4" s="1"/>
  <c r="A89" i="4"/>
  <c r="B83" i="4"/>
  <c r="S82" i="4"/>
  <c r="S170" i="4" s="1"/>
  <c r="R82" i="4"/>
  <c r="R170" i="4" s="1"/>
  <c r="A82" i="4"/>
  <c r="B76" i="4"/>
  <c r="S75" i="4"/>
  <c r="S166" i="4" s="1"/>
  <c r="R75" i="4"/>
  <c r="R166" i="4" s="1"/>
  <c r="A75" i="4"/>
  <c r="B69" i="4"/>
  <c r="S68" i="4"/>
  <c r="S162" i="4" s="1"/>
  <c r="R68" i="4"/>
  <c r="R162" i="4" s="1"/>
  <c r="A68" i="4"/>
  <c r="B62" i="4"/>
  <c r="R61" i="4" s="1"/>
  <c r="R158" i="4" s="1"/>
  <c r="S61" i="4"/>
  <c r="S158" i="4" s="1"/>
  <c r="A61" i="4"/>
  <c r="N57" i="4"/>
  <c r="M57" i="4"/>
  <c r="L57" i="4"/>
  <c r="K57" i="4"/>
  <c r="I57" i="4"/>
  <c r="H57" i="4"/>
  <c r="G57" i="4"/>
  <c r="F57" i="4"/>
  <c r="E57" i="4"/>
  <c r="N56" i="4"/>
  <c r="M56" i="4"/>
  <c r="L56" i="4"/>
  <c r="K56" i="4"/>
  <c r="I56" i="4"/>
  <c r="H56" i="4"/>
  <c r="G56" i="4"/>
  <c r="F56" i="4"/>
  <c r="E56" i="4"/>
  <c r="N55" i="4"/>
  <c r="M55" i="4"/>
  <c r="L55" i="4"/>
  <c r="K55" i="4"/>
  <c r="I55" i="4"/>
  <c r="H55" i="4"/>
  <c r="G55" i="4"/>
  <c r="F55" i="4"/>
  <c r="E55" i="4"/>
  <c r="N54" i="4"/>
  <c r="M54" i="4"/>
  <c r="L54" i="4"/>
  <c r="K54" i="4"/>
  <c r="I54" i="4"/>
  <c r="H54" i="4"/>
  <c r="G54" i="4"/>
  <c r="F54" i="4"/>
  <c r="E54" i="4"/>
  <c r="N53" i="4"/>
  <c r="M53" i="4"/>
  <c r="L53" i="4"/>
  <c r="K53" i="4"/>
  <c r="I53" i="4"/>
  <c r="H53" i="4"/>
  <c r="G53" i="4"/>
  <c r="F53" i="4"/>
  <c r="E53" i="4"/>
  <c r="N52" i="4"/>
  <c r="M52" i="4"/>
  <c r="L52" i="4"/>
  <c r="K52" i="4"/>
  <c r="I52" i="4"/>
  <c r="H52" i="4"/>
  <c r="G52" i="4"/>
  <c r="F52" i="4"/>
  <c r="E52" i="4"/>
  <c r="N51" i="4"/>
  <c r="M51" i="4"/>
  <c r="L51" i="4"/>
  <c r="K51" i="4"/>
  <c r="I51" i="4"/>
  <c r="H51" i="4"/>
  <c r="G51" i="4"/>
  <c r="F51" i="4"/>
  <c r="E51" i="4"/>
  <c r="N50" i="4"/>
  <c r="M50" i="4"/>
  <c r="L50" i="4"/>
  <c r="K50" i="4"/>
  <c r="I50" i="4"/>
  <c r="H50" i="4"/>
  <c r="G50" i="4"/>
  <c r="F50" i="4"/>
  <c r="E50" i="4"/>
  <c r="M46" i="4"/>
  <c r="L46" i="4"/>
  <c r="K46" i="4"/>
  <c r="I46" i="4"/>
  <c r="H46" i="4"/>
  <c r="G46" i="4"/>
  <c r="F46" i="4"/>
  <c r="E46" i="4"/>
  <c r="M45" i="4"/>
  <c r="L45" i="4"/>
  <c r="K45" i="4"/>
  <c r="I45" i="4"/>
  <c r="H45" i="4"/>
  <c r="G45" i="4"/>
  <c r="F45" i="4"/>
  <c r="E45" i="4"/>
  <c r="M44" i="4"/>
  <c r="M47" i="4" s="1"/>
  <c r="L44" i="4"/>
  <c r="L47" i="4" s="1"/>
  <c r="K44" i="4"/>
  <c r="K47" i="4" s="1"/>
  <c r="I44" i="4"/>
  <c r="I47" i="4" s="1"/>
  <c r="H44" i="4"/>
  <c r="H47" i="4" s="1"/>
  <c r="G44" i="4"/>
  <c r="G47" i="4" s="1"/>
  <c r="F44" i="4"/>
  <c r="F47" i="4" s="1"/>
  <c r="E44" i="4"/>
  <c r="E47" i="4" s="1"/>
  <c r="B44" i="4"/>
  <c r="S43" i="4"/>
  <c r="S154" i="4" s="1"/>
  <c r="R43" i="4"/>
  <c r="R154" i="4" s="1"/>
  <c r="A43" i="4"/>
  <c r="B37" i="4"/>
  <c r="S36" i="4"/>
  <c r="S150" i="4" s="1"/>
  <c r="R36" i="4"/>
  <c r="R150" i="4" s="1"/>
  <c r="A36" i="4"/>
  <c r="S5" i="4"/>
  <c r="S146" i="4" s="1"/>
  <c r="R5" i="4"/>
  <c r="R146" i="4" s="1"/>
  <c r="G4" i="4"/>
  <c r="V4" i="4" s="1"/>
  <c r="V145" i="4" s="1"/>
  <c r="B4" i="4"/>
  <c r="R4" i="4" s="1"/>
  <c r="R145" i="4" s="1"/>
  <c r="A2" i="4"/>
  <c r="N734" i="3"/>
  <c r="N733" i="3"/>
  <c r="N732" i="3"/>
  <c r="M731" i="3"/>
  <c r="L731" i="3"/>
  <c r="K731" i="3"/>
  <c r="I731" i="3"/>
  <c r="H731" i="3"/>
  <c r="G731" i="3"/>
  <c r="F731" i="3"/>
  <c r="E731" i="3"/>
  <c r="N728" i="3"/>
  <c r="N727" i="3"/>
  <c r="N726" i="3"/>
  <c r="M725" i="3"/>
  <c r="L725" i="3"/>
  <c r="K725" i="3"/>
  <c r="I725" i="3"/>
  <c r="H725" i="3"/>
  <c r="G725" i="3"/>
  <c r="F725" i="3"/>
  <c r="E725" i="3"/>
  <c r="N725" i="3" s="1"/>
  <c r="N724" i="3"/>
  <c r="N723" i="3"/>
  <c r="N722" i="3"/>
  <c r="M721" i="3"/>
  <c r="L721" i="3"/>
  <c r="K721" i="3"/>
  <c r="I721" i="3"/>
  <c r="H721" i="3"/>
  <c r="G721" i="3"/>
  <c r="F721" i="3"/>
  <c r="E721" i="3"/>
  <c r="N718" i="3"/>
  <c r="N717" i="3"/>
  <c r="N716" i="3"/>
  <c r="M715" i="3"/>
  <c r="L715" i="3"/>
  <c r="K715" i="3"/>
  <c r="I715" i="3"/>
  <c r="H715" i="3"/>
  <c r="G715" i="3"/>
  <c r="F715" i="3"/>
  <c r="E715" i="3"/>
  <c r="N715" i="3" s="1"/>
  <c r="N714" i="3"/>
  <c r="N713" i="3"/>
  <c r="N712" i="3"/>
  <c r="M711" i="3"/>
  <c r="L711" i="3"/>
  <c r="K711" i="3"/>
  <c r="I711" i="3"/>
  <c r="H711" i="3"/>
  <c r="G711" i="3"/>
  <c r="F711" i="3"/>
  <c r="E711" i="3"/>
  <c r="N708" i="3"/>
  <c r="N707" i="3"/>
  <c r="N706" i="3"/>
  <c r="M705" i="3"/>
  <c r="L705" i="3"/>
  <c r="K705" i="3"/>
  <c r="I705" i="3"/>
  <c r="H705" i="3"/>
  <c r="G705" i="3"/>
  <c r="F705" i="3"/>
  <c r="E705" i="3"/>
  <c r="N705" i="3" s="1"/>
  <c r="N704" i="3"/>
  <c r="N703" i="3"/>
  <c r="N702" i="3"/>
  <c r="M701" i="3"/>
  <c r="L701" i="3"/>
  <c r="K701" i="3"/>
  <c r="I701" i="3"/>
  <c r="H701" i="3"/>
  <c r="G701" i="3"/>
  <c r="F701" i="3"/>
  <c r="E701" i="3"/>
  <c r="N698" i="3"/>
  <c r="N697" i="3"/>
  <c r="N696" i="3"/>
  <c r="M695" i="3"/>
  <c r="L695" i="3"/>
  <c r="K695" i="3"/>
  <c r="I695" i="3"/>
  <c r="H695" i="3"/>
  <c r="G695" i="3"/>
  <c r="F695" i="3"/>
  <c r="E695" i="3"/>
  <c r="N695" i="3" s="1"/>
  <c r="N694" i="3"/>
  <c r="N693" i="3"/>
  <c r="N692" i="3"/>
  <c r="M691" i="3"/>
  <c r="L691" i="3"/>
  <c r="K691" i="3"/>
  <c r="I691" i="3"/>
  <c r="H691" i="3"/>
  <c r="G691" i="3"/>
  <c r="F691" i="3"/>
  <c r="E691" i="3"/>
  <c r="N689" i="3"/>
  <c r="N137" i="4" s="1"/>
  <c r="N688" i="3"/>
  <c r="N136" i="4" s="1"/>
  <c r="N687" i="3"/>
  <c r="N135" i="4" s="1"/>
  <c r="M686" i="3"/>
  <c r="M134" i="4" s="1"/>
  <c r="L686" i="3"/>
  <c r="L134" i="4" s="1"/>
  <c r="K686" i="3"/>
  <c r="K134" i="4" s="1"/>
  <c r="I686" i="3"/>
  <c r="I134" i="4" s="1"/>
  <c r="H686" i="3"/>
  <c r="H134" i="4" s="1"/>
  <c r="G686" i="3"/>
  <c r="G134" i="4" s="1"/>
  <c r="F686" i="3"/>
  <c r="F134" i="4" s="1"/>
  <c r="E686" i="3"/>
  <c r="E134" i="4" s="1"/>
  <c r="T134" i="4" s="1"/>
  <c r="T198" i="4" s="1"/>
  <c r="N679" i="3"/>
  <c r="N127" i="4" s="1"/>
  <c r="N678" i="3"/>
  <c r="N126" i="4" s="1"/>
  <c r="N677" i="3"/>
  <c r="N125" i="4" s="1"/>
  <c r="B677" i="3"/>
  <c r="N676" i="3"/>
  <c r="N124" i="4" s="1"/>
  <c r="M676" i="3"/>
  <c r="M124" i="4" s="1"/>
  <c r="L676" i="3"/>
  <c r="L124" i="4" s="1"/>
  <c r="K676" i="3"/>
  <c r="K124" i="4" s="1"/>
  <c r="I676" i="3"/>
  <c r="I124" i="4" s="1"/>
  <c r="H676" i="3"/>
  <c r="H124" i="4" s="1"/>
  <c r="G676" i="3"/>
  <c r="G124" i="4" s="1"/>
  <c r="F676" i="3"/>
  <c r="F124" i="4" s="1"/>
  <c r="E676" i="3"/>
  <c r="E124" i="4" s="1"/>
  <c r="T124" i="4" s="1"/>
  <c r="T194" i="4" s="1"/>
  <c r="N675" i="3"/>
  <c r="N674" i="3"/>
  <c r="N673" i="3"/>
  <c r="M672" i="3"/>
  <c r="L672" i="3"/>
  <c r="K672" i="3"/>
  <c r="I672" i="3"/>
  <c r="H672" i="3"/>
  <c r="G672" i="3"/>
  <c r="F672" i="3"/>
  <c r="E672" i="3"/>
  <c r="N672" i="3" s="1"/>
  <c r="N666" i="3"/>
  <c r="N665" i="3"/>
  <c r="N664" i="3"/>
  <c r="M663" i="3"/>
  <c r="L663" i="3"/>
  <c r="K663" i="3"/>
  <c r="I663" i="3"/>
  <c r="H663" i="3"/>
  <c r="G663" i="3"/>
  <c r="F663" i="3"/>
  <c r="E663" i="3"/>
  <c r="N663" i="3" s="1"/>
  <c r="N659" i="3"/>
  <c r="N658" i="3"/>
  <c r="N657" i="3"/>
  <c r="M656" i="3"/>
  <c r="L656" i="3"/>
  <c r="K656" i="3"/>
  <c r="I656" i="3"/>
  <c r="H656" i="3"/>
  <c r="G656" i="3"/>
  <c r="F656" i="3"/>
  <c r="E656" i="3"/>
  <c r="N656" i="3" s="1"/>
  <c r="N650" i="3"/>
  <c r="N120" i="4" s="1"/>
  <c r="N649" i="3"/>
  <c r="N119" i="4" s="1"/>
  <c r="N648" i="3"/>
  <c r="N118" i="4" s="1"/>
  <c r="B648" i="3"/>
  <c r="M647" i="3"/>
  <c r="M117" i="4" s="1"/>
  <c r="L647" i="3"/>
  <c r="L117" i="4" s="1"/>
  <c r="K647" i="3"/>
  <c r="K117" i="4" s="1"/>
  <c r="I647" i="3"/>
  <c r="I117" i="4" s="1"/>
  <c r="H647" i="3"/>
  <c r="H117" i="4" s="1"/>
  <c r="G647" i="3"/>
  <c r="G117" i="4" s="1"/>
  <c r="F647" i="3"/>
  <c r="F117" i="4" s="1"/>
  <c r="U117" i="4" s="1"/>
  <c r="U190" i="4" s="1"/>
  <c r="E647" i="3"/>
  <c r="E117" i="4" s="1"/>
  <c r="N646" i="3"/>
  <c r="N645" i="3"/>
  <c r="N644" i="3"/>
  <c r="M643" i="3"/>
  <c r="L643" i="3"/>
  <c r="K643" i="3"/>
  <c r="I643" i="3"/>
  <c r="H643" i="3"/>
  <c r="G643" i="3"/>
  <c r="F643" i="3"/>
  <c r="N643" i="3"/>
  <c r="M634" i="3"/>
  <c r="M113" i="4" s="1"/>
  <c r="L634" i="3"/>
  <c r="L113" i="4" s="1"/>
  <c r="K634" i="3"/>
  <c r="K113" i="4" s="1"/>
  <c r="I634" i="3"/>
  <c r="I113" i="4" s="1"/>
  <c r="H634" i="3"/>
  <c r="H113" i="4" s="1"/>
  <c r="G634" i="3"/>
  <c r="G113" i="4" s="1"/>
  <c r="F634" i="3"/>
  <c r="F113" i="4" s="1"/>
  <c r="E634" i="3"/>
  <c r="E113" i="4" s="1"/>
  <c r="M633" i="3"/>
  <c r="M112" i="4" s="1"/>
  <c r="L633" i="3"/>
  <c r="L112" i="4" s="1"/>
  <c r="K633" i="3"/>
  <c r="K112" i="4" s="1"/>
  <c r="I633" i="3"/>
  <c r="I112" i="4" s="1"/>
  <c r="H633" i="3"/>
  <c r="H112" i="4" s="1"/>
  <c r="G633" i="3"/>
  <c r="G112" i="4" s="1"/>
  <c r="F633" i="3"/>
  <c r="F112" i="4" s="1"/>
  <c r="E633" i="3"/>
  <c r="E112" i="4" s="1"/>
  <c r="M632" i="3"/>
  <c r="M111" i="4" s="1"/>
  <c r="M114" i="4" s="1"/>
  <c r="L632" i="3"/>
  <c r="L111" i="4" s="1"/>
  <c r="L114" i="4" s="1"/>
  <c r="K632" i="3"/>
  <c r="K111" i="4" s="1"/>
  <c r="K114" i="4" s="1"/>
  <c r="I632" i="3"/>
  <c r="I111" i="4" s="1"/>
  <c r="I114" i="4" s="1"/>
  <c r="H632" i="3"/>
  <c r="H111" i="4" s="1"/>
  <c r="H114" i="4" s="1"/>
  <c r="G632" i="3"/>
  <c r="G111" i="4" s="1"/>
  <c r="F632" i="3"/>
  <c r="F631" i="3" s="1"/>
  <c r="F110" i="4" s="1"/>
  <c r="E632" i="3"/>
  <c r="E111" i="4" s="1"/>
  <c r="E114" i="4" s="1"/>
  <c r="B632" i="3"/>
  <c r="M631" i="3"/>
  <c r="M110" i="4" s="1"/>
  <c r="L631" i="3"/>
  <c r="L110" i="4" s="1"/>
  <c r="K631" i="3"/>
  <c r="K110" i="4" s="1"/>
  <c r="I631" i="3"/>
  <c r="I110" i="4" s="1"/>
  <c r="H631" i="3"/>
  <c r="H110" i="4" s="1"/>
  <c r="N630" i="3"/>
  <c r="N629" i="3"/>
  <c r="N628" i="3"/>
  <c r="M627" i="3"/>
  <c r="L627" i="3"/>
  <c r="K627" i="3"/>
  <c r="I627" i="3"/>
  <c r="H627" i="3"/>
  <c r="G627" i="3"/>
  <c r="F627" i="3"/>
  <c r="E627" i="3"/>
  <c r="N627" i="3" s="1"/>
  <c r="N622" i="3"/>
  <c r="N621" i="3"/>
  <c r="N620" i="3"/>
  <c r="M619" i="3"/>
  <c r="L619" i="3"/>
  <c r="K619" i="3"/>
  <c r="I619" i="3"/>
  <c r="H619" i="3"/>
  <c r="G619" i="3"/>
  <c r="F619" i="3"/>
  <c r="E619" i="3"/>
  <c r="N619" i="3" s="1"/>
  <c r="N615" i="3"/>
  <c r="N614" i="3"/>
  <c r="N613" i="3"/>
  <c r="M612" i="3"/>
  <c r="L612" i="3"/>
  <c r="K612" i="3"/>
  <c r="I612" i="3"/>
  <c r="H612" i="3"/>
  <c r="G612" i="3"/>
  <c r="F612" i="3"/>
  <c r="E612" i="3"/>
  <c r="N612" i="3" s="1"/>
  <c r="N611" i="3"/>
  <c r="N610" i="3"/>
  <c r="N609" i="3"/>
  <c r="M608" i="3"/>
  <c r="L608" i="3"/>
  <c r="K608" i="3"/>
  <c r="I608" i="3"/>
  <c r="H608" i="3"/>
  <c r="G608" i="3"/>
  <c r="F608" i="3"/>
  <c r="E608" i="3"/>
  <c r="N608" i="3" s="1"/>
  <c r="M602" i="3"/>
  <c r="M106" i="4" s="1"/>
  <c r="L602" i="3"/>
  <c r="L106" i="4" s="1"/>
  <c r="K602" i="3"/>
  <c r="K106" i="4" s="1"/>
  <c r="I602" i="3"/>
  <c r="I106" i="4" s="1"/>
  <c r="H602" i="3"/>
  <c r="H106" i="4" s="1"/>
  <c r="G602" i="3"/>
  <c r="G106" i="4" s="1"/>
  <c r="F602" i="3"/>
  <c r="F106" i="4" s="1"/>
  <c r="E602" i="3"/>
  <c r="E106" i="4" s="1"/>
  <c r="M601" i="3"/>
  <c r="M105" i="4" s="1"/>
  <c r="L601" i="3"/>
  <c r="L105" i="4" s="1"/>
  <c r="K601" i="3"/>
  <c r="K105" i="4" s="1"/>
  <c r="I601" i="3"/>
  <c r="I105" i="4" s="1"/>
  <c r="H601" i="3"/>
  <c r="H105" i="4" s="1"/>
  <c r="G601" i="3"/>
  <c r="G105" i="4" s="1"/>
  <c r="F601" i="3"/>
  <c r="F105" i="4" s="1"/>
  <c r="E601" i="3"/>
  <c r="E105" i="4" s="1"/>
  <c r="M600" i="3"/>
  <c r="M104" i="4" s="1"/>
  <c r="M107" i="4" s="1"/>
  <c r="L600" i="3"/>
  <c r="L104" i="4" s="1"/>
  <c r="L107" i="4" s="1"/>
  <c r="K600" i="3"/>
  <c r="K104" i="4" s="1"/>
  <c r="K107" i="4" s="1"/>
  <c r="I600" i="3"/>
  <c r="I104" i="4" s="1"/>
  <c r="I107" i="4" s="1"/>
  <c r="H600" i="3"/>
  <c r="H104" i="4" s="1"/>
  <c r="H107" i="4" s="1"/>
  <c r="G600" i="3"/>
  <c r="G104" i="4" s="1"/>
  <c r="G107" i="4" s="1"/>
  <c r="F600" i="3"/>
  <c r="F104" i="4" s="1"/>
  <c r="F107" i="4" s="1"/>
  <c r="E600" i="3"/>
  <c r="E104" i="4" s="1"/>
  <c r="E107" i="4" s="1"/>
  <c r="B600" i="3"/>
  <c r="M599" i="3"/>
  <c r="M103" i="4" s="1"/>
  <c r="L599" i="3"/>
  <c r="L103" i="4" s="1"/>
  <c r="K599" i="3"/>
  <c r="K103" i="4" s="1"/>
  <c r="I599" i="3"/>
  <c r="I103" i="4" s="1"/>
  <c r="G599" i="3"/>
  <c r="G103" i="4" s="1"/>
  <c r="F599" i="3"/>
  <c r="F103" i="4" s="1"/>
  <c r="E599" i="3"/>
  <c r="E103" i="4" s="1"/>
  <c r="T103" i="4" s="1"/>
  <c r="T182" i="4" s="1"/>
  <c r="N598" i="3"/>
  <c r="N597" i="3"/>
  <c r="N596" i="3"/>
  <c r="M595" i="3"/>
  <c r="L595" i="3"/>
  <c r="K595" i="3"/>
  <c r="I595" i="3"/>
  <c r="H595" i="3"/>
  <c r="G595" i="3"/>
  <c r="F595" i="3"/>
  <c r="E595" i="3"/>
  <c r="N595" i="3" s="1"/>
  <c r="N594" i="3"/>
  <c r="N593" i="3"/>
  <c r="N592" i="3"/>
  <c r="M591" i="3"/>
  <c r="L591" i="3"/>
  <c r="K591" i="3"/>
  <c r="F591" i="3"/>
  <c r="E591" i="3"/>
  <c r="N591" i="3" s="1"/>
  <c r="C587" i="3"/>
  <c r="N579" i="3"/>
  <c r="N99" i="4" s="1"/>
  <c r="N578" i="3"/>
  <c r="N98" i="4" s="1"/>
  <c r="N577" i="3"/>
  <c r="N97" i="4" s="1"/>
  <c r="B577" i="3"/>
  <c r="N576" i="3"/>
  <c r="N96" i="4" s="1"/>
  <c r="M576" i="3"/>
  <c r="M96" i="4" s="1"/>
  <c r="L576" i="3"/>
  <c r="L96" i="4" s="1"/>
  <c r="K576" i="3"/>
  <c r="K96" i="4" s="1"/>
  <c r="I576" i="3"/>
  <c r="I96" i="4" s="1"/>
  <c r="H576" i="3"/>
  <c r="H96" i="4" s="1"/>
  <c r="G576" i="3"/>
  <c r="G96" i="4" s="1"/>
  <c r="F576" i="3"/>
  <c r="F96" i="4" s="1"/>
  <c r="E576" i="3"/>
  <c r="E96" i="4" s="1"/>
  <c r="T96" i="4" s="1"/>
  <c r="T178" i="4" s="1"/>
  <c r="N575" i="3"/>
  <c r="N574" i="3"/>
  <c r="N573" i="3"/>
  <c r="M572" i="3"/>
  <c r="L572" i="3"/>
  <c r="K572" i="3"/>
  <c r="I572" i="3"/>
  <c r="H572" i="3"/>
  <c r="G572" i="3"/>
  <c r="F572" i="3"/>
  <c r="E572" i="3"/>
  <c r="N566" i="3"/>
  <c r="N565" i="3"/>
  <c r="N564" i="3"/>
  <c r="M563" i="3"/>
  <c r="L563" i="3"/>
  <c r="K563" i="3"/>
  <c r="I563" i="3"/>
  <c r="H563" i="3"/>
  <c r="G563" i="3"/>
  <c r="F563" i="3"/>
  <c r="E563" i="3"/>
  <c r="N563" i="3" s="1"/>
  <c r="N559" i="3"/>
  <c r="N558" i="3"/>
  <c r="N557" i="3"/>
  <c r="M556" i="3"/>
  <c r="L556" i="3"/>
  <c r="K556" i="3"/>
  <c r="I556" i="3"/>
  <c r="H556" i="3"/>
  <c r="G556" i="3"/>
  <c r="F556" i="3"/>
  <c r="E556" i="3"/>
  <c r="N550" i="3"/>
  <c r="N92" i="4" s="1"/>
  <c r="N549" i="3"/>
  <c r="N91" i="4" s="1"/>
  <c r="N548" i="3"/>
  <c r="N90" i="4" s="1"/>
  <c r="B548" i="3"/>
  <c r="N547" i="3"/>
  <c r="N89" i="4" s="1"/>
  <c r="M547" i="3"/>
  <c r="M89" i="4" s="1"/>
  <c r="L547" i="3"/>
  <c r="L89" i="4" s="1"/>
  <c r="K547" i="3"/>
  <c r="K89" i="4" s="1"/>
  <c r="I547" i="3"/>
  <c r="I89" i="4" s="1"/>
  <c r="H547" i="3"/>
  <c r="H89" i="4" s="1"/>
  <c r="G547" i="3"/>
  <c r="G89" i="4" s="1"/>
  <c r="F547" i="3"/>
  <c r="F89" i="4" s="1"/>
  <c r="E547" i="3"/>
  <c r="E89" i="4" s="1"/>
  <c r="T89" i="4" s="1"/>
  <c r="T174" i="4" s="1"/>
  <c r="N546" i="3"/>
  <c r="N545" i="3"/>
  <c r="N544" i="3"/>
  <c r="M543" i="3"/>
  <c r="L543" i="3"/>
  <c r="K543" i="3"/>
  <c r="I543" i="3"/>
  <c r="H543" i="3"/>
  <c r="G543" i="3"/>
  <c r="F543" i="3"/>
  <c r="E543" i="3"/>
  <c r="N543" i="3" s="1"/>
  <c r="N537" i="3"/>
  <c r="N536" i="3"/>
  <c r="N535" i="3"/>
  <c r="M534" i="3"/>
  <c r="L534" i="3"/>
  <c r="K534" i="3"/>
  <c r="I534" i="3"/>
  <c r="H534" i="3"/>
  <c r="G534" i="3"/>
  <c r="F534" i="3"/>
  <c r="E534" i="3"/>
  <c r="N534" i="3" s="1"/>
  <c r="N530" i="3"/>
  <c r="N529" i="3"/>
  <c r="N528" i="3"/>
  <c r="M527" i="3"/>
  <c r="L527" i="3"/>
  <c r="K527" i="3"/>
  <c r="I527" i="3"/>
  <c r="H527" i="3"/>
  <c r="G527" i="3"/>
  <c r="F527" i="3"/>
  <c r="E527" i="3"/>
  <c r="N527" i="3" s="1"/>
  <c r="M521" i="3"/>
  <c r="M85" i="4" s="1"/>
  <c r="L521" i="3"/>
  <c r="L85" i="4" s="1"/>
  <c r="K521" i="3"/>
  <c r="K85" i="4" s="1"/>
  <c r="I521" i="3"/>
  <c r="I85" i="4" s="1"/>
  <c r="H521" i="3"/>
  <c r="H85" i="4" s="1"/>
  <c r="G521" i="3"/>
  <c r="G85" i="4" s="1"/>
  <c r="F521" i="3"/>
  <c r="F85" i="4" s="1"/>
  <c r="E521" i="3"/>
  <c r="E85" i="4" s="1"/>
  <c r="M520" i="3"/>
  <c r="M84" i="4" s="1"/>
  <c r="L520" i="3"/>
  <c r="L84" i="4" s="1"/>
  <c r="K520" i="3"/>
  <c r="K84" i="4" s="1"/>
  <c r="I520" i="3"/>
  <c r="I84" i="4" s="1"/>
  <c r="H520" i="3"/>
  <c r="H84" i="4" s="1"/>
  <c r="G520" i="3"/>
  <c r="G84" i="4" s="1"/>
  <c r="F520" i="3"/>
  <c r="F84" i="4" s="1"/>
  <c r="E520" i="3"/>
  <c r="E84" i="4" s="1"/>
  <c r="M519" i="3"/>
  <c r="M83" i="4" s="1"/>
  <c r="M86" i="4" s="1"/>
  <c r="L519" i="3"/>
  <c r="L83" i="4" s="1"/>
  <c r="L86" i="4" s="1"/>
  <c r="K519" i="3"/>
  <c r="K83" i="4" s="1"/>
  <c r="K86" i="4" s="1"/>
  <c r="I519" i="3"/>
  <c r="I83" i="4" s="1"/>
  <c r="I86" i="4" s="1"/>
  <c r="H519" i="3"/>
  <c r="H83" i="4" s="1"/>
  <c r="H86" i="4" s="1"/>
  <c r="G519" i="3"/>
  <c r="G83" i="4" s="1"/>
  <c r="G86" i="4" s="1"/>
  <c r="F519" i="3"/>
  <c r="F83" i="4" s="1"/>
  <c r="F86" i="4" s="1"/>
  <c r="E519" i="3"/>
  <c r="E83" i="4" s="1"/>
  <c r="E86" i="4" s="1"/>
  <c r="B519" i="3"/>
  <c r="M518" i="3"/>
  <c r="M82" i="4" s="1"/>
  <c r="L518" i="3"/>
  <c r="L82" i="4" s="1"/>
  <c r="K518" i="3"/>
  <c r="K82" i="4" s="1"/>
  <c r="I518" i="3"/>
  <c r="I82" i="4" s="1"/>
  <c r="H518" i="3"/>
  <c r="H82" i="4" s="1"/>
  <c r="G518" i="3"/>
  <c r="G82" i="4" s="1"/>
  <c r="F518" i="3"/>
  <c r="F82" i="4" s="1"/>
  <c r="N517" i="3"/>
  <c r="N516" i="3"/>
  <c r="N515" i="3"/>
  <c r="M514" i="3"/>
  <c r="L514" i="3"/>
  <c r="K514" i="3"/>
  <c r="I514" i="3"/>
  <c r="H514" i="3"/>
  <c r="G514" i="3"/>
  <c r="F514" i="3"/>
  <c r="E514" i="3"/>
  <c r="N514" i="3" s="1"/>
  <c r="N513" i="3"/>
  <c r="N512" i="3"/>
  <c r="N511" i="3"/>
  <c r="M510" i="3"/>
  <c r="L510" i="3"/>
  <c r="K510" i="3"/>
  <c r="I510" i="3"/>
  <c r="H510" i="3"/>
  <c r="G510" i="3"/>
  <c r="F510" i="3"/>
  <c r="E510" i="3"/>
  <c r="N510" i="3" s="1"/>
  <c r="N509" i="3"/>
  <c r="N508" i="3"/>
  <c r="N507" i="3"/>
  <c r="M506" i="3"/>
  <c r="L506" i="3"/>
  <c r="K506" i="3"/>
  <c r="I506" i="3"/>
  <c r="H506" i="3"/>
  <c r="G506" i="3"/>
  <c r="F506" i="3"/>
  <c r="E506" i="3"/>
  <c r="N506" i="3" s="1"/>
  <c r="N505" i="3"/>
  <c r="N504" i="3"/>
  <c r="N503" i="3"/>
  <c r="M502" i="3"/>
  <c r="L502" i="3"/>
  <c r="K502" i="3"/>
  <c r="I502" i="3"/>
  <c r="H502" i="3"/>
  <c r="G502" i="3"/>
  <c r="F502" i="3"/>
  <c r="E502" i="3"/>
  <c r="N502" i="3" s="1"/>
  <c r="N501" i="3"/>
  <c r="N500" i="3"/>
  <c r="N499" i="3"/>
  <c r="M498" i="3"/>
  <c r="L498" i="3"/>
  <c r="K498" i="3"/>
  <c r="I498" i="3"/>
  <c r="H498" i="3"/>
  <c r="G498" i="3"/>
  <c r="F498" i="3"/>
  <c r="E498" i="3"/>
  <c r="N498" i="3" s="1"/>
  <c r="N497" i="3"/>
  <c r="N496" i="3"/>
  <c r="N495" i="3"/>
  <c r="M494" i="3"/>
  <c r="L494" i="3"/>
  <c r="K494" i="3"/>
  <c r="I494" i="3"/>
  <c r="H494" i="3"/>
  <c r="G494" i="3"/>
  <c r="F494" i="3"/>
  <c r="E494" i="3"/>
  <c r="N494" i="3" s="1"/>
  <c r="N493" i="3"/>
  <c r="N492" i="3"/>
  <c r="N491" i="3"/>
  <c r="M490" i="3"/>
  <c r="L490" i="3"/>
  <c r="K490" i="3"/>
  <c r="I490" i="3"/>
  <c r="H490" i="3"/>
  <c r="G490" i="3"/>
  <c r="F490" i="3"/>
  <c r="E490" i="3"/>
  <c r="N490" i="3" s="1"/>
  <c r="N489" i="3"/>
  <c r="N488" i="3"/>
  <c r="N487" i="3"/>
  <c r="M486" i="3"/>
  <c r="L486" i="3"/>
  <c r="K486" i="3"/>
  <c r="I486" i="3"/>
  <c r="H486" i="3"/>
  <c r="G486" i="3"/>
  <c r="F486" i="3"/>
  <c r="E486" i="3"/>
  <c r="N486" i="3" s="1"/>
  <c r="N485" i="3"/>
  <c r="N484" i="3"/>
  <c r="N483" i="3"/>
  <c r="M482" i="3"/>
  <c r="L482" i="3"/>
  <c r="K482" i="3"/>
  <c r="I482" i="3"/>
  <c r="H482" i="3"/>
  <c r="G482" i="3"/>
  <c r="F482" i="3"/>
  <c r="E482" i="3"/>
  <c r="N482" i="3" s="1"/>
  <c r="N481" i="3"/>
  <c r="N480" i="3"/>
  <c r="N479" i="3"/>
  <c r="M478" i="3"/>
  <c r="L478" i="3"/>
  <c r="K478" i="3"/>
  <c r="I478" i="3"/>
  <c r="H478" i="3"/>
  <c r="G478" i="3"/>
  <c r="F478" i="3"/>
  <c r="E478" i="3"/>
  <c r="N478" i="3" s="1"/>
  <c r="M472" i="3"/>
  <c r="M78" i="4" s="1"/>
  <c r="L472" i="3"/>
  <c r="L78" i="4" s="1"/>
  <c r="K472" i="3"/>
  <c r="K78" i="4" s="1"/>
  <c r="I472" i="3"/>
  <c r="I78" i="4" s="1"/>
  <c r="H472" i="3"/>
  <c r="H78" i="4" s="1"/>
  <c r="G472" i="3"/>
  <c r="G78" i="4" s="1"/>
  <c r="F472" i="3"/>
  <c r="F78" i="4" s="1"/>
  <c r="E472" i="3"/>
  <c r="E78" i="4" s="1"/>
  <c r="M471" i="3"/>
  <c r="M77" i="4" s="1"/>
  <c r="L471" i="3"/>
  <c r="L77" i="4" s="1"/>
  <c r="K471" i="3"/>
  <c r="K77" i="4" s="1"/>
  <c r="I471" i="3"/>
  <c r="I77" i="4" s="1"/>
  <c r="H471" i="3"/>
  <c r="H77" i="4" s="1"/>
  <c r="G471" i="3"/>
  <c r="G77" i="4" s="1"/>
  <c r="F471" i="3"/>
  <c r="F77" i="4" s="1"/>
  <c r="E471" i="3"/>
  <c r="E77" i="4" s="1"/>
  <c r="M470" i="3"/>
  <c r="M76" i="4" s="1"/>
  <c r="M79" i="4" s="1"/>
  <c r="L470" i="3"/>
  <c r="L76" i="4" s="1"/>
  <c r="L79" i="4" s="1"/>
  <c r="K470" i="3"/>
  <c r="K76" i="4" s="1"/>
  <c r="K79" i="4" s="1"/>
  <c r="I470" i="3"/>
  <c r="I76" i="4" s="1"/>
  <c r="I79" i="4" s="1"/>
  <c r="H470" i="3"/>
  <c r="H76" i="4" s="1"/>
  <c r="H79" i="4" s="1"/>
  <c r="G470" i="3"/>
  <c r="G76" i="4" s="1"/>
  <c r="F470" i="3"/>
  <c r="F76" i="4" s="1"/>
  <c r="E470" i="3"/>
  <c r="E76" i="4" s="1"/>
  <c r="E79" i="4" s="1"/>
  <c r="B470" i="3"/>
  <c r="M469" i="3"/>
  <c r="M75" i="4" s="1"/>
  <c r="L469" i="3"/>
  <c r="L75" i="4" s="1"/>
  <c r="K469" i="3"/>
  <c r="K75" i="4" s="1"/>
  <c r="I469" i="3"/>
  <c r="I75" i="4" s="1"/>
  <c r="N468" i="3"/>
  <c r="N467" i="3"/>
  <c r="N466" i="3"/>
  <c r="M465" i="3"/>
  <c r="L465" i="3"/>
  <c r="K465" i="3"/>
  <c r="I465" i="3"/>
  <c r="H465" i="3"/>
  <c r="G465" i="3"/>
  <c r="F465" i="3"/>
  <c r="E465" i="3"/>
  <c r="N465" i="3" s="1"/>
  <c r="N464" i="3"/>
  <c r="N463" i="3"/>
  <c r="N462" i="3"/>
  <c r="M461" i="3"/>
  <c r="L461" i="3"/>
  <c r="K461" i="3"/>
  <c r="I461" i="3"/>
  <c r="H461" i="3"/>
  <c r="G461" i="3"/>
  <c r="F461" i="3"/>
  <c r="E461" i="3"/>
  <c r="N460" i="3"/>
  <c r="N459" i="3"/>
  <c r="N458" i="3"/>
  <c r="M457" i="3"/>
  <c r="L457" i="3"/>
  <c r="K457" i="3"/>
  <c r="I457" i="3"/>
  <c r="H457" i="3"/>
  <c r="G457" i="3"/>
  <c r="F457" i="3"/>
  <c r="E457" i="3"/>
  <c r="N457" i="3" s="1"/>
  <c r="N456" i="3"/>
  <c r="N455" i="3"/>
  <c r="N454" i="3"/>
  <c r="M453" i="3"/>
  <c r="L453" i="3"/>
  <c r="K453" i="3"/>
  <c r="I453" i="3"/>
  <c r="H453" i="3"/>
  <c r="G453" i="3"/>
  <c r="F453" i="3"/>
  <c r="E453" i="3"/>
  <c r="N452" i="3"/>
  <c r="N451" i="3"/>
  <c r="N450" i="3"/>
  <c r="M449" i="3"/>
  <c r="L449" i="3"/>
  <c r="K449" i="3"/>
  <c r="I449" i="3"/>
  <c r="H449" i="3"/>
  <c r="G449" i="3"/>
  <c r="F449" i="3"/>
  <c r="E449" i="3"/>
  <c r="N444" i="3"/>
  <c r="N443" i="3"/>
  <c r="N442" i="3"/>
  <c r="M441" i="3"/>
  <c r="L441" i="3"/>
  <c r="K441" i="3"/>
  <c r="I441" i="3"/>
  <c r="H441" i="3"/>
  <c r="G441" i="3"/>
  <c r="F441" i="3"/>
  <c r="E441" i="3"/>
  <c r="M431" i="3"/>
  <c r="M71" i="4" s="1"/>
  <c r="L431" i="3"/>
  <c r="L71" i="4" s="1"/>
  <c r="K431" i="3"/>
  <c r="K71" i="4" s="1"/>
  <c r="I431" i="3"/>
  <c r="I71" i="4" s="1"/>
  <c r="H431" i="3"/>
  <c r="G431" i="3"/>
  <c r="G71" i="4" s="1"/>
  <c r="F431" i="3"/>
  <c r="E431" i="3"/>
  <c r="M430" i="3"/>
  <c r="M70" i="4" s="1"/>
  <c r="L430" i="3"/>
  <c r="L70" i="4" s="1"/>
  <c r="K430" i="3"/>
  <c r="K70" i="4" s="1"/>
  <c r="I430" i="3"/>
  <c r="H430" i="3"/>
  <c r="H70" i="4" s="1"/>
  <c r="G430" i="3"/>
  <c r="G70" i="4" s="1"/>
  <c r="F430" i="3"/>
  <c r="F70" i="4" s="1"/>
  <c r="E430" i="3"/>
  <c r="E70" i="4" s="1"/>
  <c r="M429" i="3"/>
  <c r="M69" i="4" s="1"/>
  <c r="M72" i="4" s="1"/>
  <c r="L429" i="3"/>
  <c r="L69" i="4" s="1"/>
  <c r="L72" i="4" s="1"/>
  <c r="K429" i="3"/>
  <c r="K69" i="4" s="1"/>
  <c r="K72" i="4" s="1"/>
  <c r="I429" i="3"/>
  <c r="I69" i="4" s="1"/>
  <c r="H429" i="3"/>
  <c r="H69" i="4" s="1"/>
  <c r="G429" i="3"/>
  <c r="G69" i="4" s="1"/>
  <c r="F429" i="3"/>
  <c r="F69" i="4" s="1"/>
  <c r="E429" i="3"/>
  <c r="E69" i="4" s="1"/>
  <c r="B429" i="3"/>
  <c r="K428" i="3"/>
  <c r="K68" i="4" s="1"/>
  <c r="N427" i="3"/>
  <c r="N426" i="3"/>
  <c r="N425" i="3"/>
  <c r="M424" i="3"/>
  <c r="L424" i="3"/>
  <c r="K424" i="3"/>
  <c r="I424" i="3"/>
  <c r="H424" i="3"/>
  <c r="G424" i="3"/>
  <c r="F424" i="3"/>
  <c r="E424" i="3"/>
  <c r="N423" i="3"/>
  <c r="N422" i="3"/>
  <c r="N421" i="3"/>
  <c r="M420" i="3"/>
  <c r="L420" i="3"/>
  <c r="K420" i="3"/>
  <c r="I420" i="3"/>
  <c r="H420" i="3"/>
  <c r="G420" i="3"/>
  <c r="F420" i="3"/>
  <c r="E420" i="3"/>
  <c r="N420" i="3" s="1"/>
  <c r="N415" i="3"/>
  <c r="N414" i="3"/>
  <c r="N413" i="3"/>
  <c r="M412" i="3"/>
  <c r="L412" i="3"/>
  <c r="K412" i="3"/>
  <c r="I412" i="3"/>
  <c r="H412" i="3"/>
  <c r="G412" i="3"/>
  <c r="F412" i="3"/>
  <c r="E412" i="3"/>
  <c r="N405" i="3"/>
  <c r="N404" i="3"/>
  <c r="N403" i="3"/>
  <c r="M402" i="3"/>
  <c r="L402" i="3"/>
  <c r="K402" i="3"/>
  <c r="I402" i="3"/>
  <c r="H402" i="3"/>
  <c r="G402" i="3"/>
  <c r="F402" i="3"/>
  <c r="E402" i="3"/>
  <c r="N402" i="3" s="1"/>
  <c r="M394" i="3"/>
  <c r="M64" i="4" s="1"/>
  <c r="L394" i="3"/>
  <c r="L64" i="4" s="1"/>
  <c r="K394" i="3"/>
  <c r="K64" i="4" s="1"/>
  <c r="I394" i="3"/>
  <c r="I64" i="4" s="1"/>
  <c r="H394" i="3"/>
  <c r="H64" i="4" s="1"/>
  <c r="G394" i="3"/>
  <c r="F394" i="3"/>
  <c r="F64" i="4" s="1"/>
  <c r="E394" i="3"/>
  <c r="E64" i="4" s="1"/>
  <c r="M393" i="3"/>
  <c r="M63" i="4" s="1"/>
  <c r="L393" i="3"/>
  <c r="L63" i="4" s="1"/>
  <c r="K393" i="3"/>
  <c r="K63" i="4" s="1"/>
  <c r="I393" i="3"/>
  <c r="I63" i="4" s="1"/>
  <c r="H393" i="3"/>
  <c r="H63" i="4" s="1"/>
  <c r="G393" i="3"/>
  <c r="F393" i="3"/>
  <c r="E393" i="3"/>
  <c r="E63" i="4" s="1"/>
  <c r="M392" i="3"/>
  <c r="M62" i="4" s="1"/>
  <c r="M65" i="4" s="1"/>
  <c r="L392" i="3"/>
  <c r="L62" i="4" s="1"/>
  <c r="L65" i="4" s="1"/>
  <c r="K392" i="3"/>
  <c r="K62" i="4" s="1"/>
  <c r="K65" i="4" s="1"/>
  <c r="I392" i="3"/>
  <c r="I62" i="4" s="1"/>
  <c r="I65" i="4" s="1"/>
  <c r="H392" i="3"/>
  <c r="H62" i="4" s="1"/>
  <c r="H65" i="4" s="1"/>
  <c r="G392" i="3"/>
  <c r="G62" i="4" s="1"/>
  <c r="F392" i="3"/>
  <c r="F62" i="4" s="1"/>
  <c r="E392" i="3"/>
  <c r="E62" i="4" s="1"/>
  <c r="B392" i="3"/>
  <c r="M391" i="3"/>
  <c r="M61" i="4" s="1"/>
  <c r="L391" i="3"/>
  <c r="L61" i="4" s="1"/>
  <c r="K391" i="3"/>
  <c r="K61" i="4" s="1"/>
  <c r="I391" i="3"/>
  <c r="I61" i="4" s="1"/>
  <c r="H391" i="3"/>
  <c r="H61" i="4" s="1"/>
  <c r="N390" i="3"/>
  <c r="N389" i="3"/>
  <c r="N388" i="3"/>
  <c r="M387" i="3"/>
  <c r="L387" i="3"/>
  <c r="K387" i="3"/>
  <c r="I387" i="3"/>
  <c r="H387" i="3"/>
  <c r="G387" i="3"/>
  <c r="F387" i="3"/>
  <c r="E387" i="3"/>
  <c r="N387" i="3" s="1"/>
  <c r="N386" i="3"/>
  <c r="N385" i="3"/>
  <c r="N384" i="3"/>
  <c r="M383" i="3"/>
  <c r="L383" i="3"/>
  <c r="K383" i="3"/>
  <c r="I383" i="3"/>
  <c r="H383" i="3"/>
  <c r="G383" i="3"/>
  <c r="F383" i="3"/>
  <c r="E383" i="3"/>
  <c r="N383" i="3" s="1"/>
  <c r="N382" i="3"/>
  <c r="N381" i="3"/>
  <c r="N380" i="3"/>
  <c r="M379" i="3"/>
  <c r="L379" i="3"/>
  <c r="K379" i="3"/>
  <c r="I379" i="3"/>
  <c r="H379" i="3"/>
  <c r="G379" i="3"/>
  <c r="F379" i="3"/>
  <c r="E379" i="3"/>
  <c r="N379" i="3" s="1"/>
  <c r="N378" i="3"/>
  <c r="N377" i="3"/>
  <c r="N376" i="3"/>
  <c r="M375" i="3"/>
  <c r="L375" i="3"/>
  <c r="K375" i="3"/>
  <c r="I375" i="3"/>
  <c r="H375" i="3"/>
  <c r="G375" i="3"/>
  <c r="F375" i="3"/>
  <c r="E375" i="3"/>
  <c r="N375" i="3" s="1"/>
  <c r="N374" i="3"/>
  <c r="N373" i="3"/>
  <c r="N372" i="3"/>
  <c r="M371" i="3"/>
  <c r="L371" i="3"/>
  <c r="K371" i="3"/>
  <c r="I371" i="3"/>
  <c r="H371" i="3"/>
  <c r="G371" i="3"/>
  <c r="F371" i="3"/>
  <c r="E371" i="3"/>
  <c r="N371" i="3" s="1"/>
  <c r="N370" i="3"/>
  <c r="N369" i="3"/>
  <c r="N368" i="3"/>
  <c r="M367" i="3"/>
  <c r="L367" i="3"/>
  <c r="K367" i="3"/>
  <c r="I367" i="3"/>
  <c r="H367" i="3"/>
  <c r="G367" i="3"/>
  <c r="F367" i="3"/>
  <c r="E367" i="3"/>
  <c r="N367" i="3" s="1"/>
  <c r="N366" i="3"/>
  <c r="N365" i="3"/>
  <c r="N364" i="3"/>
  <c r="M363" i="3"/>
  <c r="L363" i="3"/>
  <c r="K363" i="3"/>
  <c r="I363" i="3"/>
  <c r="H363" i="3"/>
  <c r="G363" i="3"/>
  <c r="F363" i="3"/>
  <c r="E363" i="3"/>
  <c r="N363" i="3" s="1"/>
  <c r="N362" i="3"/>
  <c r="N361" i="3"/>
  <c r="N360" i="3"/>
  <c r="M359" i="3"/>
  <c r="L359" i="3"/>
  <c r="K359" i="3"/>
  <c r="I359" i="3"/>
  <c r="H359" i="3"/>
  <c r="G359" i="3"/>
  <c r="F359" i="3"/>
  <c r="E359" i="3"/>
  <c r="N359" i="3" s="1"/>
  <c r="N358" i="3"/>
  <c r="N357" i="3"/>
  <c r="N356" i="3"/>
  <c r="M355" i="3"/>
  <c r="L355" i="3"/>
  <c r="K355" i="3"/>
  <c r="I355" i="3"/>
  <c r="H355" i="3"/>
  <c r="G355" i="3"/>
  <c r="F355" i="3"/>
  <c r="E355" i="3"/>
  <c r="N355" i="3" s="1"/>
  <c r="N353" i="3"/>
  <c r="N352" i="3"/>
  <c r="N351" i="3"/>
  <c r="M350" i="3"/>
  <c r="L350" i="3"/>
  <c r="K350" i="3"/>
  <c r="I350" i="3"/>
  <c r="H350" i="3"/>
  <c r="G350" i="3"/>
  <c r="F350" i="3"/>
  <c r="E350" i="3"/>
  <c r="N350" i="3" s="1"/>
  <c r="N349" i="3"/>
  <c r="N348" i="3"/>
  <c r="N347" i="3"/>
  <c r="M346" i="3"/>
  <c r="L346" i="3"/>
  <c r="K346" i="3"/>
  <c r="I346" i="3"/>
  <c r="H346" i="3"/>
  <c r="G346" i="3"/>
  <c r="F346" i="3"/>
  <c r="E346" i="3"/>
  <c r="N346" i="3" s="1"/>
  <c r="N345" i="3"/>
  <c r="N344" i="3"/>
  <c r="N343" i="3"/>
  <c r="M342" i="3"/>
  <c r="L342" i="3"/>
  <c r="K342" i="3"/>
  <c r="I342" i="3"/>
  <c r="H342" i="3"/>
  <c r="G342" i="3"/>
  <c r="F342" i="3"/>
  <c r="E342" i="3"/>
  <c r="N342" i="3" s="1"/>
  <c r="N341" i="3"/>
  <c r="N340" i="3"/>
  <c r="N339" i="3"/>
  <c r="M338" i="3"/>
  <c r="L338" i="3"/>
  <c r="K338" i="3"/>
  <c r="I338" i="3"/>
  <c r="H338" i="3"/>
  <c r="G338" i="3"/>
  <c r="F338" i="3"/>
  <c r="E338" i="3"/>
  <c r="N338" i="3" s="1"/>
  <c r="N336" i="3"/>
  <c r="N335" i="3"/>
  <c r="N334" i="3"/>
  <c r="M333" i="3"/>
  <c r="L333" i="3"/>
  <c r="K333" i="3"/>
  <c r="I333" i="3"/>
  <c r="H333" i="3"/>
  <c r="G333" i="3"/>
  <c r="F333" i="3"/>
  <c r="E333" i="3"/>
  <c r="N333" i="3" s="1"/>
  <c r="N332" i="3"/>
  <c r="N331" i="3"/>
  <c r="N330" i="3"/>
  <c r="M329" i="3"/>
  <c r="L329" i="3"/>
  <c r="K329" i="3"/>
  <c r="I329" i="3"/>
  <c r="H329" i="3"/>
  <c r="G329" i="3"/>
  <c r="F329" i="3"/>
  <c r="E329" i="3"/>
  <c r="N329" i="3" s="1"/>
  <c r="N328" i="3"/>
  <c r="N327" i="3"/>
  <c r="N326" i="3"/>
  <c r="M325" i="3"/>
  <c r="L325" i="3"/>
  <c r="K325" i="3"/>
  <c r="I325" i="3"/>
  <c r="H325" i="3"/>
  <c r="G325" i="3"/>
  <c r="F325" i="3"/>
  <c r="E325" i="3"/>
  <c r="N325" i="3" s="1"/>
  <c r="N324" i="3"/>
  <c r="N323" i="3"/>
  <c r="N322" i="3"/>
  <c r="M321" i="3"/>
  <c r="L321" i="3"/>
  <c r="K321" i="3"/>
  <c r="I321" i="3"/>
  <c r="H321" i="3"/>
  <c r="G321" i="3"/>
  <c r="F321" i="3"/>
  <c r="E321" i="3"/>
  <c r="N320" i="3"/>
  <c r="N319" i="3"/>
  <c r="N318" i="3"/>
  <c r="M317" i="3"/>
  <c r="L317" i="3"/>
  <c r="K317" i="3"/>
  <c r="I317" i="3"/>
  <c r="H317" i="3"/>
  <c r="G317" i="3"/>
  <c r="F317" i="3"/>
  <c r="E317" i="3"/>
  <c r="N317" i="3" s="1"/>
  <c r="N316" i="3"/>
  <c r="N315" i="3"/>
  <c r="N314" i="3"/>
  <c r="M313" i="3"/>
  <c r="L313" i="3"/>
  <c r="K313" i="3"/>
  <c r="I313" i="3"/>
  <c r="H313" i="3"/>
  <c r="G313" i="3"/>
  <c r="F313" i="3"/>
  <c r="E313" i="3"/>
  <c r="N312" i="3"/>
  <c r="N311" i="3"/>
  <c r="N310" i="3"/>
  <c r="M309" i="3"/>
  <c r="L309" i="3"/>
  <c r="K309" i="3"/>
  <c r="I309" i="3"/>
  <c r="H309" i="3"/>
  <c r="F309" i="3"/>
  <c r="E309" i="3"/>
  <c r="N308" i="3"/>
  <c r="N307" i="3"/>
  <c r="N306" i="3"/>
  <c r="M305" i="3"/>
  <c r="L305" i="3"/>
  <c r="K305" i="3"/>
  <c r="I305" i="3"/>
  <c r="H305" i="3"/>
  <c r="G305" i="3"/>
  <c r="F305" i="3"/>
  <c r="E305" i="3"/>
  <c r="N305" i="3" s="1"/>
  <c r="N303" i="3"/>
  <c r="N302" i="3"/>
  <c r="N301" i="3"/>
  <c r="M300" i="3"/>
  <c r="L300" i="3"/>
  <c r="K300" i="3"/>
  <c r="I300" i="3"/>
  <c r="H300" i="3"/>
  <c r="G300" i="3"/>
  <c r="F300" i="3"/>
  <c r="E300" i="3"/>
  <c r="N299" i="3"/>
  <c r="N298" i="3"/>
  <c r="N297" i="3"/>
  <c r="M296" i="3"/>
  <c r="L296" i="3"/>
  <c r="K296" i="3"/>
  <c r="I296" i="3"/>
  <c r="H296" i="3"/>
  <c r="G296" i="3"/>
  <c r="F296" i="3"/>
  <c r="E296" i="3"/>
  <c r="N296" i="3" s="1"/>
  <c r="N295" i="3"/>
  <c r="N294" i="3"/>
  <c r="N293" i="3"/>
  <c r="M292" i="3"/>
  <c r="L292" i="3"/>
  <c r="K292" i="3"/>
  <c r="I292" i="3"/>
  <c r="H292" i="3"/>
  <c r="G292" i="3"/>
  <c r="F292" i="3"/>
  <c r="E292" i="3"/>
  <c r="N291" i="3"/>
  <c r="N290" i="3"/>
  <c r="N289" i="3"/>
  <c r="M288" i="3"/>
  <c r="L288" i="3"/>
  <c r="K288" i="3"/>
  <c r="I288" i="3"/>
  <c r="H288" i="3"/>
  <c r="G288" i="3"/>
  <c r="F288" i="3"/>
  <c r="E288" i="3"/>
  <c r="N288" i="3" s="1"/>
  <c r="N287" i="3"/>
  <c r="N286" i="3"/>
  <c r="N285" i="3"/>
  <c r="M284" i="3"/>
  <c r="L284" i="3"/>
  <c r="K284" i="3"/>
  <c r="I284" i="3"/>
  <c r="H284" i="3"/>
  <c r="G284" i="3"/>
  <c r="F284" i="3"/>
  <c r="E284" i="3"/>
  <c r="N282" i="3"/>
  <c r="N281" i="3"/>
  <c r="N280" i="3"/>
  <c r="M279" i="3"/>
  <c r="L279" i="3"/>
  <c r="K279" i="3"/>
  <c r="I279" i="3"/>
  <c r="H279" i="3"/>
  <c r="G279" i="3"/>
  <c r="F279" i="3"/>
  <c r="E279" i="3"/>
  <c r="N279" i="3" s="1"/>
  <c r="N278" i="3"/>
  <c r="N277" i="3"/>
  <c r="N276" i="3"/>
  <c r="M275" i="3"/>
  <c r="L275" i="3"/>
  <c r="K275" i="3"/>
  <c r="I275" i="3"/>
  <c r="H275" i="3"/>
  <c r="G275" i="3"/>
  <c r="F275" i="3"/>
  <c r="E275" i="3"/>
  <c r="N274" i="3"/>
  <c r="N273" i="3"/>
  <c r="N272" i="3"/>
  <c r="M271" i="3"/>
  <c r="L271" i="3"/>
  <c r="K271" i="3"/>
  <c r="I271" i="3"/>
  <c r="H271" i="3"/>
  <c r="G271" i="3"/>
  <c r="F271" i="3"/>
  <c r="E271" i="3"/>
  <c r="N271" i="3" s="1"/>
  <c r="N270" i="3"/>
  <c r="N269" i="3"/>
  <c r="N268" i="3"/>
  <c r="M267" i="3"/>
  <c r="L267" i="3"/>
  <c r="K267" i="3"/>
  <c r="I267" i="3"/>
  <c r="H267" i="3"/>
  <c r="G267" i="3"/>
  <c r="F267" i="3"/>
  <c r="E267" i="3"/>
  <c r="N266" i="3"/>
  <c r="N265" i="3"/>
  <c r="N264" i="3"/>
  <c r="M263" i="3"/>
  <c r="L263" i="3"/>
  <c r="K263" i="3"/>
  <c r="I263" i="3"/>
  <c r="H263" i="3"/>
  <c r="G263" i="3"/>
  <c r="F263" i="3"/>
  <c r="E263" i="3"/>
  <c r="N263" i="3" s="1"/>
  <c r="N262" i="3"/>
  <c r="N261" i="3"/>
  <c r="N260" i="3"/>
  <c r="M259" i="3"/>
  <c r="L259" i="3"/>
  <c r="K259" i="3"/>
  <c r="I259" i="3"/>
  <c r="H259" i="3"/>
  <c r="G259" i="3"/>
  <c r="F259" i="3"/>
  <c r="E259" i="3"/>
  <c r="N258" i="3"/>
  <c r="N257" i="3"/>
  <c r="N256" i="3"/>
  <c r="M255" i="3"/>
  <c r="L255" i="3"/>
  <c r="K255" i="3"/>
  <c r="I255" i="3"/>
  <c r="H255" i="3"/>
  <c r="G255" i="3"/>
  <c r="F255" i="3"/>
  <c r="E255" i="3"/>
  <c r="N255" i="3" s="1"/>
  <c r="N254" i="3"/>
  <c r="N253" i="3"/>
  <c r="N252" i="3"/>
  <c r="M251" i="3"/>
  <c r="L251" i="3"/>
  <c r="K251" i="3"/>
  <c r="I251" i="3"/>
  <c r="H251" i="3"/>
  <c r="G251" i="3"/>
  <c r="F251" i="3"/>
  <c r="E251" i="3"/>
  <c r="N250" i="3"/>
  <c r="N249" i="3"/>
  <c r="N248" i="3"/>
  <c r="M247" i="3"/>
  <c r="L247" i="3"/>
  <c r="K247" i="3"/>
  <c r="I247" i="3"/>
  <c r="H247" i="3"/>
  <c r="G247" i="3"/>
  <c r="F247" i="3"/>
  <c r="E247" i="3"/>
  <c r="N247" i="3" s="1"/>
  <c r="N246" i="3"/>
  <c r="N245" i="3"/>
  <c r="N244" i="3"/>
  <c r="M243" i="3"/>
  <c r="L243" i="3"/>
  <c r="K243" i="3"/>
  <c r="I243" i="3"/>
  <c r="H243" i="3"/>
  <c r="G243" i="3"/>
  <c r="F243" i="3"/>
  <c r="E243" i="3"/>
  <c r="N241" i="3"/>
  <c r="N240" i="3"/>
  <c r="N239" i="3"/>
  <c r="M238" i="3"/>
  <c r="L238" i="3"/>
  <c r="K238" i="3"/>
  <c r="I238" i="3"/>
  <c r="H238" i="3"/>
  <c r="G238" i="3"/>
  <c r="F238" i="3"/>
  <c r="E238" i="3"/>
  <c r="N238" i="3" s="1"/>
  <c r="N237" i="3"/>
  <c r="N236" i="3"/>
  <c r="N235" i="3"/>
  <c r="M234" i="3"/>
  <c r="L234" i="3"/>
  <c r="K234" i="3"/>
  <c r="I234" i="3"/>
  <c r="H234" i="3"/>
  <c r="G234" i="3"/>
  <c r="F234" i="3"/>
  <c r="E234" i="3"/>
  <c r="N233" i="3"/>
  <c r="N232" i="3"/>
  <c r="N231" i="3"/>
  <c r="M230" i="3"/>
  <c r="L230" i="3"/>
  <c r="K230" i="3"/>
  <c r="I230" i="3"/>
  <c r="H230" i="3"/>
  <c r="G230" i="3"/>
  <c r="F230" i="3"/>
  <c r="E230" i="3"/>
  <c r="N230" i="3" s="1"/>
  <c r="N229" i="3"/>
  <c r="N228" i="3"/>
  <c r="N227" i="3"/>
  <c r="M226" i="3"/>
  <c r="L226" i="3"/>
  <c r="K226" i="3"/>
  <c r="I226" i="3"/>
  <c r="H226" i="3"/>
  <c r="G226" i="3"/>
  <c r="F226" i="3"/>
  <c r="E226" i="3"/>
  <c r="N225" i="3"/>
  <c r="N224" i="3"/>
  <c r="N223" i="3"/>
  <c r="M222" i="3"/>
  <c r="L222" i="3"/>
  <c r="K222" i="3"/>
  <c r="I222" i="3"/>
  <c r="H222" i="3"/>
  <c r="G222" i="3"/>
  <c r="F222" i="3"/>
  <c r="E222" i="3"/>
  <c r="N222" i="3" s="1"/>
  <c r="N221" i="3"/>
  <c r="N220" i="3"/>
  <c r="N219" i="3"/>
  <c r="M218" i="3"/>
  <c r="L218" i="3"/>
  <c r="K218" i="3"/>
  <c r="I218" i="3"/>
  <c r="H218" i="3"/>
  <c r="G218" i="3"/>
  <c r="E218" i="3"/>
  <c r="N218" i="3" s="1"/>
  <c r="N217" i="3"/>
  <c r="N216" i="3"/>
  <c r="N215" i="3"/>
  <c r="M214" i="3"/>
  <c r="L214" i="3"/>
  <c r="K214" i="3"/>
  <c r="I214" i="3"/>
  <c r="H214" i="3"/>
  <c r="G214" i="3"/>
  <c r="F214" i="3"/>
  <c r="E214" i="3"/>
  <c r="N213" i="3"/>
  <c r="N212" i="3"/>
  <c r="N211" i="3"/>
  <c r="M210" i="3"/>
  <c r="L210" i="3"/>
  <c r="K210" i="3"/>
  <c r="I210" i="3"/>
  <c r="H210" i="3"/>
  <c r="G210" i="3"/>
  <c r="F210" i="3"/>
  <c r="N210" i="3"/>
  <c r="N209" i="3"/>
  <c r="N208" i="3"/>
  <c r="N207" i="3"/>
  <c r="M206" i="3"/>
  <c r="L206" i="3"/>
  <c r="K206" i="3"/>
  <c r="I206" i="3"/>
  <c r="H206" i="3"/>
  <c r="G206" i="3"/>
  <c r="F206" i="3"/>
  <c r="E206" i="3"/>
  <c r="N205" i="3"/>
  <c r="N204" i="3"/>
  <c r="N203" i="3"/>
  <c r="M202" i="3"/>
  <c r="L202" i="3"/>
  <c r="K202" i="3"/>
  <c r="I202" i="3"/>
  <c r="H202" i="3"/>
  <c r="G202" i="3"/>
  <c r="F202" i="3"/>
  <c r="N202" i="3"/>
  <c r="N157" i="3"/>
  <c r="N46" i="4" s="1"/>
  <c r="N156" i="3"/>
  <c r="N45" i="4" s="1"/>
  <c r="N155" i="3"/>
  <c r="N44" i="4" s="1"/>
  <c r="B155" i="3"/>
  <c r="M154" i="3"/>
  <c r="M43" i="4" s="1"/>
  <c r="L154" i="3"/>
  <c r="L43" i="4" s="1"/>
  <c r="K154" i="3"/>
  <c r="K43" i="4" s="1"/>
  <c r="I154" i="3"/>
  <c r="I43" i="4" s="1"/>
  <c r="H154" i="3"/>
  <c r="H43" i="4" s="1"/>
  <c r="G154" i="3"/>
  <c r="G43" i="4" s="1"/>
  <c r="F154" i="3"/>
  <c r="F43" i="4" s="1"/>
  <c r="E154" i="3"/>
  <c r="E43" i="4" s="1"/>
  <c r="T43" i="4" s="1"/>
  <c r="T154" i="4" s="1"/>
  <c r="N153" i="3"/>
  <c r="N152" i="3"/>
  <c r="N151" i="3"/>
  <c r="M150" i="3"/>
  <c r="L150" i="3"/>
  <c r="K150" i="3"/>
  <c r="I150" i="3"/>
  <c r="H150" i="3"/>
  <c r="G150" i="3"/>
  <c r="F150" i="3"/>
  <c r="E150" i="3"/>
  <c r="N150" i="3" s="1"/>
  <c r="N144" i="3"/>
  <c r="N143" i="3"/>
  <c r="N142" i="3"/>
  <c r="M141" i="3"/>
  <c r="L141" i="3"/>
  <c r="K141" i="3"/>
  <c r="I141" i="3"/>
  <c r="H141" i="3"/>
  <c r="G141" i="3"/>
  <c r="F141" i="3"/>
  <c r="E141" i="3"/>
  <c r="N137" i="3"/>
  <c r="N136" i="3"/>
  <c r="N135" i="3"/>
  <c r="M134" i="3"/>
  <c r="L134" i="3"/>
  <c r="K134" i="3"/>
  <c r="I134" i="3"/>
  <c r="H134" i="3"/>
  <c r="G134" i="3"/>
  <c r="F134" i="3"/>
  <c r="E134" i="3"/>
  <c r="N134" i="3" s="1"/>
  <c r="M119" i="3"/>
  <c r="M39" i="4" s="1"/>
  <c r="L119" i="3"/>
  <c r="L39" i="4" s="1"/>
  <c r="K119" i="3"/>
  <c r="K39" i="4" s="1"/>
  <c r="K27" i="4" s="1"/>
  <c r="H119" i="3"/>
  <c r="H39" i="4" s="1"/>
  <c r="G39" i="4"/>
  <c r="E119" i="3"/>
  <c r="E39" i="4" s="1"/>
  <c r="M118" i="3"/>
  <c r="M38" i="4" s="1"/>
  <c r="M26" i="4" s="1"/>
  <c r="L118" i="3"/>
  <c r="L38" i="4" s="1"/>
  <c r="K118" i="3"/>
  <c r="K38" i="4" s="1"/>
  <c r="K26" i="4" s="1"/>
  <c r="H118" i="3"/>
  <c r="H38" i="4" s="1"/>
  <c r="G38" i="4"/>
  <c r="F38" i="4"/>
  <c r="E38" i="4"/>
  <c r="M117" i="3"/>
  <c r="M37" i="4" s="1"/>
  <c r="L117" i="3"/>
  <c r="L37" i="4" s="1"/>
  <c r="K117" i="3"/>
  <c r="K37" i="4" s="1"/>
  <c r="H117" i="3"/>
  <c r="H37" i="4" s="1"/>
  <c r="G37" i="4"/>
  <c r="F37" i="4"/>
  <c r="E117" i="3"/>
  <c r="B117" i="3"/>
  <c r="M116" i="3"/>
  <c r="M36" i="4" s="1"/>
  <c r="L116" i="3"/>
  <c r="L36" i="4" s="1"/>
  <c r="K116" i="3"/>
  <c r="K36" i="4" s="1"/>
  <c r="N115" i="3"/>
  <c r="N114" i="3"/>
  <c r="N113" i="3"/>
  <c r="M112" i="3"/>
  <c r="L112" i="3"/>
  <c r="K112" i="3"/>
  <c r="I112" i="3"/>
  <c r="H112" i="3"/>
  <c r="G112" i="3"/>
  <c r="F112" i="3"/>
  <c r="E112" i="3"/>
  <c r="N112" i="3" s="1"/>
  <c r="N111" i="3"/>
  <c r="N110" i="3"/>
  <c r="N109" i="3"/>
  <c r="M108" i="3"/>
  <c r="L108" i="3"/>
  <c r="K108" i="3"/>
  <c r="I108" i="3"/>
  <c r="H108" i="3"/>
  <c r="G108" i="3"/>
  <c r="F108" i="3"/>
  <c r="E108" i="3"/>
  <c r="N108" i="3" s="1"/>
  <c r="N107" i="3"/>
  <c r="N106" i="3"/>
  <c r="N105" i="3"/>
  <c r="M104" i="3"/>
  <c r="L104" i="3"/>
  <c r="K104" i="3"/>
  <c r="I104" i="3"/>
  <c r="H104" i="3"/>
  <c r="G104" i="3"/>
  <c r="E104" i="3"/>
  <c r="N104" i="3" s="1"/>
  <c r="N103" i="3"/>
  <c r="N102" i="3"/>
  <c r="N101" i="3"/>
  <c r="M100" i="3"/>
  <c r="L100" i="3"/>
  <c r="K100" i="3"/>
  <c r="I100" i="3"/>
  <c r="H100" i="3"/>
  <c r="G100" i="3"/>
  <c r="F100" i="3"/>
  <c r="E100" i="3"/>
  <c r="N100" i="3" s="1"/>
  <c r="N99" i="3"/>
  <c r="N98" i="3"/>
  <c r="N97" i="3"/>
  <c r="M96" i="3"/>
  <c r="L96" i="3"/>
  <c r="K96" i="3"/>
  <c r="I96" i="3"/>
  <c r="H96" i="3"/>
  <c r="G96" i="3"/>
  <c r="F96" i="3"/>
  <c r="E96" i="3"/>
  <c r="N96" i="3" s="1"/>
  <c r="N95" i="3"/>
  <c r="N94" i="3"/>
  <c r="N93" i="3"/>
  <c r="M92" i="3"/>
  <c r="L92" i="3"/>
  <c r="K92" i="3"/>
  <c r="I92" i="3"/>
  <c r="H92" i="3"/>
  <c r="G92" i="3"/>
  <c r="F92" i="3"/>
  <c r="E92" i="3"/>
  <c r="N92" i="3" s="1"/>
  <c r="N91" i="3"/>
  <c r="N90" i="3"/>
  <c r="N89" i="3"/>
  <c r="M88" i="3"/>
  <c r="L88" i="3"/>
  <c r="K88" i="3"/>
  <c r="I88" i="3"/>
  <c r="H88" i="3"/>
  <c r="G88" i="3"/>
  <c r="F88" i="3"/>
  <c r="E88" i="3"/>
  <c r="N88" i="3" s="1"/>
  <c r="N87" i="3"/>
  <c r="N86" i="3"/>
  <c r="N85" i="3"/>
  <c r="M84" i="3"/>
  <c r="L84" i="3"/>
  <c r="K84" i="3"/>
  <c r="I84" i="3"/>
  <c r="H84" i="3"/>
  <c r="G84" i="3"/>
  <c r="F84" i="3"/>
  <c r="E84" i="3"/>
  <c r="N84" i="3" s="1"/>
  <c r="N83" i="3"/>
  <c r="N82" i="3"/>
  <c r="N81" i="3"/>
  <c r="M80" i="3"/>
  <c r="L80" i="3"/>
  <c r="K80" i="3"/>
  <c r="I80" i="3"/>
  <c r="H80" i="3"/>
  <c r="G80" i="3"/>
  <c r="F80" i="3"/>
  <c r="E80" i="3"/>
  <c r="N80" i="3" s="1"/>
  <c r="N79" i="3"/>
  <c r="N78" i="3"/>
  <c r="N77" i="3"/>
  <c r="M76" i="3"/>
  <c r="L76" i="3"/>
  <c r="K76" i="3"/>
  <c r="I76" i="3"/>
  <c r="H76" i="3"/>
  <c r="G76" i="3"/>
  <c r="F76" i="3"/>
  <c r="E76" i="3"/>
  <c r="N76" i="3" s="1"/>
  <c r="N75" i="3"/>
  <c r="N74" i="3"/>
  <c r="N73" i="3"/>
  <c r="M72" i="3"/>
  <c r="L72" i="3"/>
  <c r="K72" i="3"/>
  <c r="I72" i="3"/>
  <c r="H72" i="3"/>
  <c r="G72" i="3"/>
  <c r="F72" i="3"/>
  <c r="E72" i="3"/>
  <c r="N72" i="3" s="1"/>
  <c r="N71" i="3"/>
  <c r="N70" i="3"/>
  <c r="N69" i="3"/>
  <c r="M68" i="3"/>
  <c r="L68" i="3"/>
  <c r="K68" i="3"/>
  <c r="I68" i="3"/>
  <c r="H68" i="3"/>
  <c r="G68" i="3"/>
  <c r="F68" i="3"/>
  <c r="E68" i="3"/>
  <c r="N68" i="3" s="1"/>
  <c r="N67" i="3"/>
  <c r="N66" i="3"/>
  <c r="N65" i="3"/>
  <c r="M64" i="3"/>
  <c r="L64" i="3"/>
  <c r="K64" i="3"/>
  <c r="I64" i="3"/>
  <c r="H64" i="3"/>
  <c r="G64" i="3"/>
  <c r="F64" i="3"/>
  <c r="E64" i="3"/>
  <c r="N64" i="3" s="1"/>
  <c r="N63" i="3"/>
  <c r="N62" i="3"/>
  <c r="N61" i="3"/>
  <c r="M60" i="3"/>
  <c r="L60" i="3"/>
  <c r="K60" i="3"/>
  <c r="I60" i="3"/>
  <c r="H60" i="3"/>
  <c r="G60" i="3"/>
  <c r="F60" i="3"/>
  <c r="E60" i="3"/>
  <c r="N60" i="3" s="1"/>
  <c r="N59" i="3"/>
  <c r="N58" i="3"/>
  <c r="N57" i="3"/>
  <c r="M56" i="3"/>
  <c r="L56" i="3"/>
  <c r="K56" i="3"/>
  <c r="I56" i="3"/>
  <c r="H56" i="3"/>
  <c r="G56" i="3"/>
  <c r="F56" i="3"/>
  <c r="E56" i="3"/>
  <c r="N56" i="3" s="1"/>
  <c r="N55" i="3"/>
  <c r="N54" i="3"/>
  <c r="N53" i="3"/>
  <c r="M52" i="3"/>
  <c r="L52" i="3"/>
  <c r="K52" i="3"/>
  <c r="I52" i="3"/>
  <c r="H52" i="3"/>
  <c r="G52" i="3"/>
  <c r="F52" i="3"/>
  <c r="E52" i="3"/>
  <c r="N52" i="3" s="1"/>
  <c r="N51" i="3"/>
  <c r="N50" i="3"/>
  <c r="N49" i="3"/>
  <c r="M48" i="3"/>
  <c r="L48" i="3"/>
  <c r="K48" i="3"/>
  <c r="I48" i="3"/>
  <c r="H48" i="3"/>
  <c r="G48" i="3"/>
  <c r="F48" i="3"/>
  <c r="E48" i="3"/>
  <c r="N48" i="3" s="1"/>
  <c r="N47" i="3"/>
  <c r="N46" i="3"/>
  <c r="N45" i="3"/>
  <c r="M44" i="3"/>
  <c r="L44" i="3"/>
  <c r="K44" i="3"/>
  <c r="I44" i="3"/>
  <c r="H44" i="3"/>
  <c r="G44" i="3"/>
  <c r="N44" i="3"/>
  <c r="I43" i="3"/>
  <c r="I119" i="3" s="1"/>
  <c r="I39" i="4" s="1"/>
  <c r="I42" i="3"/>
  <c r="N42" i="3" s="1"/>
  <c r="I41" i="3"/>
  <c r="I117" i="3" s="1"/>
  <c r="M40" i="3"/>
  <c r="L40" i="3"/>
  <c r="K40" i="3"/>
  <c r="H40" i="3"/>
  <c r="G40" i="3"/>
  <c r="F40" i="3"/>
  <c r="E40" i="3"/>
  <c r="N39" i="3"/>
  <c r="N38" i="3"/>
  <c r="N37" i="3"/>
  <c r="M36" i="3"/>
  <c r="L36" i="3"/>
  <c r="K36" i="3"/>
  <c r="I36" i="3"/>
  <c r="H36" i="3"/>
  <c r="G36" i="3"/>
  <c r="F36" i="3"/>
  <c r="E36" i="3"/>
  <c r="N36" i="3" s="1"/>
  <c r="N25" i="3"/>
  <c r="N24" i="3"/>
  <c r="N23" i="3"/>
  <c r="M22" i="3"/>
  <c r="L22" i="3"/>
  <c r="K22" i="3"/>
  <c r="I22" i="3"/>
  <c r="H22" i="3"/>
  <c r="G22" i="3"/>
  <c r="F22" i="3"/>
  <c r="E22" i="3"/>
  <c r="L13" i="3"/>
  <c r="L21" i="4" s="1"/>
  <c r="L8" i="4" s="1"/>
  <c r="M12" i="3"/>
  <c r="M20" i="4" s="1"/>
  <c r="M7" i="4" s="1"/>
  <c r="L12" i="3"/>
  <c r="L20" i="4" s="1"/>
  <c r="K12" i="3"/>
  <c r="K20" i="4" s="1"/>
  <c r="K7" i="4" s="1"/>
  <c r="M11" i="3"/>
  <c r="M19" i="4" s="1"/>
  <c r="L11" i="3"/>
  <c r="L19" i="4" s="1"/>
  <c r="K11" i="3"/>
  <c r="K19" i="4" s="1"/>
  <c r="M7" i="3"/>
  <c r="K7" i="3"/>
  <c r="L6" i="3"/>
  <c r="K6" i="3"/>
  <c r="F469" i="3" l="1"/>
  <c r="F75" i="4" s="1"/>
  <c r="E65" i="4"/>
  <c r="L6" i="4"/>
  <c r="K40" i="4"/>
  <c r="L26" i="4"/>
  <c r="N93" i="4"/>
  <c r="N100" i="4"/>
  <c r="H13" i="3"/>
  <c r="H21" i="4" s="1"/>
  <c r="H8" i="4" s="1"/>
  <c r="H116" i="3"/>
  <c r="H36" i="4" s="1"/>
  <c r="H11" i="3"/>
  <c r="E37" i="4"/>
  <c r="E40" i="4" s="1"/>
  <c r="E116" i="3"/>
  <c r="F39" i="4"/>
  <c r="F40" i="4" s="1"/>
  <c r="F36" i="4"/>
  <c r="E469" i="3"/>
  <c r="E75" i="4" s="1"/>
  <c r="T75" i="4" s="1"/>
  <c r="T166" i="4" s="1"/>
  <c r="N449" i="3"/>
  <c r="H12" i="3"/>
  <c r="H469" i="3"/>
  <c r="H75" i="4" s="1"/>
  <c r="E428" i="3"/>
  <c r="E68" i="4" s="1"/>
  <c r="G11" i="3"/>
  <c r="G19" i="4" s="1"/>
  <c r="G6" i="4" s="1"/>
  <c r="K13" i="3"/>
  <c r="M13" i="3"/>
  <c r="M428" i="3"/>
  <c r="M68" i="4" s="1"/>
  <c r="L10" i="3"/>
  <c r="L18" i="4" s="1"/>
  <c r="L27" i="4"/>
  <c r="L32" i="4" s="1"/>
  <c r="N424" i="3"/>
  <c r="L428" i="3"/>
  <c r="L68" i="4" s="1"/>
  <c r="E12" i="3"/>
  <c r="E20" i="4" s="1"/>
  <c r="E7" i="4" s="1"/>
  <c r="E36" i="4"/>
  <c r="T36" i="4" s="1"/>
  <c r="T150" i="4" s="1"/>
  <c r="N22" i="3"/>
  <c r="N686" i="3"/>
  <c r="N134" i="4" s="1"/>
  <c r="N691" i="3"/>
  <c r="N701" i="3"/>
  <c r="N711" i="3"/>
  <c r="N721" i="3"/>
  <c r="N731" i="3"/>
  <c r="N141" i="3"/>
  <c r="N154" i="3"/>
  <c r="N43" i="4" s="1"/>
  <c r="N47" i="4"/>
  <c r="N206" i="3"/>
  <c r="N214" i="3"/>
  <c r="N226" i="3"/>
  <c r="N234" i="3"/>
  <c r="N243" i="3"/>
  <c r="N251" i="3"/>
  <c r="N259" i="3"/>
  <c r="N267" i="3"/>
  <c r="N275" i="3"/>
  <c r="N284" i="3"/>
  <c r="N292" i="3"/>
  <c r="N309" i="3"/>
  <c r="N313" i="3"/>
  <c r="N321" i="3"/>
  <c r="N441" i="3"/>
  <c r="N453" i="3"/>
  <c r="N461" i="3"/>
  <c r="N556" i="3"/>
  <c r="N572" i="3"/>
  <c r="E631" i="3"/>
  <c r="E110" i="4" s="1"/>
  <c r="T110" i="4" s="1"/>
  <c r="T186" i="4" s="1"/>
  <c r="F11" i="3"/>
  <c r="E11" i="3"/>
  <c r="E6" i="3" s="1"/>
  <c r="G36" i="4"/>
  <c r="V36" i="4" s="1"/>
  <c r="V150" i="4" s="1"/>
  <c r="G40" i="4"/>
  <c r="F12" i="3"/>
  <c r="F7" i="3" s="1"/>
  <c r="H8" i="3"/>
  <c r="H599" i="3"/>
  <c r="H103" i="4" s="1"/>
  <c r="E82" i="4"/>
  <c r="T82" i="4" s="1"/>
  <c r="T170" i="4" s="1"/>
  <c r="E26" i="4"/>
  <c r="E391" i="3"/>
  <c r="E61" i="4" s="1"/>
  <c r="T61" i="4" s="1"/>
  <c r="T158" i="4" s="1"/>
  <c r="I37" i="4"/>
  <c r="I11" i="3"/>
  <c r="K13" i="4"/>
  <c r="M13" i="4"/>
  <c r="H40" i="4"/>
  <c r="H25" i="4"/>
  <c r="K41" i="4"/>
  <c r="M40" i="4"/>
  <c r="M41" i="4" s="1"/>
  <c r="M25" i="4"/>
  <c r="M30" i="4" s="1"/>
  <c r="I118" i="3"/>
  <c r="I38" i="4" s="1"/>
  <c r="X43" i="4"/>
  <c r="X154" i="4" s="1"/>
  <c r="V43" i="4"/>
  <c r="V154" i="4" s="1"/>
  <c r="N48" i="4"/>
  <c r="I66" i="4"/>
  <c r="L66" i="4"/>
  <c r="E48" i="4"/>
  <c r="P47" i="4"/>
  <c r="G48" i="4"/>
  <c r="I48" i="4"/>
  <c r="L48" i="4"/>
  <c r="L12" i="4"/>
  <c r="I40" i="3"/>
  <c r="N40" i="3" s="1"/>
  <c r="N41" i="3"/>
  <c r="N43" i="3"/>
  <c r="L25" i="4"/>
  <c r="L30" i="4" s="1"/>
  <c r="L40" i="4"/>
  <c r="L41" i="4" s="1"/>
  <c r="N117" i="3"/>
  <c r="M31" i="4"/>
  <c r="L24" i="4"/>
  <c r="N119" i="3"/>
  <c r="N39" i="4" s="1"/>
  <c r="W43" i="4"/>
  <c r="W154" i="4" s="1"/>
  <c r="U43" i="4"/>
  <c r="U154" i="4" s="1"/>
  <c r="N300" i="3"/>
  <c r="H66" i="4"/>
  <c r="K66" i="4"/>
  <c r="M66" i="4"/>
  <c r="F48" i="4"/>
  <c r="H48" i="4"/>
  <c r="K48" i="4"/>
  <c r="M48" i="4"/>
  <c r="N393" i="3"/>
  <c r="N63" i="4" s="1"/>
  <c r="G25" i="4"/>
  <c r="G30" i="4" s="1"/>
  <c r="L73" i="4"/>
  <c r="N429" i="3"/>
  <c r="N69" i="4" s="1"/>
  <c r="F428" i="3"/>
  <c r="F68" i="4" s="1"/>
  <c r="U68" i="4" s="1"/>
  <c r="U162" i="4" s="1"/>
  <c r="H428" i="3"/>
  <c r="H68" i="4" s="1"/>
  <c r="E80" i="4"/>
  <c r="I80" i="4"/>
  <c r="L80" i="4"/>
  <c r="N470" i="3"/>
  <c r="F79" i="4"/>
  <c r="F80" i="4" s="1"/>
  <c r="N472" i="3"/>
  <c r="N78" i="4" s="1"/>
  <c r="W82" i="4"/>
  <c r="W170" i="4" s="1"/>
  <c r="U82" i="4"/>
  <c r="U170" i="4" s="1"/>
  <c r="F87" i="4"/>
  <c r="H87" i="4"/>
  <c r="K87" i="4"/>
  <c r="M87" i="4"/>
  <c r="N520" i="3"/>
  <c r="N84" i="4" s="1"/>
  <c r="X89" i="4"/>
  <c r="X174" i="4" s="1"/>
  <c r="V89" i="4"/>
  <c r="V174" i="4" s="1"/>
  <c r="N94" i="4"/>
  <c r="W96" i="4"/>
  <c r="W178" i="4" s="1"/>
  <c r="U96" i="4"/>
  <c r="U178" i="4" s="1"/>
  <c r="W103" i="4"/>
  <c r="W182" i="4" s="1"/>
  <c r="U103" i="4"/>
  <c r="U182" i="4" s="1"/>
  <c r="F108" i="4"/>
  <c r="H108" i="4"/>
  <c r="K108" i="4"/>
  <c r="M108" i="4"/>
  <c r="N601" i="3"/>
  <c r="N105" i="4" s="1"/>
  <c r="E115" i="4"/>
  <c r="I115" i="4"/>
  <c r="L115" i="4"/>
  <c r="N632" i="3"/>
  <c r="N634" i="3"/>
  <c r="N113" i="4" s="1"/>
  <c r="X124" i="4"/>
  <c r="X194" i="4" s="1"/>
  <c r="V124" i="4"/>
  <c r="V194" i="4" s="1"/>
  <c r="N128" i="4"/>
  <c r="N129" i="4" s="1"/>
  <c r="W134" i="4"/>
  <c r="W198" i="4" s="1"/>
  <c r="U134" i="4"/>
  <c r="U198" i="4" s="1"/>
  <c r="N138" i="4"/>
  <c r="N139" i="4" s="1"/>
  <c r="E94" i="4"/>
  <c r="P93" i="4"/>
  <c r="G94" i="4"/>
  <c r="I94" i="4"/>
  <c r="L94" i="4"/>
  <c r="P100" i="4"/>
  <c r="E101" i="4"/>
  <c r="G101" i="4"/>
  <c r="I101" i="4"/>
  <c r="L101" i="4"/>
  <c r="N392" i="3"/>
  <c r="F391" i="3"/>
  <c r="F61" i="4" s="1"/>
  <c r="U61" i="4" s="1"/>
  <c r="U158" i="4" s="1"/>
  <c r="G13" i="3"/>
  <c r="G21" i="4" s="1"/>
  <c r="G8" i="4" s="1"/>
  <c r="N394" i="3"/>
  <c r="N64" i="4" s="1"/>
  <c r="K73" i="4"/>
  <c r="M73" i="4"/>
  <c r="E13" i="3"/>
  <c r="E8" i="3" s="1"/>
  <c r="H80" i="4"/>
  <c r="K80" i="4"/>
  <c r="M80" i="4"/>
  <c r="G79" i="4"/>
  <c r="N471" i="3"/>
  <c r="N77" i="4" s="1"/>
  <c r="X82" i="4"/>
  <c r="X170" i="4" s="1"/>
  <c r="V82" i="4"/>
  <c r="V170" i="4" s="1"/>
  <c r="E87" i="4"/>
  <c r="G87" i="4"/>
  <c r="I87" i="4"/>
  <c r="L87" i="4"/>
  <c r="N519" i="3"/>
  <c r="N521" i="3"/>
  <c r="N85" i="4" s="1"/>
  <c r="W89" i="4"/>
  <c r="W174" i="4" s="1"/>
  <c r="U89" i="4"/>
  <c r="U174" i="4" s="1"/>
  <c r="X96" i="4"/>
  <c r="X178" i="4" s="1"/>
  <c r="V96" i="4"/>
  <c r="V178" i="4" s="1"/>
  <c r="N101" i="4"/>
  <c r="X103" i="4"/>
  <c r="X182" i="4" s="1"/>
  <c r="V103" i="4"/>
  <c r="V182" i="4" s="1"/>
  <c r="E108" i="4"/>
  <c r="G108" i="4"/>
  <c r="I108" i="4"/>
  <c r="L108" i="4"/>
  <c r="N600" i="3"/>
  <c r="N602" i="3"/>
  <c r="N106" i="4" s="1"/>
  <c r="W110" i="4"/>
  <c r="W186" i="4" s="1"/>
  <c r="H115" i="4"/>
  <c r="K115" i="4"/>
  <c r="M115" i="4"/>
  <c r="N633" i="3"/>
  <c r="N112" i="4" s="1"/>
  <c r="W124" i="4"/>
  <c r="W194" i="4" s="1"/>
  <c r="U124" i="4"/>
  <c r="U194" i="4" s="1"/>
  <c r="X134" i="4"/>
  <c r="X198" i="4" s="1"/>
  <c r="V134" i="4"/>
  <c r="V198" i="4" s="1"/>
  <c r="F94" i="4"/>
  <c r="H94" i="4"/>
  <c r="K94" i="4"/>
  <c r="M94" i="4"/>
  <c r="F101" i="4"/>
  <c r="H101" i="4"/>
  <c r="K101" i="4"/>
  <c r="M101" i="4"/>
  <c r="P128" i="4"/>
  <c r="E129" i="4"/>
  <c r="G129" i="4"/>
  <c r="I129" i="4"/>
  <c r="L129" i="4"/>
  <c r="E139" i="4"/>
  <c r="G139" i="4"/>
  <c r="I139" i="4"/>
  <c r="L139" i="4"/>
  <c r="F129" i="4"/>
  <c r="H129" i="4"/>
  <c r="K129" i="4"/>
  <c r="M129" i="4"/>
  <c r="F139" i="4"/>
  <c r="H139" i="4"/>
  <c r="K139" i="4"/>
  <c r="M139" i="4"/>
  <c r="K25" i="4"/>
  <c r="M122" i="4"/>
  <c r="H26" i="4"/>
  <c r="M27" i="4"/>
  <c r="I121" i="4"/>
  <c r="G121" i="4"/>
  <c r="U75" i="4"/>
  <c r="U166" i="4" s="1"/>
  <c r="G469" i="3"/>
  <c r="G75" i="4" s="1"/>
  <c r="G6" i="3"/>
  <c r="G72" i="4"/>
  <c r="N430" i="3"/>
  <c r="N70" i="4" s="1"/>
  <c r="I70" i="4"/>
  <c r="I27" i="4"/>
  <c r="I13" i="3"/>
  <c r="I428" i="3"/>
  <c r="I68" i="4" s="1"/>
  <c r="H71" i="4"/>
  <c r="N412" i="3"/>
  <c r="G428" i="3"/>
  <c r="F71" i="4"/>
  <c r="F13" i="3"/>
  <c r="T68" i="4"/>
  <c r="T162" i="4" s="1"/>
  <c r="N431" i="3"/>
  <c r="E71" i="4"/>
  <c r="E72" i="4" s="1"/>
  <c r="F111" i="4"/>
  <c r="F25" i="4" s="1"/>
  <c r="G114" i="4"/>
  <c r="U110" i="4"/>
  <c r="U186" i="4" s="1"/>
  <c r="G631" i="3"/>
  <c r="G110" i="4" s="1"/>
  <c r="G64" i="4"/>
  <c r="G27" i="4" s="1"/>
  <c r="G391" i="3"/>
  <c r="G61" i="4" s="1"/>
  <c r="V61" i="4" s="1"/>
  <c r="V158" i="4" s="1"/>
  <c r="G63" i="4"/>
  <c r="G12" i="3"/>
  <c r="F63" i="4"/>
  <c r="F65" i="4" s="1"/>
  <c r="M24" i="4"/>
  <c r="L8" i="3"/>
  <c r="L14" i="4" s="1"/>
  <c r="L7" i="4"/>
  <c r="L31" i="4"/>
  <c r="L22" i="4"/>
  <c r="L23" i="4" s="1"/>
  <c r="L7" i="3"/>
  <c r="L5" i="3" s="1"/>
  <c r="M6" i="4"/>
  <c r="L122" i="4"/>
  <c r="M6" i="3"/>
  <c r="K31" i="4"/>
  <c r="K30" i="4"/>
  <c r="K24" i="4"/>
  <c r="K6" i="4"/>
  <c r="K121" i="4"/>
  <c r="K122" i="4" s="1"/>
  <c r="F122" i="4"/>
  <c r="H122" i="4"/>
  <c r="X117" i="4"/>
  <c r="X190" i="4" s="1"/>
  <c r="V117" i="4"/>
  <c r="V190" i="4" s="1"/>
  <c r="G122" i="4"/>
  <c r="I122" i="4"/>
  <c r="N121" i="4"/>
  <c r="P121" i="4" s="1"/>
  <c r="N647" i="3"/>
  <c r="N117" i="4" s="1"/>
  <c r="W117" i="4"/>
  <c r="W190" i="4" s="1"/>
  <c r="T117" i="4"/>
  <c r="T190" i="4" s="1"/>
  <c r="E122" i="4"/>
  <c r="N11" i="3" l="1"/>
  <c r="E66" i="4"/>
  <c r="P138" i="4"/>
  <c r="L29" i="4"/>
  <c r="I26" i="4"/>
  <c r="I12" i="3"/>
  <c r="I20" i="4" s="1"/>
  <c r="I7" i="4" s="1"/>
  <c r="N118" i="3"/>
  <c r="N38" i="4" s="1"/>
  <c r="H41" i="4"/>
  <c r="E25" i="4"/>
  <c r="I31" i="4"/>
  <c r="H19" i="4"/>
  <c r="H6" i="4" s="1"/>
  <c r="H12" i="4" s="1"/>
  <c r="H6" i="3"/>
  <c r="E31" i="4"/>
  <c r="W75" i="4"/>
  <c r="W166" i="4" s="1"/>
  <c r="H20" i="4"/>
  <c r="H31" i="4" s="1"/>
  <c r="H7" i="3"/>
  <c r="H10" i="3"/>
  <c r="H18" i="4" s="1"/>
  <c r="H5" i="3"/>
  <c r="E19" i="4"/>
  <c r="E6" i="4" s="1"/>
  <c r="N12" i="3"/>
  <c r="N7" i="3" s="1"/>
  <c r="E7" i="3"/>
  <c r="E13" i="4" s="1"/>
  <c r="M5" i="3"/>
  <c r="K21" i="4"/>
  <c r="K10" i="3"/>
  <c r="K18" i="4" s="1"/>
  <c r="K29" i="4"/>
  <c r="K8" i="3"/>
  <c r="K5" i="3" s="1"/>
  <c r="W68" i="4"/>
  <c r="W162" i="4" s="1"/>
  <c r="M21" i="4"/>
  <c r="M10" i="3"/>
  <c r="M18" i="4" s="1"/>
  <c r="M29" i="4" s="1"/>
  <c r="M8" i="3"/>
  <c r="T206" i="4"/>
  <c r="E41" i="4"/>
  <c r="W36" i="4"/>
  <c r="W150" i="4" s="1"/>
  <c r="G68" i="4"/>
  <c r="V68" i="4" s="1"/>
  <c r="V162" i="4" s="1"/>
  <c r="F19" i="4"/>
  <c r="F6" i="4" s="1"/>
  <c r="F6" i="3"/>
  <c r="N26" i="4"/>
  <c r="G41" i="4"/>
  <c r="F20" i="4"/>
  <c r="F7" i="4" s="1"/>
  <c r="F13" i="4" s="1"/>
  <c r="F10" i="3"/>
  <c r="F18" i="4" s="1"/>
  <c r="G8" i="3"/>
  <c r="G14" i="4" s="1"/>
  <c r="U36" i="4"/>
  <c r="U150" i="4" s="1"/>
  <c r="U206" i="4" s="1"/>
  <c r="H14" i="4"/>
  <c r="E10" i="3"/>
  <c r="E18" i="4" s="1"/>
  <c r="E21" i="4"/>
  <c r="E8" i="4" s="1"/>
  <c r="E14" i="4" s="1"/>
  <c r="F26" i="4"/>
  <c r="W61" i="4"/>
  <c r="W158" i="4" s="1"/>
  <c r="X36" i="4"/>
  <c r="X150" i="4" s="1"/>
  <c r="F41" i="4"/>
  <c r="N13" i="3"/>
  <c r="N21" i="4" s="1"/>
  <c r="P139" i="4"/>
  <c r="P129" i="4"/>
  <c r="N104" i="4"/>
  <c r="N107" i="4" s="1"/>
  <c r="N599" i="3"/>
  <c r="N103" i="4" s="1"/>
  <c r="N83" i="4"/>
  <c r="N86" i="4" s="1"/>
  <c r="N518" i="3"/>
  <c r="N82" i="4" s="1"/>
  <c r="N62" i="4"/>
  <c r="N65" i="4" s="1"/>
  <c r="N391" i="3"/>
  <c r="N61" i="4" s="1"/>
  <c r="P101" i="4"/>
  <c r="P94" i="4"/>
  <c r="N111" i="4"/>
  <c r="N114" i="4" s="1"/>
  <c r="N631" i="3"/>
  <c r="N110" i="4" s="1"/>
  <c r="I19" i="4"/>
  <c r="I6" i="4" s="1"/>
  <c r="I6" i="3"/>
  <c r="I40" i="4"/>
  <c r="I25" i="4"/>
  <c r="F114" i="4"/>
  <c r="F115" i="4" s="1"/>
  <c r="E27" i="4"/>
  <c r="E24" i="4" s="1"/>
  <c r="N76" i="4"/>
  <c r="N79" i="4" s="1"/>
  <c r="N469" i="3"/>
  <c r="N75" i="4" s="1"/>
  <c r="N37" i="4"/>
  <c r="N116" i="3"/>
  <c r="N36" i="4" s="1"/>
  <c r="P48" i="4"/>
  <c r="I116" i="3"/>
  <c r="I36" i="4" s="1"/>
  <c r="X75" i="4"/>
  <c r="X166" i="4" s="1"/>
  <c r="V75" i="4"/>
  <c r="V166" i="4" s="1"/>
  <c r="G80" i="4"/>
  <c r="I72" i="4"/>
  <c r="I73" i="4" s="1"/>
  <c r="I21" i="4"/>
  <c r="I8" i="3"/>
  <c r="H72" i="4"/>
  <c r="H73" i="4" s="1"/>
  <c r="H27" i="4"/>
  <c r="X68" i="4"/>
  <c r="X162" i="4" s="1"/>
  <c r="F21" i="4"/>
  <c r="F8" i="4" s="1"/>
  <c r="F8" i="3"/>
  <c r="F72" i="4"/>
  <c r="F73" i="4" s="1"/>
  <c r="F27" i="4"/>
  <c r="E73" i="4"/>
  <c r="N71" i="4"/>
  <c r="N428" i="3"/>
  <c r="N68" i="4" s="1"/>
  <c r="P114" i="4"/>
  <c r="X110" i="4"/>
  <c r="X186" i="4" s="1"/>
  <c r="V110" i="4"/>
  <c r="V186" i="4" s="1"/>
  <c r="G115" i="4"/>
  <c r="X61" i="4"/>
  <c r="X158" i="4" s="1"/>
  <c r="G20" i="4"/>
  <c r="G10" i="3"/>
  <c r="G18" i="4" s="1"/>
  <c r="G7" i="3"/>
  <c r="G65" i="4"/>
  <c r="G66" i="4" s="1"/>
  <c r="G26" i="4"/>
  <c r="G24" i="4" s="1"/>
  <c r="F66" i="4"/>
  <c r="L13" i="4"/>
  <c r="L5" i="4"/>
  <c r="L11" i="4" s="1"/>
  <c r="M12" i="4"/>
  <c r="K12" i="4"/>
  <c r="G32" i="4"/>
  <c r="G12" i="4"/>
  <c r="N122" i="4"/>
  <c r="P122" i="4" s="1"/>
  <c r="E30" i="4"/>
  <c r="N19" i="4"/>
  <c r="N6" i="3"/>
  <c r="I12" i="4" l="1"/>
  <c r="I5" i="3"/>
  <c r="N20" i="4"/>
  <c r="N7" i="4" s="1"/>
  <c r="N13" i="4" s="1"/>
  <c r="I10" i="3"/>
  <c r="I18" i="4" s="1"/>
  <c r="I7" i="3"/>
  <c r="I13" i="4" s="1"/>
  <c r="F5" i="3"/>
  <c r="I30" i="4"/>
  <c r="H30" i="4"/>
  <c r="F5" i="4"/>
  <c r="U5" i="4" s="1"/>
  <c r="U146" i="4" s="1"/>
  <c r="U205" i="4" s="1"/>
  <c r="U207" i="4" s="1"/>
  <c r="F31" i="4"/>
  <c r="G5" i="3"/>
  <c r="N8" i="3"/>
  <c r="N5" i="3" s="1"/>
  <c r="H7" i="4"/>
  <c r="H22" i="4"/>
  <c r="H23" i="4" s="1"/>
  <c r="E32" i="4"/>
  <c r="E5" i="3"/>
  <c r="K8" i="4"/>
  <c r="K32" i="4"/>
  <c r="K22" i="4"/>
  <c r="K23" i="4" s="1"/>
  <c r="E22" i="4"/>
  <c r="E23" i="4" s="1"/>
  <c r="M8" i="4"/>
  <c r="M32" i="4"/>
  <c r="M22" i="4"/>
  <c r="M23" i="4" s="1"/>
  <c r="G73" i="4"/>
  <c r="F12" i="4"/>
  <c r="V206" i="4"/>
  <c r="F30" i="4"/>
  <c r="P65" i="4"/>
  <c r="F22" i="4"/>
  <c r="F23" i="4" s="1"/>
  <c r="F32" i="4"/>
  <c r="N10" i="3"/>
  <c r="N18" i="4" s="1"/>
  <c r="F24" i="4"/>
  <c r="F29" i="4" s="1"/>
  <c r="N87" i="4"/>
  <c r="P87" i="4" s="1"/>
  <c r="P86" i="4"/>
  <c r="N108" i="4"/>
  <c r="P108" i="4" s="1"/>
  <c r="P107" i="4"/>
  <c r="N40" i="4"/>
  <c r="N41" i="4" s="1"/>
  <c r="N25" i="4"/>
  <c r="N80" i="4"/>
  <c r="P80" i="4" s="1"/>
  <c r="P79" i="4"/>
  <c r="I24" i="4"/>
  <c r="I41" i="4"/>
  <c r="P40" i="4"/>
  <c r="N115" i="4"/>
  <c r="P115" i="4" s="1"/>
  <c r="N66" i="4"/>
  <c r="P66" i="4" s="1"/>
  <c r="I8" i="4"/>
  <c r="I32" i="4"/>
  <c r="I22" i="4"/>
  <c r="I23" i="4" s="1"/>
  <c r="H32" i="4"/>
  <c r="H24" i="4"/>
  <c r="H29" i="4" s="1"/>
  <c r="F14" i="4"/>
  <c r="N72" i="4"/>
  <c r="N27" i="4"/>
  <c r="N32" i="4" s="1"/>
  <c r="G31" i="4"/>
  <c r="G29" i="4"/>
  <c r="P26" i="4"/>
  <c r="G7" i="4"/>
  <c r="G22" i="4"/>
  <c r="G23" i="4" s="1"/>
  <c r="N8" i="4"/>
  <c r="E12" i="4"/>
  <c r="E5" i="4"/>
  <c r="E29" i="4"/>
  <c r="N6" i="4"/>
  <c r="N22" i="4" l="1"/>
  <c r="N23" i="4" s="1"/>
  <c r="P23" i="4" s="1"/>
  <c r="N31" i="4"/>
  <c r="P31" i="4" s="1"/>
  <c r="F11" i="4"/>
  <c r="I29" i="4"/>
  <c r="N14" i="4"/>
  <c r="H5" i="4"/>
  <c r="H11" i="4" s="1"/>
  <c r="H13" i="4"/>
  <c r="M14" i="4"/>
  <c r="M5" i="4"/>
  <c r="M11" i="4" s="1"/>
  <c r="K5" i="4"/>
  <c r="K11" i="4" s="1"/>
  <c r="K14" i="4"/>
  <c r="P32" i="4"/>
  <c r="P41" i="4"/>
  <c r="P25" i="4"/>
  <c r="N30" i="4"/>
  <c r="P30" i="4" s="1"/>
  <c r="I5" i="4"/>
  <c r="I11" i="4" s="1"/>
  <c r="I14" i="4"/>
  <c r="P27" i="4"/>
  <c r="N24" i="4"/>
  <c r="N73" i="4"/>
  <c r="P73" i="4" s="1"/>
  <c r="P72" i="4"/>
  <c r="G13" i="4"/>
  <c r="P13" i="4" s="1"/>
  <c r="G5" i="4"/>
  <c r="P22" i="4"/>
  <c r="N12" i="4"/>
  <c r="N5" i="4"/>
  <c r="N11" i="4" s="1"/>
  <c r="E11" i="4"/>
  <c r="T5" i="4"/>
  <c r="T146" i="4" s="1"/>
  <c r="T205" i="4" s="1"/>
  <c r="T207" i="4" s="1"/>
  <c r="W5" i="4"/>
  <c r="W146" i="4" s="1"/>
  <c r="P12" i="4"/>
  <c r="P14" i="4" l="1"/>
  <c r="N29" i="4"/>
  <c r="P29" i="4" s="1"/>
  <c r="P24" i="4"/>
  <c r="X5" i="4"/>
  <c r="X146" i="4" s="1"/>
  <c r="V5" i="4"/>
  <c r="V146" i="4" s="1"/>
  <c r="V205" i="4" s="1"/>
  <c r="V207" i="4" s="1"/>
  <c r="G11" i="4"/>
  <c r="P11" i="4" s="1"/>
</calcChain>
</file>

<file path=xl/sharedStrings.xml><?xml version="1.0" encoding="utf-8"?>
<sst xmlns="http://schemas.openxmlformats.org/spreadsheetml/2006/main" count="1486" uniqueCount="430">
  <si>
    <t>№
 п.п.</t>
  </si>
  <si>
    <t>Наименование показателя</t>
  </si>
  <si>
    <t>Базовое значение</t>
  </si>
  <si>
    <t>Значение показателя/ потребность в финансировании, млн. рублей</t>
  </si>
  <si>
    <t>Значение/ года</t>
  </si>
  <si>
    <t>Дата /
вид бюджета</t>
  </si>
  <si>
    <t>2022 г.</t>
  </si>
  <si>
    <t>2023 г.</t>
  </si>
  <si>
    <t>2024 г.</t>
  </si>
  <si>
    <t>Всего</t>
  </si>
  <si>
    <t>краевой бюджет</t>
  </si>
  <si>
    <t>бюджет МО</t>
  </si>
  <si>
    <t>1</t>
  </si>
  <si>
    <t>2</t>
  </si>
  <si>
    <t>Меропиятия</t>
  </si>
  <si>
    <t>Потребность в финансировании, млн. рублей</t>
  </si>
  <si>
    <t>1.1</t>
  </si>
  <si>
    <t>всего</t>
  </si>
  <si>
    <t>федер. бюджет</t>
  </si>
  <si>
    <r>
      <t xml:space="preserve">сумма </t>
    </r>
    <r>
      <rPr>
        <b/>
        <sz val="15"/>
        <rFont val="Times New Roman"/>
        <family val="1"/>
        <charset val="204"/>
      </rPr>
      <t>подписанного</t>
    </r>
    <r>
      <rPr>
        <sz val="15"/>
        <rFont val="Times New Roman"/>
        <family val="1"/>
        <charset val="204"/>
      </rPr>
      <t xml:space="preserve"> контракта по мероприятию</t>
    </r>
  </si>
  <si>
    <t>Примечание.
Сумма контракта, дата заключения контракта, поставщик, дата завершения работ по контракту. Дата внесения изменений в план-график, планируемая дата начала конкурсных процедур, планируемая дата заключения контракта. Для контрактов на подписании - дата завершения конкурсных процедур, сумма контракта, поставщик, планируемая дата заключения контракта, дата завершения работ по контракту.</t>
  </si>
  <si>
    <t>2019 г. 
(план в соответствии с бюджетом)</t>
  </si>
  <si>
    <t>2021 г.
 (план в соответствии с бюджетом)</t>
  </si>
  <si>
    <t>2020 г.
(план в соответствии с бюджетом)</t>
  </si>
  <si>
    <t>Наименование показателя регионального проекта</t>
  </si>
  <si>
    <t>городской округ (муниципальный р-н)</t>
  </si>
  <si>
    <t>ВСЕГО 2019-2024</t>
  </si>
  <si>
    <t>Приложение 1</t>
  </si>
  <si>
    <t>…</t>
  </si>
  <si>
    <t>2.1</t>
  </si>
  <si>
    <t>и т.д. по показателям и мероприятиям данного регионального проекта</t>
  </si>
  <si>
    <t>Региональный проект 1. ….</t>
  </si>
  <si>
    <t>Региональный проект 2  …..</t>
  </si>
  <si>
    <t>Мероприятие, обеспечивающее достижение
данного поуказателя</t>
  </si>
  <si>
    <t>В сфере образования</t>
  </si>
  <si>
    <t>Мероприятие, обеспечивающее достижение
 поуказателей Указа 204</t>
  </si>
  <si>
    <t>1.1.</t>
  </si>
  <si>
    <t>2.1.</t>
  </si>
  <si>
    <t>1.2.</t>
  </si>
  <si>
    <t xml:space="preserve">Всего 
по мероприятиям 
национальных проектов  </t>
  </si>
  <si>
    <t>В сфере экологии</t>
  </si>
  <si>
    <t>В сфере дорожного хозяйства</t>
  </si>
  <si>
    <t>3.1.</t>
  </si>
  <si>
    <t>4.1.</t>
  </si>
  <si>
    <t>В сфере культуры</t>
  </si>
  <si>
    <t>3.2.</t>
  </si>
  <si>
    <t>4.2.</t>
  </si>
  <si>
    <t>….</t>
  </si>
  <si>
    <t>В сфере жилищно-коммунального хозяйства</t>
  </si>
  <si>
    <t>Всего субсидий из бюджета на инвестиционные цели вне национальных проектов</t>
  </si>
  <si>
    <t xml:space="preserve">ВСЕГО </t>
  </si>
  <si>
    <t xml:space="preserve">Итого
 по национальному проекту </t>
  </si>
  <si>
    <t>ДЕМОГРАФИЯ</t>
  </si>
  <si>
    <t>ЗДРАВООХРАНЕНИЕ</t>
  </si>
  <si>
    <t>ОБРАЗОВАНИЕ</t>
  </si>
  <si>
    <t>ЖИЛЬЕ И ГОРОДСКАЯ СРЕДА</t>
  </si>
  <si>
    <t>ЭКОЛОГИЯ</t>
  </si>
  <si>
    <t>БЕЗОПАСНЫЕ И КАЧЕСТВЕННЫЕ АВТОМОБИЛЬНЫЕ ДОРОГИ</t>
  </si>
  <si>
    <t>ПРОИЗВОДИТЕЛЬНОСТЬ ТРУДА</t>
  </si>
  <si>
    <t>НАУКА</t>
  </si>
  <si>
    <t>ЦИФРОВАЯ ЭКОНОМИКА</t>
  </si>
  <si>
    <t>КУЛЬТУРА</t>
  </si>
  <si>
    <t>МАЛОЕ И СРЕДНЕЕ ПРЕДПРИНИМАТЕЛЬСТВО</t>
  </si>
  <si>
    <t>МЕЖДУНАРОДНАЯ КООПЕРАЦИЯ И ЭКСПОРТ</t>
  </si>
  <si>
    <t>ОСВОЕНИЕ СУБСИДИЙ ИЗ БЮДЖЕТОВ НА ИНВЕСТИЦИОННЫЕ ЦЕЛИ ВНЕ НАЦИОНАЛЬНЫХ ПРОЕКТОВ</t>
  </si>
  <si>
    <t>проверочная сторока</t>
  </si>
  <si>
    <t>Приложение 2</t>
  </si>
  <si>
    <t xml:space="preserve">% профинансировано (кассовый расход) /исполнение (от закантрактованного) 
</t>
  </si>
  <si>
    <t>%  подписанного контракта по мероприятию от запланированного, (законтрактовано)</t>
  </si>
  <si>
    <t>Текущее исполнение показателей, %, 2019 год</t>
  </si>
  <si>
    <t>Вид бюджета</t>
  </si>
  <si>
    <t>2019 г. 
(план в соответствии с бюджетом), млн рублей</t>
  </si>
  <si>
    <t>ФОРМАТ И ШРИФТЫ НЕ ИЗМЕНЯТЬ</t>
  </si>
  <si>
    <t>сумма подписанного контракта по мероприятию, млн рублей</t>
  </si>
  <si>
    <t>Показатели для оценки деятельности глав муниципальных образований Приморского края по достижению задач регионального проекта «Здравоохранение» на 2019 год</t>
  </si>
  <si>
    <t>Количество сохраненных жизней (по сравнению с 2018 годом)</t>
  </si>
  <si>
    <t>Число граждан в возрасте 21 год и старше, прошедших в 2019 году диспансеризацию (1 эт.)</t>
  </si>
  <si>
    <t>3</t>
  </si>
  <si>
    <t>Количество дополнительно трудоустроившихся в 2019 году специалистов (по сравнению с 2018 годом) - врачей</t>
  </si>
  <si>
    <t>4</t>
  </si>
  <si>
    <t>Количество дополнительно трудоустроившихся в 2019 году специалистов (по сравнению с 2018 годом) - средних медработников</t>
  </si>
  <si>
    <t>указаьть плановое значение  2019 года по показателю</t>
  </si>
  <si>
    <t>Приложение 3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</si>
  <si>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</si>
  <si>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</si>
  <si>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</si>
  <si>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</si>
  <si>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</si>
  <si>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</si>
  <si>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</si>
  <si>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</si>
  <si>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</si>
  <si>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</si>
  <si>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</si>
  <si>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</si>
  <si>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СВОДНАЯ ТАБЛИЦА (для формирования пояснительной записки)</t>
  </si>
  <si>
    <r>
      <t xml:space="preserve">ИНФОРМАЦИЯ
 по показателям и мероприятиям дорожных карт по достижению показателей
 Указа Президента Российской Федерации от 07.05.2018 № 204
</t>
    </r>
    <r>
      <rPr>
        <i/>
        <u/>
        <sz val="24"/>
        <rFont val="Times New Roman"/>
        <family val="1"/>
        <charset val="204"/>
      </rPr>
      <t>Пожарский муниципальный район</t>
    </r>
  </si>
  <si>
    <t>Проект 2. Содействие занятости женщин - создание условий дошкольного образования для детей в возрасте до трех лет</t>
  </si>
  <si>
    <t>Численность воспитанников в возрасте до трех лет, посещающих государственные и муниципальные организации, осуществляющие образовательную деятельность по образовательным программам дошкольного образования, присмотр и уход, человек</t>
  </si>
  <si>
    <t>1.2</t>
  </si>
  <si>
    <t>1.3</t>
  </si>
  <si>
    <t>1.4</t>
  </si>
  <si>
    <t>1.5</t>
  </si>
  <si>
    <t>1.6</t>
  </si>
  <si>
    <t>1.7</t>
  </si>
  <si>
    <t>1.8</t>
  </si>
  <si>
    <t>1.9</t>
  </si>
  <si>
    <t>Пожарский муниципальный район</t>
  </si>
  <si>
    <t>Доступность дошкольного образования для детей в возрасте от полутора до трех лет, %</t>
  </si>
  <si>
    <t>На территории Пожарского муниципального района сохранена сеть дошкольных учреждений. Действуют 10 детских дошкольных учреждений и 5 дошкольных групп при школах, которые посещает 1,4 тыс. детей</t>
  </si>
  <si>
    <t>Проект 5. Создание для всех категорий и групп населения условий для занятости физической культурой и спортом, массовым спортом, в том числе повышение уровня обеспеченности населения объектами спорта, а также подготовка спортивного резерва</t>
  </si>
  <si>
    <t>Сохранение сети действующих бюджетных организации, осуществляющих образовательную деятельность по образовательным программам дошкольного образования, присмотра и ухода за детьми</t>
  </si>
  <si>
    <t>Доля детей и молодёжи (возраст 3-29 лет), систематически занимающихся физической культурой и спортом, %</t>
  </si>
  <si>
    <t>12.2017</t>
  </si>
  <si>
    <t>Доля граджан среднего возраста (женщины 30-54 года, мужчины 30-59 лет), систематически занимающихся физической культурой и спортом, %</t>
  </si>
  <si>
    <t>Доля граджан старшего возраста (женщины 55-79 лет, мужчины 60-79 лет), систематически занимающихся физической культурой и спортом, %</t>
  </si>
  <si>
    <t>Уровень обеспеченности граждан спортивными сооружениями исходя из единовременной пропускной способности объектов спорта,%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</si>
  <si>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</si>
  <si>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</si>
  <si>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</si>
  <si>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</si>
  <si>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</si>
  <si>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</si>
  <si>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</si>
  <si>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</si>
  <si>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</si>
  <si>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</si>
  <si>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</si>
  <si>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</si>
  <si>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</si>
  <si>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</si>
  <si>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</si>
  <si>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</si>
  <si>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Плоскостное спортивное сооружение. Крытая спортивная площадка (атлетический павильон) для гимнастических упражнений, Соболинское сельское поселение</t>
  </si>
  <si>
    <t>Строительство хоккейной коробки в пгт Лучегорск, МОБУ СОШ № 4</t>
  </si>
  <si>
    <t>Оснащение объектов спортивной инфраструктуры спортивно-техническим оборудованием  в рамках федерального объекта "Спорт-норма жизни" (площадка для сдачи норм ВФСК ГТО) возле школы №1 пгт Лучегорск</t>
  </si>
  <si>
    <t xml:space="preserve">Приобретение ледозаливочной техники </t>
  </si>
  <si>
    <t>Оборудование поставлено, произведена приемка оборудования.  Все обязательства по контракту выполнены в полном объёме.</t>
  </si>
  <si>
    <t xml:space="preserve">Приобретение спортивного инвентаря и оборудования </t>
  </si>
  <si>
    <t xml:space="preserve">Строительство универсальной спортивной площадки в с. Новостройка </t>
  </si>
  <si>
    <t xml:space="preserve">Поступило оборудование для тренажеров для спортивной площадки на сумму 5,3 млн. руб. Завершение проекта планируется в 2021 году. </t>
  </si>
  <si>
    <t>Завершение строительства физкультурно-оздоровительного комплекса в Пожарском муниципальном районе</t>
  </si>
  <si>
    <t xml:space="preserve">Готовится проектно-сметная документация. </t>
  </si>
  <si>
    <t>Строительство универсальной спортивной площадки в с. Нагорное</t>
  </si>
  <si>
    <t>Плоскостное спортивное сооружение. Комбинированный спортивный комплекс (для игровых видов спорта и тренажерный сектор). Нагорненское сельское поселение</t>
  </si>
  <si>
    <t>Плоскостное спортивное сооружение. Комбинированный спортивный комплекс (для игровых видов спорта и тренажерный сектор). Пожарское сельское поселение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</si>
  <si>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</si>
  <si>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</si>
  <si>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Плоскостное спортивное сооружение. Комбинированный спортивный комплекс (для игровых видов спорта и тренажерный сектор). Федосьевское сельское поселение</t>
  </si>
  <si>
    <t>Строительство универсальной спортивной площадки в с. Верхний Перевал</t>
  </si>
  <si>
    <t>Плоскостное спортивное сооружение. Универсальная площадка для игровых видов спорта. Игнатьевское сельское поселение</t>
  </si>
  <si>
    <t>Строительство спортивного зала для школы               с. Новостройка</t>
  </si>
  <si>
    <t>Проведение соревнований по различным видам спорта на территории Пожарского муниципального района, участие спортсменов Пожарского муниципального района в соревнованиях краевого, дальневосточного, всероссийского уровня</t>
  </si>
  <si>
    <t>Реализация мероприятий по внедрению Всероссийского физкультурно-спортивного комплекса "Готов к труду и обороне" (ГТО)</t>
  </si>
  <si>
    <t>Пропаганда физической культуры, спорта и здорового образа жизни</t>
  </si>
  <si>
    <t>Проведён зиний фестифаль по сдаче норм ВФСК "ГТО", в котором приняли участие 155 человек, в соответствии с планом ежемесячно проводится приём нормативов.Проведена спартакиада по подготовке сдачи норм ГТО, посвященная 80-летию образования Пожарского района.</t>
  </si>
  <si>
    <t>Плоскостное спортивное сооружение. Комбинированный спортивный комплекс (для игровых видов спорта и тренажерный сектор) с. Верхний Перевал</t>
  </si>
  <si>
    <t>В 2019 году в национальном проекте "Здравоохранение" Пожарский муниципальный район участие не принимает.</t>
  </si>
  <si>
    <t>Проект 1. Современная школа</t>
  </si>
  <si>
    <t>Число общеобразовательных организаций, расположенных в сельской местности и малых городах, обновивших материально-техническую базу для реализации основных и дополнительных общеобразовательных программ цифрового, естественнонаучного и гуманитарного профилей, тыс. ед.</t>
  </si>
  <si>
    <t>06.2018</t>
  </si>
  <si>
    <t>Численность обучающихся, охваченных основными и дополнительными общеобразовательными программами цифрового, естественнонаучного и гуманитарного профилей, тыс. человек</t>
  </si>
  <si>
    <t>09.2018</t>
  </si>
  <si>
    <t>Число созданных новых мест в общеобразовательных организациях, расположенных в сельской местности и поселках городского типа, не менее тыс. мест</t>
  </si>
  <si>
    <t>01.2018</t>
  </si>
  <si>
    <t>Число общеобразовательных учреждений, в которых улучшена инфраструктура</t>
  </si>
  <si>
    <t>Проект 2. Успех каждого ребенка</t>
  </si>
  <si>
    <t>Доля детей в возрасте от 5 до 18 лет, охваченных дополнительным образованием, %</t>
  </si>
  <si>
    <t>Число детей, охваченных деятельностью детских технопарков «Кванториум» (мобильных технопарков «Кванториум») и других проектов, направленных на обеспечение доступности дополнительных общеобразовательных программ естественнонаучной и технической направленностей, соответствующих приоритетным направлениям технологического развития Российской Федерации, тыс. человек</t>
  </si>
  <si>
    <t>Число участников открытых онлайн-уроков, реализуемых с учетом опыта цикла открытых уроков «Проектория», «Уроки настоящего» или иных аналогичных по возможностям, функциям и результатам проектов, направленных на раннюю профориентацию, млн. человек</t>
  </si>
  <si>
    <t>Число детей, получивших рекомендации по построению индивидуального учебного плана в соответствии с выбранными профессиональными компетенциями (профессиональными областями деятельности), в том числе по итогам участия в проекте «Билет в будущее», тыс. человек</t>
  </si>
  <si>
    <t>Проект 4. Цифровая образовательная среда</t>
  </si>
  <si>
    <t>Количество муниципальных образований, в которых внедрена целевая модель цифровой образовательной среды в образовательных организациях, реализующих образовательные программы общего образования и среднего профессионального образования, ед.</t>
  </si>
  <si>
    <t>Доля педагогических работников общего образования, прошедших повышение кваллификации в рамках периодической аттестации в цифровой форме с использованием информационного ресурса "одного окна" ("Современная цифровая образовательная среда в Российской Федерации"), в общем числе педагогических работников общего образования, %</t>
  </si>
  <si>
    <t>Доля обучающихся, по программам общего образования, дополнительного образования для детей и среднего профессионального образования, для которых формируется цифровой образовательный профиль и индивидуальный план обучения с использованием федеральной информационно-сервисной платформы цифровой образовательной среды, в общем числе обучающихся по указанным программам, %</t>
  </si>
  <si>
    <t>Доля образовательных организаций, реализующих программы общего образования, дополнительного образования детей и среднего профессионального образования, осуществляющих образовательную деятельность с использованием федеральной информационно-сервисной платформы цифровой образовательной среды, в общем числе образовательных организаций, %</t>
  </si>
  <si>
    <t>Доля обучающихся по программам общего образования и среднего профессионального образования, использующих федеральную информационно-сервисную платформу цифровой образовательной среды для «горизонтального» обучения и неформального образования, в общем числе обучающихся по указанным программам, %</t>
  </si>
  <si>
    <t>Проект 5. Учитель будущего</t>
  </si>
  <si>
    <t>Доля учителей общеобразовательных организаций, вовлеченных в национальную систему профессионального роста педагогических работников, процент</t>
  </si>
  <si>
    <t>Доля педагогических работников, прошедших добровольную независимую оценку квалификации, процент</t>
  </si>
  <si>
    <t>Проект 8. Социальная активность</t>
  </si>
  <si>
    <t>Численность обучающихся, вовлеченных в деятельность общественных объединений на базе образовательных организаций общего образования, среднего и высшего профессионального образования, млн. человек накопительным итогом</t>
  </si>
  <si>
    <t xml:space="preserve">Доля граждан, вовлеченных в добровольческую деятельность, % </t>
  </si>
  <si>
    <t>Доля молодежи, задействованной в мероприятиях по вовлечению в творческую деятельность, %</t>
  </si>
  <si>
    <t>1.10</t>
  </si>
  <si>
    <t>Создание в общеобразовательных учреждениях условий для изучения предметной области "технология",  имеющих высокооснащенные ученико-места.</t>
  </si>
  <si>
    <t>Проведение монитринга реализации мероприятий по созданию в общеобразовательных учреждениях условий для изучения предметной области "технология" имеющих высокооснащенные ученико-места.</t>
  </si>
  <si>
    <t xml:space="preserve">Обновление материально-технической базы в организациях, осуществляющих образовательную деятельность  по адаптированным общеобразовательным программам. </t>
  </si>
  <si>
    <t>Проведение монитринга реализации мероприятий по обновлению материально-технической базы в организациях осуществляющих образовательную деятельность по адаптированным общеобразовательным программам.</t>
  </si>
  <si>
    <t>Создание материально-технической базы для реализации основных и дополнительных общеобразовательных программ цифрового, естественнонаучного  и гуманитарного профилей в школах.</t>
  </si>
  <si>
    <t>Проведение мониторинга реализации мероприятий по созданию материально-технической базы для реализации основных и дополнительных общеобразовательных программ цифрового и гуманитарного профилей в школах.</t>
  </si>
  <si>
    <t>Создание материально-технической базы для реализации основных и дополнительных общеобразовательных программ цифрового и гуманитарного профилей в школах.</t>
  </si>
  <si>
    <t>Строительство школы в с. Пожарское на 220 мест</t>
  </si>
  <si>
    <t>Капитальные ремонты образовательных учреждений.</t>
  </si>
  <si>
    <t>Оборудован кабинет психолого-педагогического и консультационного центра на базе МОБУ СОШ № 2.</t>
  </si>
  <si>
    <t>Мониторинг реализации мероприятий по обновлению материально-технической базы в организациях, осуществляющих образовательную деятельность по адаптированным общеобразовательным программам проведён в октябре 2019 года.</t>
  </si>
  <si>
    <t>Мониторинг реализации мероприятий по созданию материально-технической базы для реализации основных и дополнительных общеобразовательных программ цифрового и гуманитарного профилей в школах проведен в мае 2019 года.</t>
  </si>
  <si>
    <t>Финансирование не требуется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</si>
  <si>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</si>
  <si>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</si>
  <si>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</si>
  <si>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</si>
  <si>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</si>
  <si>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</si>
  <si>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</si>
  <si>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</si>
  <si>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</si>
  <si>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Создание новых мест в образовательных организациях для реализации дополнительных общеразвивающих программ  всех направленностей в целях обеспечения 80% охвата детей дополнительным образованием.</t>
  </si>
  <si>
    <t>Определение перечня дополнительных общеразвивающих программ. Определение заказчика, цели и задач обучения преподавательского состава.</t>
  </si>
  <si>
    <t>Реализация новых программ дополнительного образования.</t>
  </si>
  <si>
    <t>Обеспечение организации готовности к исполнению дополнительных общеобразовательных программ.Проведение занятий по обучению преподавательского состава общеобразовательных учреждений.</t>
  </si>
  <si>
    <t>Регистрация образовательных учреждений на портале "ПроеКТОриЯ".</t>
  </si>
  <si>
    <t>Включение участия в открытых онлайн-уроках, реализуемых с учётом опыта цикла открытых уроков "Проектория" в планы работы образовательных учреждений.</t>
  </si>
  <si>
    <t>Участие детей и взрослых в открытых онлайн-уроках, реализуемых  с учётом опыта цикла открытых уроков "Проектория", направленных на ранную профориентацию</t>
  </si>
  <si>
    <t>Разработка и утверждение планов участия в реализации проекта "Билет в будущее"</t>
  </si>
  <si>
    <t>Регистрация на информационной сервисной онлайн-платформе "Билет в будущее"</t>
  </si>
  <si>
    <t>Проведение информационной кампании по поляризации проекта "Билет в будущее".</t>
  </si>
  <si>
    <t>Планируется с 01.01.2020.</t>
  </si>
  <si>
    <t>Проект 3. Поддержка семей, имеющих детей</t>
  </si>
  <si>
    <t>Организация работы психолого-педагогического консультационного пункта в Пожарском муниципальном районе</t>
  </si>
  <si>
    <t>Работа психолого-медико-педагогических консилиумов в образовательных учреждениях Пожарского муниципального района</t>
  </si>
  <si>
    <t>Введение ставок педагогов-психологов, педагогов-логопедов, социальных педагогов в штатное расписание образовательных учреждений</t>
  </si>
  <si>
    <t>Оказание психолого-педагогической, методической и консультативной помощи родителям в образовательных учреждениях Пожарского муниципального района</t>
  </si>
  <si>
    <t>Оказание психолого-педагогической, методической и консультативной помощи родителям и обучающимся психолого-педагогическим консультативным пунктом</t>
  </si>
  <si>
    <t>3.1</t>
  </si>
  <si>
    <t>3.2</t>
  </si>
  <si>
    <t>3.3.</t>
  </si>
  <si>
    <t>3.4</t>
  </si>
  <si>
    <t>3.5</t>
  </si>
  <si>
    <t>Психолого-медико-педагогические консилиумы работают в 13-ти образовательных учреждениях.</t>
  </si>
  <si>
    <t>4.1</t>
  </si>
  <si>
    <t>4.2</t>
  </si>
  <si>
    <t>4.3</t>
  </si>
  <si>
    <t>4.4</t>
  </si>
  <si>
    <t>4.5</t>
  </si>
  <si>
    <t>4.6</t>
  </si>
  <si>
    <t>4.7</t>
  </si>
  <si>
    <t>4.8</t>
  </si>
  <si>
    <t>Планируется в 2019-2020 учебном году.</t>
  </si>
  <si>
    <t>Планируется с 2019-2020 учебного года.</t>
  </si>
  <si>
    <t>Интернет сайты созданы в 25 образовательных учреждениях.</t>
  </si>
  <si>
    <t>Участие в  проекте "Современная цифровая образовательная среда" в Приморском крае</t>
  </si>
  <si>
    <t>Участие в краевой программе повышения квалификации педагогов</t>
  </si>
  <si>
    <t>Участие в региональной системе оценки качества онлайн-образования</t>
  </si>
  <si>
    <t>Использование информационного контента и реализация мероприятий по обеспечению информированности образовательных учреждений, школьников о возможностях создания и использования онлайн-образовательных ресурсов</t>
  </si>
  <si>
    <t>Использование ресурсов Приморского образовательного центра</t>
  </si>
  <si>
    <t>Создание интернет сайтов в образовательных учреждениях Пожарского муниципального района (пгт Лучегорск)</t>
  </si>
  <si>
    <t>Приобретение средств вычислительной техники, программного обеспечения и презентационного оборудования, позволяющего получить доступ обучающихся, сотрудников и педагогических работников к цифровой образовательной инфраструктуре и контингенту, а также автоматизировать и повысить эффективность организационно-управленческих процессов в общеобразовательных организациях</t>
  </si>
  <si>
    <t>Участие в обучении по индивидуальному плану обучения с использованием федеральной информационно-сервисной платформы цифровой образовательной среды для обучающихся по программам общего образования, дополнительного образования</t>
  </si>
  <si>
    <t>Внедрение системы аттестации руководителей общеобразовательных организаций в Пожарском муниципальном районе</t>
  </si>
  <si>
    <t>Участие педагогических работников в комплексе мер для непрерывного и планомерного повышения квалификации в том числе и на основе использования современных цифровых технологий, формирования и участия в профессиональных ассоциациях, программах обмена опытом и лучшими практиками</t>
  </si>
  <si>
    <t>Участие учителей-предметников в добровольной независимой оценке квалификации</t>
  </si>
  <si>
    <t>Вовлечение в педагогическую деятельность молодёжи (молодых специалистов).</t>
  </si>
  <si>
    <t>5.1</t>
  </si>
  <si>
    <t>5.2</t>
  </si>
  <si>
    <t>5.3</t>
  </si>
  <si>
    <t>5.4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</si>
  <si>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</si>
  <si>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</si>
  <si>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</si>
  <si>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</si>
  <si>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</si>
  <si>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</si>
  <si>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</si>
  <si>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</si>
  <si>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</si>
  <si>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Функционирование одного центра волонтёрского движения</t>
  </si>
  <si>
    <t>Проведение уроков, посвящённых социальной активности обучающихся в образовательных учреждениях Пожарского муниципального района</t>
  </si>
  <si>
    <t>Проведение мероприятий по развитию ученического самоуправления (игры, конкуры, конференции и др.)</t>
  </si>
  <si>
    <t>Работа дискусионного клуба "Дебаты"</t>
  </si>
  <si>
    <t>Участие в образовательных конкурсах и платформы "Россия-страна возможностей"</t>
  </si>
  <si>
    <t>Проведение военно-патриотических акций, конкурсов, съездов, конференций, игр, лагерных смен, слётов, открытых уроков, выставок, линеек и других региональных мероприятий. Участие школьников  во Всероссийских мероприятиях военно-патриотической и гражданской направленности.</t>
  </si>
  <si>
    <t>Поддержка юнармейского движения и развитие кадетского движения в образовательных учреждениях</t>
  </si>
  <si>
    <t>Развитие сети патриотических клубов в образовательных учреждениях, укрепление материально-технической базы</t>
  </si>
  <si>
    <t>Участие творческих коллективов учреждений дополнительного образования во всероссийских мероприятиях</t>
  </si>
  <si>
    <t>Создано 19 патриотических клубов.</t>
  </si>
  <si>
    <t>Проект 1. Формирование комфортной городской среды в Приморском крае</t>
  </si>
  <si>
    <t>Реализованы мероприятия по благоуствойству, предусмотренные государственными (муниципальными) программами, формирование современной городской среды (количество обустроенных ебщественных пространств), не менее ед. накопительным итогом начиная с 2019 г., ед.</t>
  </si>
  <si>
    <t>Доля граждан, принявших участие в решении вопросов развития городской среды от общего количества граждан в возрасте от 14 лет, проживающих в муниципальных образованиях, на территории которых реализуются проекты по созданию комфортной городской среды, %</t>
  </si>
  <si>
    <t>Благоустройство территорий поселений, входящих в состав Пожарского муниципального района</t>
  </si>
  <si>
    <t>Проект 2. Обеспечение устойчивого сокращения непригодного для проживания жилищного фонда в Приморском крае</t>
  </si>
  <si>
    <t>Количество квадратных метров, расселенного аварийного жилищного фонда, тыс. кв. метров общей площади</t>
  </si>
  <si>
    <t>Количество граждан, расселенных из аварийного жилищного фонда, тыс. чел.</t>
  </si>
  <si>
    <t>Приобретение жилых помещений для переселения из ветхого аварийного жилья муниципального жилого фонда Пожарского муниципального района</t>
  </si>
  <si>
    <t>Проект 3. Жилье</t>
  </si>
  <si>
    <t>Увеличение объема жилищного строительства, млн.. кв. м</t>
  </si>
  <si>
    <t>Реализация муниципальной программы "Улучшение жилищных условий граждан, проживающих в сельской местности Пожарского муниципального района"</t>
  </si>
  <si>
    <t>Предоставление земельных участков под ИЖС</t>
  </si>
  <si>
    <t>12.2018</t>
  </si>
  <si>
    <t>Проект 1. Чистый край</t>
  </si>
  <si>
    <t>Ликвидированы все выявленные на 1 января 2018 г. несанкционированные свалки в границах городов Приморского края, шт.</t>
  </si>
  <si>
    <t>Численность населения, качество жизни которого улучшится в связи с ликвидацией выявленных на 1 января 2018 г. несанкционированных свалкок в границах городов и наиболее опасных объектов накопленного экологического ущерба, тыс. чел.</t>
  </si>
  <si>
    <t>Общая площадь восстановленных, в том числе рекультивированных земель подверженных негативному воздействию накопленного вреда окружающей среде, гектар</t>
  </si>
  <si>
    <t>Ликвидация несанкционированных свалок</t>
  </si>
  <si>
    <t>Проект 3. Чистая вода</t>
  </si>
  <si>
    <t>Доля населения Приморского края, обеспеченного качественной питьевой водой из систем централизованного водоснабжения, %</t>
  </si>
  <si>
    <t>3.3</t>
  </si>
  <si>
    <t>Строительство скважинного водозабора пресных подземных вод на территории Губеровского сельского поселения</t>
  </si>
  <si>
    <t>Капитальный ремонт водопровода с. Пожарское</t>
  </si>
  <si>
    <t>Капитальный ремонт водопровода с. Верхний Перевал</t>
  </si>
  <si>
    <t>Строительство магистрального водовода пгт Лучегорск (индивидуальный жилой сектор)</t>
  </si>
  <si>
    <t xml:space="preserve">Реконструкция канализационных очистных сооружений пгт Лучегорск </t>
  </si>
  <si>
    <t>Проект 1. Дорожная сеть</t>
  </si>
  <si>
    <r>
      <rPr>
        <b/>
        <u/>
        <sz val="16"/>
        <rFont val="Times New Roman"/>
        <family val="1"/>
        <charset val="204"/>
      </rPr>
      <t>128,3</t>
    </r>
    <r>
      <rPr>
        <b/>
        <sz val="16"/>
        <rFont val="Times New Roman"/>
        <family val="1"/>
        <charset val="204"/>
      </rPr>
      <t xml:space="preserve">
59,4</t>
    </r>
  </si>
  <si>
    <t>01.02.219</t>
  </si>
  <si>
    <r>
      <rPr>
        <b/>
        <u/>
        <sz val="16"/>
        <rFont val="Times New Roman"/>
        <family val="1"/>
        <charset val="204"/>
      </rPr>
      <t>128,85</t>
    </r>
    <r>
      <rPr>
        <b/>
        <sz val="16"/>
        <rFont val="Times New Roman"/>
        <family val="1"/>
        <charset val="204"/>
      </rPr>
      <t xml:space="preserve">
60,8</t>
    </r>
  </si>
  <si>
    <r>
      <rPr>
        <b/>
        <u/>
        <sz val="16"/>
        <rFont val="Times New Roman"/>
        <family val="1"/>
        <charset val="204"/>
      </rPr>
      <t>142,3</t>
    </r>
    <r>
      <rPr>
        <b/>
        <sz val="16"/>
        <rFont val="Times New Roman"/>
        <family val="1"/>
        <charset val="204"/>
      </rPr>
      <t xml:space="preserve">
65,9</t>
    </r>
  </si>
  <si>
    <r>
      <rPr>
        <b/>
        <u/>
        <sz val="16"/>
        <rFont val="Times New Roman"/>
        <family val="1"/>
        <charset val="204"/>
      </rPr>
      <t>152,3</t>
    </r>
    <r>
      <rPr>
        <b/>
        <sz val="16"/>
        <rFont val="Times New Roman"/>
        <family val="1"/>
        <charset val="204"/>
      </rPr>
      <t xml:space="preserve">
70,6</t>
    </r>
  </si>
  <si>
    <r>
      <rPr>
        <b/>
        <u/>
        <sz val="16"/>
        <rFont val="Times New Roman"/>
        <family val="1"/>
        <charset val="204"/>
      </rPr>
      <t>167,3</t>
    </r>
    <r>
      <rPr>
        <b/>
        <sz val="16"/>
        <rFont val="Times New Roman"/>
        <family val="1"/>
        <charset val="204"/>
      </rPr>
      <t xml:space="preserve">
77,5</t>
    </r>
  </si>
  <si>
    <r>
      <rPr>
        <b/>
        <u/>
        <sz val="16"/>
        <rFont val="Times New Roman"/>
        <family val="1"/>
        <charset val="204"/>
      </rPr>
      <t>182,9</t>
    </r>
    <r>
      <rPr>
        <b/>
        <sz val="16"/>
        <rFont val="Times New Roman"/>
        <family val="1"/>
        <charset val="204"/>
      </rPr>
      <t xml:space="preserve">
84,8</t>
    </r>
  </si>
  <si>
    <t xml:space="preserve">Доля автомобильных дорог  местного значентя, находящаяся в нормативном состоянии, %  (протяжонность (км)/ доля (%)) </t>
  </si>
  <si>
    <t>Ремонт покрытия автодороги по ул.Хомякова с. Светлогорье</t>
  </si>
  <si>
    <t>Проектирование на реконструкцию а/д Федосьевка - Верхний Перевал - Ясеневый</t>
  </si>
  <si>
    <t>Ремонт покрытия автодорогт по ул.Заводской  с.Новостройка</t>
  </si>
  <si>
    <t>Ремонт покрытия автодороги по ул. Центральная с. Верхний Перевал</t>
  </si>
  <si>
    <t xml:space="preserve">Ремонт покрытия на автодороге от въезда в населенный пункт до ул. Хомякова </t>
  </si>
  <si>
    <t>Реконструкция а/д Федосьевка - Верхний Перевал - Ясеневый от км 22 - км87</t>
  </si>
  <si>
    <t>Проектирование на реконструкцию а/д   поворот на с.Ясеневый - с. Соболиный</t>
  </si>
  <si>
    <t>Проектирование на капитальный ремонт  а/д по ул. Советской с. Федосьевка ( перевод грунтового покрытия в а/бетонное)</t>
  </si>
  <si>
    <t>Ремонт покрытия дороги по ул. Лермонтова с. Игнатьевка</t>
  </si>
  <si>
    <t>Ремонт покрытия а/д по ул. Пожарская с. Пожарское</t>
  </si>
  <si>
    <t>В 2019 году в национальном проекте "Производительность труда" Пожарский муниципальный район участие не принимает.</t>
  </si>
  <si>
    <t>В 2019 году в национальном проекте "Наука" Пожарский муниципальный район участие не принимает.</t>
  </si>
  <si>
    <t>В 2019 году в национальном проекте "Международная кооперация и экспорт" Пожарский муниципальный район участие не принимает.</t>
  </si>
  <si>
    <t>Проект 1. Системные меры по повышению производительности труда</t>
  </si>
  <si>
    <t>Доля образовательных организаций муниципальной  собственности, реализующих образовательные программы общего образования и/или среднего профессионального образования, подключенных к сети "Интернет", %</t>
  </si>
  <si>
    <t>31.12.2018</t>
  </si>
  <si>
    <t>Доля органов  местного самоуправления, подключенных к сети "Интернет", %</t>
  </si>
  <si>
    <t>Кол-во подразделений/подведомственных организаций  Пожарского муниципального района, использующих Региональную систему обеспечения градостроительной деятельности при реализации основных полномочий</t>
  </si>
  <si>
    <t>Доля взаимодействий граждан и коммерческих организаций с органами власти Приморского края и местного самоуправления и организациями государственной собственности Приморского края и муниципальной собственности, осуществляемых в цифровом виде, проценты</t>
  </si>
  <si>
    <t>Внедрение регионального сегмента единой электронной картографической основы (ЕЭКО), в том числе крупных масштабов, в целях наполнения государственной информационной системы ведения ЕЭКО (ГИС ЕЭКО), процентов от общего количества объектов, сведения о которых необходимо размещать в ГИС ЕЭКО</t>
  </si>
  <si>
    <t xml:space="preserve">Приобретение оборудования для комплектации рабочего места специалиста, выполняющего функции по  ведению РИСОГД и предоставлению сведений из РИСОГД (системный блок, монитор, ИБП, сканер, принтер).  </t>
  </si>
  <si>
    <t>Выполнение первого этапа комплекса работ по созданию геоинформационной системы для управления земельно-имущественным комплексом Пожарского муниципального районаю Анализ и актуализация графических материалов генеральных планов сельских поселений и границ территориальных зон правил землепользования и застройки сельских поселений Пожарского муниципального района по цифровым ортофотопланам, сведениям ЕГРН и цифровым топографическим основам</t>
  </si>
  <si>
    <t>Количество созданных (реконструированных) и капитально отремонтированных объектов организаций культуры, ед. нарастающим итогом</t>
  </si>
  <si>
    <t>Проект 1. Культурная среда</t>
  </si>
  <si>
    <t>Строительство Дома культуры в с. Светлогорье Светлогорского сельского поселения</t>
  </si>
  <si>
    <t xml:space="preserve">Проведен ремонт отмостки здания МБУ "Центральная библиотечная система" Пожарского муниципального района. Выполненные работы приняты, произведеноа оплата в размере 100% </t>
  </si>
  <si>
    <t>Количество организаций культуры, получивших современное оборудование, ед. нарастающим итогом</t>
  </si>
  <si>
    <t>Оснащение Детской музыкальной школы музыкальными инструментами, оборудованием и учебными материалами</t>
  </si>
  <si>
    <t>Проект 2. Творческие люди</t>
  </si>
  <si>
    <t>Количество специалистов, прошедших повышение квалификации на базе Центров непрерывного образования, ед. (нарастающим итогом)</t>
  </si>
  <si>
    <t>Обучение специалистов в 2019 году не запланировано.</t>
  </si>
  <si>
    <t xml:space="preserve">Повышение квалификации на базе Центра непрерывного образования 15 специалистов </t>
  </si>
  <si>
    <t>Проект 1. Улучшение условий ведения предпринимательской деятельности</t>
  </si>
  <si>
    <t>Ежегодное дополнение перечней муниципального имущества, предназначенного для предоставления субъектам малого и среднего предпринимательства, (% прироста)</t>
  </si>
  <si>
    <t>01.12.2018</t>
  </si>
  <si>
    <t>Проект 2. Расширение доступа субъектов МСП к финансовой поддержке, в том числе к льготному финансированию</t>
  </si>
  <si>
    <t>Число реализованных проектов субъектов малого и среднего предпринимтельства, получивших поддержку в форме: гарантии, льготного кредита, микрозайма, льготного лизинга, ед.</t>
  </si>
  <si>
    <t>Проект  3. Акселерация субъектов малого и среднего предпринимательства</t>
  </si>
  <si>
    <t>Прирост оборота субъектов малого и среднего предпринимательства, %</t>
  </si>
  <si>
    <t xml:space="preserve">Реализация  утвержлденного Плана мероприятий по реализации национального проекта «Малое и среднее предпринимательство и поддержка индивидуальной предпринимательской инициативы» на территории Пожарского муниципального района </t>
  </si>
  <si>
    <t>На базе МБУ ДК Пожарского МР 24.10.2019 состоялся муниципальный этап Приморского регионального этапа  Всероссийского конкурса "Лидер 21 века", а также 28.11.2019 состоялось заседание дискуссионного клуба.</t>
  </si>
  <si>
    <t>МБОУ ДО "ЦВР" приняло участие в 7 всероссийских мероприятиях. Во Всероссийской акции "Культурный марафон" приняли участие 32 учащихся МБУ ДО ДХШ и МБУ ДО ЦДТИ.</t>
  </si>
  <si>
    <t>23.10.2019 произведена поставка пианино на общую сумму 494,0 тысячи рублейза счет средств федерального бюджета.</t>
  </si>
  <si>
    <t>Все спортивные мероприятия освещаются в выпусках  ЛТВ "Панарама", пресс-релизы размещаются на официальном сайте  администрации Пожарского муниципального района, в газетах "Победа" и "Ударный фронт".</t>
  </si>
  <si>
    <t>В рамках муниципального контракта в ЕГРН внесены сведения о границах населенных пунктов Пожарского и Федосьевского сельских поселенйн. 1.10.2019 года заключен муниципальный контракт на выполнение работ  по актуализации графических материалов генеральных планов Нагорненского и Верхнеперевальского сельских поселений. Работы выполнены и оплачены в полном объеме.</t>
  </si>
  <si>
    <t>02.12.2012 объект введен в эксплуатацию. Работы оплачены.</t>
  </si>
  <si>
    <t>Поставка и приемка инвентаря выполнена, расчет с поставщиком  произведен в полном объеме.</t>
  </si>
  <si>
    <t>Заключены контракты на выполнение работ по благоустройству 5 общественных территорий и установке 19 дворовых  площадок. В рамках программы "Формирование городской среды" выполнены работы по благоустройству общественных территорий в с. Пожарское, с. Верхний Перевал, с. Новостройка, с. Светлогорье и пгл Лучегорск на 100%. В рамках программы "1000 дворов" выполнены и приняты работы по обустройству 19 детстких дворовых площадок в с. Верхний Перевал, с. Нагорное, с. Игнатьевка, с. Ясеневый, с.Красный Яр, с. Новостройка, с. Пожарское, с. Федосьевк, с. Светлогорье и пгт Лучегорск. Все обязательства по контрактам выполнены.</t>
  </si>
  <si>
    <t xml:space="preserve">08.11.2019 г. площадка сдана в эксплуатацию, 07.12.2019 г. прошло торжественное открытие площадки. Все обязательства по контракту выполнены в полном объёме. Работы оплачены. </t>
  </si>
  <si>
    <t>По итогам проведенного открытого конкурса в электронном виде подписан контракт с ООО "Зодчий Прим" на изготовление проектно-сметной документации на строительство Дома культуры с. Светлогорье. Документы переданы на гос. экспертизу. Оплата средств исполнителю произведена в полном объеме.</t>
  </si>
  <si>
    <t>26.12.2019 объект введен в эксплуатацию. Работы оплачены в полном объеме.</t>
  </si>
  <si>
    <t>Созданы  рабочие места в МБОУ ДО ЦВР и в МОБУ СОШ № 1 (2 руководителя кружка, водитель, тех. персонал).</t>
  </si>
  <si>
    <t>Реализуется новая программа по профилактике безопасности дорожного движения. В МБУ ДО ДМШ Пожарского МР с 01.09.2019 реализуются 2 дополнительные общеобразовательные программы в области искусства "Хоровое пение" и  общеразвивающая программа "Эстетическое развитие детей". Реализуются дополнительные общеобразовательные программы спортивной направленности (футбол, хоккей).</t>
  </si>
  <si>
    <t>На сайте "Проектория" зарегестрированы 13 школ.</t>
  </si>
  <si>
    <t>В онлайн уроках "Я помню", " Дети Грота", "Сетевые и облочные технологии" приняли участие 1532 учащихся.</t>
  </si>
  <si>
    <t>Проведены совещания с руководителями ОУ по организации участия школ в проекте "Билет в будуще" 25.12.2019.</t>
  </si>
  <si>
    <t>В 15 образовательных учреждениях воспитываются 260 детей в возрасте до 3-х лет</t>
  </si>
  <si>
    <t>Получили психлого-педагогическую, методическую и консультативную помощь 832 родителя.</t>
  </si>
  <si>
    <t>Оказана психлого-педагогическая, методическая и консультативная помощь 528 родителям и детям.</t>
  </si>
  <si>
    <t>13 общеобразовательных учреждения поключены к порталу "Сетевой город. Образование".</t>
  </si>
  <si>
    <t>В краевой программе повышения квалификации педагогов приняли участие 113 чел.</t>
  </si>
  <si>
    <t>Подключены 13 общеобразовательных учреждения.</t>
  </si>
  <si>
    <t>Приобретены программы для работы на портале СГО. Организована работа общеобразовательных учреждений на портале "Сетевой город. Образование".</t>
  </si>
  <si>
    <t>Приобретено презентационное оборудования для МОБУ СОШ № 2, кабинет информатики МОБУ СОШ № 15.</t>
  </si>
  <si>
    <t>Внедрена система аттестации руководителей образовательных учреждений. Атестацию прошёл один вновь назначенный руководитель.</t>
  </si>
  <si>
    <t>В краевой программе повышения квалификации педагогов приняли участие 117 человека.</t>
  </si>
  <si>
    <t>Создан волонтёрский центр на базе  МБУ ДК Пожарского МР, который обеспечивает организацию и проведение мероприятий для школьников района.</t>
  </si>
  <si>
    <t xml:space="preserve">Уроки проводятся в рамках классных часов в 5-11-ых классах общеобразовательных учреждений Пожарского муниципального района. </t>
  </si>
  <si>
    <t>Проведено 20 мероприятий по развитию ученического самоуправления. Проведены выборы ученических команд в 13 образвательных учреждениях</t>
  </si>
  <si>
    <t>На платформе "Россия - страна возможностей" в конкурсах участвуют 570 школьников.</t>
  </si>
  <si>
    <t>В 2019 году проведено 9 региональных мероприятий военно-патриотической направлености. Проведена спартакиада школьников, Охвачено 10% школьников.</t>
  </si>
  <si>
    <t>Созданы отряды "Юнармия" в  МОБУ ООШ № 8  и МОБУ СОШ № 1,2,4,5,13, а также  класс "Юный друг пограничника" в МОБУ СОШ № 1. 19 патриотических ЦВР приняли участие в 1 всероссийском меропримятии.</t>
  </si>
  <si>
    <t>Ремонт  МБУ "Центральная библиотечная система" Пожарского МР</t>
  </si>
  <si>
    <t>По состоянию на 31.12.2019 проведено 204 спортивных мероприятия вних приняли участие 9255 человека, из них 1330 приняли участие в соревнованиях краевого уровня.</t>
  </si>
  <si>
    <t xml:space="preserve">ПОКАЗАТЕЛЬ ВЫПОЛНЕН                         </t>
  </si>
  <si>
    <t xml:space="preserve">ПОКАЗАТЕЛЬ ВЫПОЛНЕН      </t>
  </si>
  <si>
    <t xml:space="preserve"> Оборудовано одно рабочее место  специалиста, который будет выполнять функции по ведению РИСОГД и предоставлению сведений из РИСОГД, за счет имеющихся резервов.  </t>
  </si>
  <si>
    <t>ПОКАЗАТЕЛЬ ВЫПОЛНЕН</t>
  </si>
  <si>
    <r>
      <rPr>
        <b/>
        <sz val="22"/>
        <color rgb="FF0070C0"/>
        <rFont val="Times New Roman"/>
        <family val="1"/>
        <charset val="204"/>
      </rPr>
      <t>ИТОГОВЫЙ ОТЧЕТ   на 27.01.2020</t>
    </r>
    <r>
      <rPr>
        <b/>
        <sz val="22"/>
        <rFont val="Times New Roman"/>
        <family val="1"/>
        <charset val="204"/>
      </rPr>
      <t xml:space="preserve">
форма предоставления информации </t>
    </r>
  </si>
  <si>
    <r>
      <t xml:space="preserve">профинанси-ровано (кассовый расход) /исполнение 
</t>
    </r>
    <r>
      <rPr>
        <b/>
        <sz val="20"/>
        <color theme="4" tint="-0.249977111117893"/>
        <rFont val="Times New Roman"/>
        <family val="1"/>
        <charset val="204"/>
      </rPr>
      <t>на 27.01.2020</t>
    </r>
  </si>
  <si>
    <t xml:space="preserve">По результатам проведенных торгов приобртен дом в с. Игнатьевка (500,0 тыс. руб.) и квартира в с. Новосторойка (400,0 тыс. руб.) общей площадью 73,7 кв.м. Переселены 2 семьи. </t>
  </si>
  <si>
    <t xml:space="preserve"> Предоставлено под ИЖС 59 земельных участков.</t>
  </si>
  <si>
    <t>В муниципальной программе "Улучшение жилищных условий граждан, проживающих в сельской местности Пожарского муниципального района" приняли участие 3 семьи. Сумма социальной выплаты на строительство (приобретение) жилья составила 7,0 млн.руб.</t>
  </si>
  <si>
    <t xml:space="preserve">Муниципальный контракт по разработке ПСД выполнен, проведена эгосударственная экспертиза  ПСД.  </t>
  </si>
  <si>
    <t xml:space="preserve">В соответствии с муниципальным контрактом выполнены работы по капитальному ремонту водопровода в с. Пожарское.  </t>
  </si>
  <si>
    <t xml:space="preserve">В соответствии с муниципальным контрактом выполнены работы по капитальному ремонту водопровода в с. Верхний Перевал </t>
  </si>
  <si>
    <t xml:space="preserve">Выполнены работы по разработке ПСД . </t>
  </si>
  <si>
    <t>Заключен муниципальный контракт на выполнение работ. Срок исполнения контракта - до 30.09.2019. Работы подрядчиком  не выполнены. Муниципальный контракт с недобросовестным подрядчиком  расторгнут.  В Администрацию Приморского края напарвлено письмо о переносе финансирования данных работ на 2020 год.</t>
  </si>
  <si>
    <t xml:space="preserve">ПОКАЗАТЕЛЬ ВЫПОЛНЕН. </t>
  </si>
  <si>
    <t>Оборудование для изучения предметной области "технология"  установлено. Ведутся занятия в 8 классах МОБУ СОШ № 1. Охвачено 85 школьников.</t>
  </si>
  <si>
    <t>Приобретено компьютерное и лабораторное оборудование по предмету "физика", оргтехника для проведения мониторинга по функциональной грамотности, учебная мебель, обрудование дла кабинета информатики МОБУ СОШ № 15 и рабочее место учителя МОБУ СОШ № 2 (5 рабочих мест).</t>
  </si>
  <si>
    <t>Мониторинг по созданию материально-технической базы для реализации основных и дополнительных общеобразовательных программ цифрового и гуманитарного профилей в школах проводится регулярно.</t>
  </si>
  <si>
    <t>Проведен открытый конкурс в электронной форме на выполнение работ по разработке проектной и рабочей документации, выполнение инженерных изысканий для строительства средней школы на 220 мест в с. Пожарское.  Разработка ПСД завершена, находится на гос. экспертизе. Исполнение контракта переносится на февраль 2020 года.</t>
  </si>
  <si>
    <t>Установлены пластиковые окна в МОБУ СОШ № 1 ПМР, проведён капитальный ремонт кровли в МОБУ СОШ № 13, 17. Установлено ограждение школ № 2 , 4. Проведён ремонт системы отопления в МОБУ СОШ № 7, 10.</t>
  </si>
  <si>
    <t>Разработаны и введены новые дополнительные программы по профилактике ПДД, футболу, авиамоделированию и картографии.</t>
  </si>
  <si>
    <t>Обучен один педагог дополнительного образования МБОУ ДО ЦВР по профилактике безопасности дорожного движения</t>
  </si>
  <si>
    <t xml:space="preserve">13 образовательных учреждени включены в участие в открытых онлайн-уроках, реализуемых с учётом опыта цикла открытых уроков "Проектория" в планы работы. </t>
  </si>
  <si>
    <t>Организована работа психолого-медико-педагогического и консультационного пункта на базе МОБУ СОШ № 2 (заработная плата педагога и психолога-педиатра).</t>
  </si>
  <si>
    <t>Введены 0,25 ставки педагога-логопеда и 0,25 ставки социального педагога МОБУ СОШ № 4.</t>
  </si>
  <si>
    <t>19 учителей-предметников приняли участие в добровольной независимой оценке квалификации.</t>
  </si>
  <si>
    <t>В МОБУ СОШ № 2, 4 работают два молодых специалиста (оказана социальная поддержка в размере 250 тыс. руб. и единовременная выплата 400 тыс. руб.)</t>
  </si>
  <si>
    <r>
      <t xml:space="preserve">ПОКАЗАТЕЛЬ ВЫПОЛНЕН.                          </t>
    </r>
    <r>
      <rPr>
        <sz val="16"/>
        <rFont val="Times New Roman"/>
        <family val="1"/>
        <charset val="204"/>
      </rPr>
      <t>В Пожарском муниципальном районе отсутствует очередь для детей в возрасте от 1,5 до 3-х лет.</t>
    </r>
  </si>
  <si>
    <r>
      <t xml:space="preserve">ПОКАЗАТЕЛЬ ВЫПОЛНЕН.                                                         </t>
    </r>
    <r>
      <rPr>
        <sz val="16"/>
        <rFont val="Times New Roman"/>
        <family val="1"/>
        <charset val="204"/>
      </rPr>
      <t>Обновлена материально-техническая база МОБУ СОШ № 1. Получен уневерсальный многофункциональный робототехнический программно-аппартный комплекс в составе 15 ученических мест для изучения предметной области "технология" на сумму 1746,2 тыс. руб.</t>
    </r>
  </si>
  <si>
    <r>
      <t xml:space="preserve">ПОКАЗАТЕЛЬ ВЫПОЛНЕН.                                                                     </t>
    </r>
    <r>
      <rPr>
        <sz val="16"/>
        <rFont val="Times New Roman"/>
        <family val="1"/>
        <charset val="204"/>
      </rPr>
      <t>Преподование предмета "Технология" с использованием оборудования кабинета "Робототехника".</t>
    </r>
  </si>
  <si>
    <r>
      <t xml:space="preserve">ПОКАЗАТЕЛЬ ВЫПОЛНЕН.                                           </t>
    </r>
    <r>
      <rPr>
        <sz val="16"/>
        <rFont val="Times New Roman"/>
        <family val="1"/>
        <charset val="204"/>
      </rPr>
      <t>Установлены пластиковые окна в МОБУ СОШ № 1 ПМР, проведён капитальный ремонт кровли в МОБУ СОШ № 13, 17. Установлено ограждение школ № 2, 4. Проведён ремонт системы отопления в МОБУ СОШ № 7, 10.</t>
    </r>
  </si>
  <si>
    <r>
      <t xml:space="preserve">ПОКАЗАТЕЛЬ ВЫПОЛНЕН.                                                    </t>
    </r>
    <r>
      <rPr>
        <sz val="16"/>
        <rFont val="Times New Roman"/>
        <family val="1"/>
        <charset val="204"/>
      </rPr>
      <t>Получено оборудование по направлению ГеоКвантум для кружка "Юный картограф" и кружка "Авиамоделирование", в которых занимаются дополнительно 510 учащихся района.</t>
    </r>
  </si>
  <si>
    <r>
      <t>ПОКАЗАТЕЛЬ ВЫПОЛНЕН.                                                                     1</t>
    </r>
    <r>
      <rPr>
        <sz val="16"/>
        <rFont val="Times New Roman"/>
        <family val="1"/>
        <charset val="204"/>
      </rPr>
      <t>532 учащихся приняли участие в открытых онлайн уроках "Проектория" в 2019 году.</t>
    </r>
  </si>
  <si>
    <r>
      <t xml:space="preserve">ПОКАЗАТЕЛЬ ВЫПОЛНЕН.                                   </t>
    </r>
    <r>
      <rPr>
        <sz val="16"/>
        <rFont val="Times New Roman"/>
        <family val="1"/>
        <charset val="204"/>
      </rPr>
      <t>В мае 2019 года 22 учащихся МОБУ СОШ № 6 прошли тестирование ранней профессиональной ориентации на платформе "Билет в будущее" и получили индивидуальный учебный план.</t>
    </r>
  </si>
  <si>
    <r>
      <t xml:space="preserve">ПОКАЗАТЕЛЬ ВЫПОЛНЕН.                                   </t>
    </r>
    <r>
      <rPr>
        <sz val="16"/>
        <rFont val="Times New Roman"/>
        <family val="1"/>
        <charset val="204"/>
      </rPr>
      <t>В национальной системе профессионального роста участвуют 36 педагогов.</t>
    </r>
  </si>
  <si>
    <r>
      <t xml:space="preserve">ПОКАЗАТЕЛЬ ВЫПОЛНЕН.                   </t>
    </r>
    <r>
      <rPr>
        <sz val="16"/>
        <rFont val="Times New Roman"/>
        <family val="1"/>
        <charset val="204"/>
      </rPr>
      <t>Добровольную независимую оценку квалификации прошли 19 учителей района.</t>
    </r>
  </si>
  <si>
    <r>
      <t xml:space="preserve">ПОКАЗАТЕЛЬ ВЫПОЛНЕН.                             </t>
    </r>
    <r>
      <rPr>
        <sz val="16"/>
        <rFont val="Times New Roman"/>
        <family val="1"/>
        <charset val="204"/>
      </rPr>
      <t>1012 обучающихся вовлечены в деятельность общественных объединений на базе образовательных учреждений  общего образования района.</t>
    </r>
  </si>
  <si>
    <r>
      <t xml:space="preserve">ПОКАЗАТЕЛЬ ВЫПОЛНЕН.                            </t>
    </r>
    <r>
      <rPr>
        <sz val="16"/>
        <rFont val="Times New Roman"/>
        <family val="1"/>
        <charset val="204"/>
      </rPr>
      <t>Доля граждан, вовлечённых в добровольческую деятельность за период с января по июль 2019 года составила 11,6%</t>
    </r>
    <r>
      <rPr>
        <b/>
        <sz val="16"/>
        <rFont val="Times New Roman"/>
        <family val="1"/>
        <charset val="204"/>
      </rPr>
      <t xml:space="preserve">. </t>
    </r>
  </si>
  <si>
    <r>
      <t xml:space="preserve">ПОКАЗАТЕЛЬ ВЫПОЛНЕН.                                </t>
    </r>
    <r>
      <rPr>
        <sz val="16"/>
        <rFont val="Times New Roman"/>
        <family val="1"/>
        <charset val="204"/>
      </rPr>
      <t>37% обучающихся вовлечены в творческую деятельность в 2019 году. Более 1000 учащихся приняли участие в творческих мероприятиях, посвыщенных Дню района, Дню Приморского края, Дню тигра, Дню матери, школьным осенним баллам, конкурсу вожатых, кункурсу ресунков, "Живая классика" и др.</t>
    </r>
  </si>
  <si>
    <r>
      <t xml:space="preserve">ПОКАЗАТЕЛЬ ВЫПОЛНЕН.                              </t>
    </r>
    <r>
      <rPr>
        <sz val="16"/>
        <rFont val="Times New Roman"/>
        <family val="1"/>
        <charset val="204"/>
      </rPr>
      <t>За 2019 год введено 3367 кв.м  ИЖС, что в 1,8 раза выше уровня прошлого года.</t>
    </r>
  </si>
  <si>
    <r>
      <rPr>
        <b/>
        <sz val="16"/>
        <rFont val="Times New Roman"/>
        <family val="1"/>
        <charset val="204"/>
      </rPr>
      <t>ПОКАЗАТЕЛЬ ВЫПОЛНЕН.</t>
    </r>
    <r>
      <rPr>
        <sz val="16"/>
        <rFont val="Times New Roman"/>
        <family val="1"/>
        <charset val="204"/>
      </rPr>
      <t xml:space="preserve"> </t>
    </r>
    <r>
      <rPr>
        <sz val="15"/>
        <rFont val="Times New Roman"/>
        <family val="1"/>
        <charset val="204"/>
      </rPr>
      <t xml:space="preserve">                         Нормативным правовым актом Думы Пожарского муниципального района от 27 августа 2019 года  № 242-НПА «О внесении изменений в нормативный правовой акт Думы Пожарского муниципального района от 01 августа 2018 года № 155-НПА «О перечне муниципального имущества Пожарского муниципального района, предназначенного для передачи во владение и (или) пользование субъектам малого и среднего предпринимательства» утвержден новый перечень муниципального имущества Пожарского муниципального района, предназначенного для передачи во владение и (или) пользование субъектам малого и среднего предпринимательства, в который вошло 17 объектов имущества.Ранее действующий Перечень дополнен на 3 объекта, что составляет 21%.</t>
    </r>
  </si>
  <si>
    <r>
      <rPr>
        <b/>
        <sz val="16"/>
        <rFont val="Times New Roman"/>
        <family val="1"/>
        <charset val="204"/>
      </rPr>
      <t xml:space="preserve">ПОКАЗАТЕЛЬ ВЫПОЛНЕН.    </t>
    </r>
    <r>
      <rPr>
        <sz val="15"/>
        <rFont val="Times New Roman"/>
        <family val="1"/>
        <charset val="204"/>
      </rPr>
      <t xml:space="preserve">                                 Оборот субъектов малого и среднего предпринимательства за 2019 год составил 7356,1 млрд. руб., что на 104,9% выше чем за 2018 год</t>
    </r>
  </si>
  <si>
    <r>
      <rPr>
        <b/>
        <sz val="22"/>
        <color rgb="FF0070C0"/>
        <rFont val="Times New Roman"/>
        <family val="1"/>
        <charset val="204"/>
      </rPr>
      <t xml:space="preserve">ИТОГОВАЯ </t>
    </r>
    <r>
      <rPr>
        <b/>
        <sz val="22"/>
        <rFont val="Times New Roman"/>
        <family val="1"/>
        <charset val="204"/>
      </rPr>
      <t xml:space="preserve">
форма предоставления информации </t>
    </r>
  </si>
  <si>
    <r>
      <rPr>
        <b/>
        <sz val="16"/>
        <rFont val="Times New Roman"/>
        <family val="1"/>
        <charset val="204"/>
      </rPr>
      <t>ПОКАЗАТЕЛЬ ВЫПОЛНЕН.</t>
    </r>
    <r>
      <rPr>
        <sz val="15"/>
        <rFont val="Times New Roman"/>
        <family val="1"/>
        <charset val="204"/>
      </rPr>
      <t xml:space="preserve">                              3 субъекта МСП получили поддержку: в форме субсидии на материально-техническое оснащение и  в форме льготного кредита.</t>
    </r>
  </si>
  <si>
    <t>Разработан, утвержден и размещен на официальном сайте администрации Пожарского муниципального района план мероприятий по реализации национального проекта «Малое и среднее предпринимательство и поддержка индивидуальной предпринимательской инициативы» на территории Пожарского муниципального района в 2019 году. Информация о ходе реализации плана мероприятий ежеквартально публикуется на сайте администрации Пожарского муниципального района. В рамках реализации муниципальеной программы "Поддержка развития МСП ПМР" оказана финансовая помощь одному субъекту МСП в сумме 300,0 тыс.руб. на материально-техническое оснащение за счет средств бюджета Пожарского муниципального района.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</si>
</sst>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₽_-;\-* #,##0.00\ _₽_-;_-* &quot;-&quot;??\ _₽_-;_-@_-"/>
    <numFmt numFmtId="164" formatCode="d/m/yy;@"/>
    <numFmt numFmtId="165" formatCode="#,##0.0"/>
    <numFmt numFmtId="166" formatCode="0.000"/>
    <numFmt numFmtId="167" formatCode="0.0000"/>
    <numFmt numFmtId="168" formatCode="0.00000"/>
    <numFmt numFmtId="169" formatCode="#,##0.000"/>
    <numFmt numFmtId="170" formatCode="0.0"/>
    <numFmt numFmtId="171" formatCode="#,##0.000000"/>
    <numFmt numFmtId="172" formatCode="#,##0.0000"/>
    <numFmt numFmtId="173" formatCode="#,##0.00000"/>
    <numFmt numFmtId="174" formatCode="#,##0.00000000"/>
  </numFmts>
  <fonts count="57" x14ac:knownFonts="1"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sz val="15"/>
      <name val="Times New Roman"/>
      <family val="1"/>
      <charset val="204"/>
    </font>
    <font>
      <sz val="15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5"/>
      <color rgb="FF000000"/>
      <name val="Times New Roman"/>
      <family val="1"/>
      <charset val="204"/>
    </font>
    <font>
      <b/>
      <sz val="15"/>
      <name val="Times New Roman"/>
      <family val="1"/>
      <charset val="204"/>
    </font>
    <font>
      <b/>
      <i/>
      <sz val="15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5"/>
      <name val="Times New Roman"/>
      <family val="1"/>
      <charset val="204"/>
    </font>
    <font>
      <i/>
      <sz val="15"/>
      <color rgb="FF000000"/>
      <name val="Times New Roman"/>
      <family val="1"/>
      <charset val="204"/>
    </font>
    <font>
      <b/>
      <i/>
      <sz val="16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22"/>
      <name val="Times New Roman"/>
      <family val="1"/>
      <charset val="204"/>
    </font>
    <font>
      <b/>
      <sz val="22"/>
      <color rgb="FF0070C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5"/>
      <color rgb="FF0070C0"/>
      <name val="Times New Roman"/>
      <family val="1"/>
      <charset val="204"/>
    </font>
    <font>
      <sz val="15"/>
      <color rgb="FF000000"/>
      <name val="Calibri"/>
      <family val="2"/>
      <charset val="204"/>
    </font>
    <font>
      <sz val="16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sz val="18"/>
      <name val="Times New Roman"/>
      <family val="1"/>
      <charset val="204"/>
    </font>
    <font>
      <i/>
      <u/>
      <sz val="24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0"/>
      <color theme="4" tint="-0.249977111117893"/>
      <name val="Times New Roman"/>
      <family val="1"/>
      <charset val="204"/>
    </font>
    <font>
      <sz val="20"/>
      <color rgb="FF000000"/>
      <name val="Calibri"/>
      <family val="2"/>
      <charset val="204"/>
    </font>
    <font>
      <sz val="22"/>
      <color rgb="FF000000"/>
      <name val="Calibri"/>
      <family val="2"/>
      <charset val="204"/>
    </font>
    <font>
      <i/>
      <sz val="16"/>
      <color rgb="FF000000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20"/>
      <color rgb="FF0070C0"/>
      <name val="Times New Roman"/>
      <family val="1"/>
      <charset val="204"/>
    </font>
    <font>
      <b/>
      <sz val="20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i/>
      <sz val="20"/>
      <name val="Times New Roman"/>
      <family val="1"/>
      <charset val="204"/>
    </font>
    <font>
      <i/>
      <sz val="18"/>
      <name val="Times New Roman"/>
      <family val="1"/>
      <charset val="204"/>
    </font>
    <font>
      <i/>
      <sz val="18"/>
      <color rgb="FFFF0000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4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i/>
      <sz val="18"/>
      <color rgb="FF000000"/>
      <name val="Times New Roman"/>
      <family val="1"/>
      <charset val="204"/>
    </font>
    <font>
      <b/>
      <i/>
      <sz val="20"/>
      <color rgb="FF000000"/>
      <name val="Times New Roman"/>
      <family val="1"/>
      <charset val="204"/>
    </font>
    <font>
      <sz val="24"/>
      <color rgb="FF000000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5"/>
      <color indexed="8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5"/>
      <color rgb="FFFF0000"/>
      <name val="Times New Roman"/>
      <family val="1"/>
      <charset val="204"/>
    </font>
    <font>
      <b/>
      <u/>
      <sz val="16"/>
      <name val="Times New Roman"/>
      <family val="1"/>
      <charset val="204"/>
    </font>
    <font>
      <b/>
      <i/>
      <sz val="16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C5E0B4"/>
        <bgColor rgb="FFDAE3F3"/>
      </patternFill>
    </fill>
    <fill>
      <patternFill patternType="solid">
        <fgColor rgb="FFDAE3F3"/>
        <bgColor rgb="FFDEEBF7"/>
      </patternFill>
    </fill>
    <fill>
      <patternFill patternType="solid">
        <fgColor rgb="FFF8CBAD"/>
        <bgColor rgb="FFF4B183"/>
      </patternFill>
    </fill>
    <fill>
      <patternFill patternType="solid">
        <fgColor theme="5" tint="0.59999389629810485"/>
        <bgColor rgb="FFFFFFCC"/>
      </patternFill>
    </fill>
    <fill>
      <patternFill patternType="solid">
        <fgColor rgb="FFFFCCCC"/>
        <bgColor indexed="64"/>
      </patternFill>
    </fill>
    <fill>
      <patternFill patternType="solid">
        <fgColor rgb="FFFFCCCC"/>
        <bgColor rgb="FFFFFFCC"/>
      </patternFill>
    </fill>
    <fill>
      <patternFill patternType="solid">
        <fgColor rgb="FFE3D5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DEEBF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4" tint="0.79998168889431442"/>
        <bgColor rgb="FFDEEBF7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15" fillId="0" borderId="0"/>
    <xf numFmtId="43" fontId="15" fillId="0" borderId="0" applyFont="0" applyFill="0" applyBorder="0" applyAlignment="0" applyProtection="0"/>
  </cellStyleXfs>
  <cellXfs count="6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165" fontId="6" fillId="0" borderId="1" xfId="0" applyNumberFormat="1" applyFont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3" fontId="2" fillId="5" borderId="10" xfId="0" applyNumberFormat="1" applyFont="1" applyFill="1" applyBorder="1" applyAlignment="1">
      <alignment horizontal="center" vertical="center"/>
    </xf>
    <xf numFmtId="164" fontId="12" fillId="5" borderId="6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49" fontId="13" fillId="6" borderId="11" xfId="0" applyNumberFormat="1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13" fillId="6" borderId="5" xfId="0" applyNumberFormat="1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top" wrapText="1"/>
    </xf>
    <xf numFmtId="3" fontId="2" fillId="5" borderId="6" xfId="0" applyNumberFormat="1" applyFont="1" applyFill="1" applyBorder="1" applyAlignment="1">
      <alignment horizontal="center" vertical="center"/>
    </xf>
    <xf numFmtId="3" fontId="2" fillId="5" borderId="8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0" fontId="0" fillId="0" borderId="0" xfId="0" applyFill="1"/>
    <xf numFmtId="1" fontId="3" fillId="0" borderId="23" xfId="0" applyNumberFormat="1" applyFont="1" applyBorder="1" applyAlignment="1">
      <alignment horizontal="center" vertical="top"/>
    </xf>
    <xf numFmtId="2" fontId="3" fillId="2" borderId="8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/>
    <xf numFmtId="3" fontId="2" fillId="5" borderId="14" xfId="0" applyNumberFormat="1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/>
    <xf numFmtId="164" fontId="1" fillId="0" borderId="6" xfId="0" applyNumberFormat="1" applyFont="1" applyBorder="1"/>
    <xf numFmtId="0" fontId="1" fillId="0" borderId="7" xfId="0" applyFont="1" applyBorder="1" applyAlignment="1">
      <alignment horizontal="center" vertical="center"/>
    </xf>
    <xf numFmtId="0" fontId="0" fillId="0" borderId="0" xfId="0" applyFont="1"/>
    <xf numFmtId="0" fontId="22" fillId="0" borderId="0" xfId="0" applyFont="1"/>
    <xf numFmtId="165" fontId="6" fillId="0" borderId="6" xfId="0" applyNumberFormat="1" applyFont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top"/>
    </xf>
    <xf numFmtId="1" fontId="3" fillId="0" borderId="20" xfId="0" applyNumberFormat="1" applyFont="1" applyFill="1" applyBorder="1" applyAlignment="1">
      <alignment horizontal="center" vertical="top" wrapText="1"/>
    </xf>
    <xf numFmtId="1" fontId="3" fillId="0" borderId="20" xfId="0" applyNumberFormat="1" applyFont="1" applyBorder="1" applyAlignment="1">
      <alignment horizontal="center" vertical="top" wrapText="1"/>
    </xf>
    <xf numFmtId="165" fontId="6" fillId="0" borderId="25" xfId="0" applyNumberFormat="1" applyFont="1" applyBorder="1" applyAlignment="1">
      <alignment horizontal="center" vertical="center"/>
    </xf>
    <xf numFmtId="49" fontId="7" fillId="0" borderId="31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 wrapText="1"/>
    </xf>
    <xf numFmtId="2" fontId="7" fillId="0" borderId="34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13" borderId="22" xfId="0" applyFont="1" applyFill="1" applyBorder="1" applyAlignment="1">
      <alignment horizontal="center" vertical="center"/>
    </xf>
    <xf numFmtId="165" fontId="6" fillId="11" borderId="9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4" fontId="24" fillId="0" borderId="6" xfId="0" applyNumberFormat="1" applyFont="1" applyFill="1" applyBorder="1" applyAlignment="1">
      <alignment horizontal="center" vertical="center" wrapText="1"/>
    </xf>
    <xf numFmtId="165" fontId="25" fillId="10" borderId="33" xfId="0" applyNumberFormat="1" applyFont="1" applyFill="1" applyBorder="1" applyAlignment="1">
      <alignment horizontal="center" vertical="center"/>
    </xf>
    <xf numFmtId="165" fontId="6" fillId="11" borderId="27" xfId="0" applyNumberFormat="1" applyFont="1" applyFill="1" applyBorder="1" applyAlignment="1">
      <alignment horizontal="center" vertical="center"/>
    </xf>
    <xf numFmtId="2" fontId="24" fillId="11" borderId="9" xfId="0" applyNumberFormat="1" applyFont="1" applyFill="1" applyBorder="1" applyAlignment="1">
      <alignment horizontal="center" vertical="center" wrapText="1"/>
    </xf>
    <xf numFmtId="2" fontId="24" fillId="11" borderId="36" xfId="0" applyNumberFormat="1" applyFont="1" applyFill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3" fontId="10" fillId="0" borderId="27" xfId="0" applyNumberFormat="1" applyFont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 wrapText="1"/>
    </xf>
    <xf numFmtId="2" fontId="3" fillId="2" borderId="36" xfId="0" applyNumberFormat="1" applyFont="1" applyFill="1" applyBorder="1" applyAlignment="1">
      <alignment horizontal="center" vertical="center" wrapText="1"/>
    </xf>
    <xf numFmtId="4" fontId="24" fillId="0" borderId="8" xfId="0" applyNumberFormat="1" applyFont="1" applyFill="1" applyBorder="1" applyAlignment="1">
      <alignment horizontal="center" vertical="center" wrapText="1"/>
    </xf>
    <xf numFmtId="49" fontId="9" fillId="0" borderId="37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 wrapText="1"/>
    </xf>
    <xf numFmtId="3" fontId="10" fillId="0" borderId="12" xfId="0" applyNumberFormat="1" applyFont="1" applyFill="1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2" fontId="24" fillId="11" borderId="8" xfId="0" applyNumberFormat="1" applyFont="1" applyFill="1" applyBorder="1" applyAlignment="1">
      <alignment horizontal="center" vertical="center" wrapText="1"/>
    </xf>
    <xf numFmtId="2" fontId="24" fillId="11" borderId="12" xfId="0" applyNumberFormat="1" applyFont="1" applyFill="1" applyBorder="1" applyAlignment="1">
      <alignment horizontal="center" vertical="center" wrapText="1"/>
    </xf>
    <xf numFmtId="2" fontId="24" fillId="11" borderId="38" xfId="0" applyNumberFormat="1" applyFont="1" applyFill="1" applyBorder="1" applyAlignment="1">
      <alignment horizontal="center" vertical="center" wrapText="1"/>
    </xf>
    <xf numFmtId="2" fontId="26" fillId="11" borderId="6" xfId="0" applyNumberFormat="1" applyFont="1" applyFill="1" applyBorder="1" applyAlignment="1">
      <alignment horizontal="center" vertical="center" wrapText="1"/>
    </xf>
    <xf numFmtId="1" fontId="7" fillId="15" borderId="20" xfId="0" applyNumberFormat="1" applyFont="1" applyFill="1" applyBorder="1" applyAlignment="1">
      <alignment horizontal="center" vertical="top" wrapText="1"/>
    </xf>
    <xf numFmtId="0" fontId="6" fillId="9" borderId="12" xfId="0" applyFont="1" applyFill="1" applyBorder="1" applyAlignment="1">
      <alignment horizontal="center" vertical="center" wrapText="1"/>
    </xf>
    <xf numFmtId="49" fontId="10" fillId="0" borderId="31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17" fillId="16" borderId="20" xfId="0" applyFont="1" applyFill="1" applyBorder="1" applyAlignment="1">
      <alignment horizontal="left" vertical="center"/>
    </xf>
    <xf numFmtId="0" fontId="17" fillId="16" borderId="20" xfId="0" applyFont="1" applyFill="1" applyBorder="1" applyAlignment="1">
      <alignment horizontal="right" vertical="center"/>
    </xf>
    <xf numFmtId="0" fontId="2" fillId="16" borderId="20" xfId="0" applyFont="1" applyFill="1" applyBorder="1" applyAlignment="1">
      <alignment horizontal="center" vertical="center"/>
    </xf>
    <xf numFmtId="0" fontId="31" fillId="0" borderId="0" xfId="0" applyFont="1"/>
    <xf numFmtId="2" fontId="26" fillId="8" borderId="6" xfId="0" applyNumberFormat="1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 wrapText="1"/>
    </xf>
    <xf numFmtId="165" fontId="6" fillId="8" borderId="9" xfId="0" applyNumberFormat="1" applyFont="1" applyFill="1" applyBorder="1" applyAlignment="1">
      <alignment horizontal="center" vertical="center"/>
    </xf>
    <xf numFmtId="2" fontId="24" fillId="8" borderId="9" xfId="0" applyNumberFormat="1" applyFont="1" applyFill="1" applyBorder="1" applyAlignment="1">
      <alignment horizontal="center" vertical="center"/>
    </xf>
    <xf numFmtId="2" fontId="24" fillId="8" borderId="36" xfId="0" applyNumberFormat="1" applyFont="1" applyFill="1" applyBorder="1" applyAlignment="1">
      <alignment horizontal="center" vertical="center"/>
    </xf>
    <xf numFmtId="2" fontId="26" fillId="8" borderId="8" xfId="0" applyNumberFormat="1" applyFont="1" applyFill="1" applyBorder="1" applyAlignment="1">
      <alignment horizontal="center" vertical="center"/>
    </xf>
    <xf numFmtId="2" fontId="24" fillId="8" borderId="12" xfId="0" applyNumberFormat="1" applyFont="1" applyFill="1" applyBorder="1" applyAlignment="1">
      <alignment horizontal="center" vertical="center"/>
    </xf>
    <xf numFmtId="2" fontId="24" fillId="8" borderId="38" xfId="0" applyNumberFormat="1" applyFont="1" applyFill="1" applyBorder="1" applyAlignment="1">
      <alignment horizontal="center" vertical="center"/>
    </xf>
    <xf numFmtId="0" fontId="5" fillId="12" borderId="46" xfId="0" applyFont="1" applyFill="1" applyBorder="1" applyAlignment="1">
      <alignment horizontal="center" vertical="center"/>
    </xf>
    <xf numFmtId="2" fontId="26" fillId="11" borderId="8" xfId="0" applyNumberFormat="1" applyFont="1" applyFill="1" applyBorder="1" applyAlignment="1">
      <alignment horizontal="center" vertical="center" wrapText="1"/>
    </xf>
    <xf numFmtId="2" fontId="32" fillId="0" borderId="0" xfId="0" applyNumberFormat="1" applyFont="1"/>
    <xf numFmtId="164" fontId="32" fillId="0" borderId="0" xfId="0" applyNumberFormat="1" applyFont="1" applyAlignment="1">
      <alignment horizontal="right"/>
    </xf>
    <xf numFmtId="0" fontId="0" fillId="18" borderId="0" xfId="0" applyFill="1"/>
    <xf numFmtId="164" fontId="32" fillId="18" borderId="0" xfId="0" applyNumberFormat="1" applyFont="1" applyFill="1" applyAlignment="1">
      <alignment horizontal="right"/>
    </xf>
    <xf numFmtId="2" fontId="32" fillId="18" borderId="0" xfId="0" applyNumberFormat="1" applyFont="1" applyFill="1"/>
    <xf numFmtId="2" fontId="26" fillId="11" borderId="9" xfId="0" applyNumberFormat="1" applyFont="1" applyFill="1" applyBorder="1" applyAlignment="1">
      <alignment horizontal="center" vertical="center" wrapText="1"/>
    </xf>
    <xf numFmtId="49" fontId="33" fillId="0" borderId="31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65" fontId="25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center" vertical="center" wrapText="1"/>
    </xf>
    <xf numFmtId="0" fontId="35" fillId="0" borderId="0" xfId="0" applyFont="1" applyFill="1"/>
    <xf numFmtId="2" fontId="3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18" borderId="0" xfId="0" applyFill="1" applyBorder="1"/>
    <xf numFmtId="164" fontId="32" fillId="18" borderId="0" xfId="0" applyNumberFormat="1" applyFont="1" applyFill="1" applyBorder="1" applyAlignment="1">
      <alignment horizontal="right"/>
    </xf>
    <xf numFmtId="2" fontId="32" fillId="18" borderId="0" xfId="0" applyNumberFormat="1" applyFont="1" applyFill="1" applyBorder="1"/>
    <xf numFmtId="2" fontId="32" fillId="18" borderId="34" xfId="0" applyNumberFormat="1" applyFont="1" applyFill="1" applyBorder="1"/>
    <xf numFmtId="164" fontId="32" fillId="0" borderId="0" xfId="0" applyNumberFormat="1" applyFont="1" applyBorder="1" applyAlignment="1">
      <alignment horizontal="right"/>
    </xf>
    <xf numFmtId="2" fontId="32" fillId="0" borderId="0" xfId="0" applyNumberFormat="1" applyFont="1" applyBorder="1"/>
    <xf numFmtId="2" fontId="34" fillId="0" borderId="34" xfId="0" applyNumberFormat="1" applyFont="1" applyFill="1" applyBorder="1" applyAlignment="1">
      <alignment horizontal="center" vertical="center" wrapText="1"/>
    </xf>
    <xf numFmtId="164" fontId="32" fillId="0" borderId="4" xfId="0" applyNumberFormat="1" applyFont="1" applyBorder="1" applyAlignment="1">
      <alignment horizontal="right"/>
    </xf>
    <xf numFmtId="165" fontId="25" fillId="0" borderId="4" xfId="0" applyNumberFormat="1" applyFont="1" applyFill="1" applyBorder="1" applyAlignment="1">
      <alignment horizontal="center" vertical="center"/>
    </xf>
    <xf numFmtId="2" fontId="34" fillId="0" borderId="4" xfId="0" applyNumberFormat="1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2" fontId="34" fillId="0" borderId="23" xfId="0" applyNumberFormat="1" applyFont="1" applyFill="1" applyBorder="1" applyAlignment="1">
      <alignment horizontal="center" vertical="center" wrapText="1"/>
    </xf>
    <xf numFmtId="49" fontId="10" fillId="11" borderId="0" xfId="0" applyNumberFormat="1" applyFont="1" applyFill="1" applyBorder="1" applyAlignment="1">
      <alignment horizontal="right" vertical="center"/>
    </xf>
    <xf numFmtId="49" fontId="10" fillId="11" borderId="31" xfId="0" applyNumberFormat="1" applyFont="1" applyFill="1" applyBorder="1" applyAlignment="1">
      <alignment horizontal="right" vertical="center"/>
    </xf>
    <xf numFmtId="49" fontId="10" fillId="11" borderId="39" xfId="0" applyNumberFormat="1" applyFont="1" applyFill="1" applyBorder="1" applyAlignment="1">
      <alignment horizontal="right" vertical="center"/>
    </xf>
    <xf numFmtId="49" fontId="10" fillId="11" borderId="4" xfId="0" applyNumberFormat="1" applyFont="1" applyFill="1" applyBorder="1" applyAlignment="1">
      <alignment horizontal="right" vertical="center"/>
    </xf>
    <xf numFmtId="49" fontId="7" fillId="10" borderId="0" xfId="0" applyNumberFormat="1" applyFont="1" applyFill="1" applyBorder="1" applyAlignment="1">
      <alignment horizontal="center" vertical="center"/>
    </xf>
    <xf numFmtId="49" fontId="8" fillId="10" borderId="0" xfId="0" applyNumberFormat="1" applyFont="1" applyFill="1" applyBorder="1" applyAlignment="1">
      <alignment horizontal="right" vertical="center"/>
    </xf>
    <xf numFmtId="2" fontId="10" fillId="0" borderId="0" xfId="0" applyNumberFormat="1" applyFont="1" applyFill="1" applyBorder="1" applyAlignment="1">
      <alignment horizontal="center" vertical="center" wrapText="1"/>
    </xf>
    <xf numFmtId="2" fontId="10" fillId="0" borderId="34" xfId="0" applyNumberFormat="1" applyFont="1" applyFill="1" applyBorder="1" applyAlignment="1">
      <alignment horizontal="center" vertical="center" wrapText="1"/>
    </xf>
    <xf numFmtId="2" fontId="32" fillId="17" borderId="0" xfId="0" applyNumberFormat="1" applyFont="1" applyFill="1" applyBorder="1"/>
    <xf numFmtId="164" fontId="32" fillId="0" borderId="51" xfId="0" applyNumberFormat="1" applyFont="1" applyBorder="1" applyAlignment="1">
      <alignment horizontal="right"/>
    </xf>
    <xf numFmtId="2" fontId="32" fillId="0" borderId="51" xfId="0" applyNumberFormat="1" applyFont="1" applyBorder="1"/>
    <xf numFmtId="2" fontId="32" fillId="0" borderId="50" xfId="0" applyNumberFormat="1" applyFont="1" applyBorder="1"/>
    <xf numFmtId="49" fontId="10" fillId="11" borderId="31" xfId="0" applyNumberFormat="1" applyFont="1" applyFill="1" applyBorder="1" applyAlignment="1">
      <alignment horizontal="left" vertical="center"/>
    </xf>
    <xf numFmtId="1" fontId="24" fillId="14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6" fillId="0" borderId="0" xfId="0" applyFont="1"/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8" fillId="0" borderId="0" xfId="0" applyFont="1"/>
    <xf numFmtId="0" fontId="38" fillId="0" borderId="0" xfId="0" applyFont="1" applyAlignment="1">
      <alignment vertical="center"/>
    </xf>
    <xf numFmtId="0" fontId="38" fillId="0" borderId="0" xfId="0" applyFont="1" applyFill="1"/>
    <xf numFmtId="0" fontId="38" fillId="0" borderId="0" xfId="0" applyFont="1" applyFill="1" applyAlignment="1">
      <alignment vertical="center"/>
    </xf>
    <xf numFmtId="0" fontId="39" fillId="0" borderId="0" xfId="0" applyFont="1" applyFill="1"/>
    <xf numFmtId="0" fontId="38" fillId="18" borderId="0" xfId="0" applyFont="1" applyFill="1"/>
    <xf numFmtId="0" fontId="25" fillId="0" borderId="0" xfId="0" applyFont="1" applyFill="1"/>
    <xf numFmtId="0" fontId="25" fillId="0" borderId="0" xfId="0" applyFont="1" applyFill="1" applyAlignment="1">
      <alignment vertical="center"/>
    </xf>
    <xf numFmtId="0" fontId="36" fillId="0" borderId="0" xfId="0" applyFont="1" applyFill="1"/>
    <xf numFmtId="0" fontId="36" fillId="0" borderId="0" xfId="0" applyFont="1" applyFill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1" fontId="24" fillId="14" borderId="3" xfId="0" applyNumberFormat="1" applyFont="1" applyFill="1" applyBorder="1" applyAlignment="1">
      <alignment horizontal="left" vertical="center"/>
    </xf>
    <xf numFmtId="1" fontId="37" fillId="0" borderId="20" xfId="0" applyNumberFormat="1" applyFont="1" applyBorder="1" applyAlignment="1">
      <alignment horizontal="center" vertical="center" wrapText="1"/>
    </xf>
    <xf numFmtId="1" fontId="37" fillId="0" borderId="22" xfId="0" applyNumberFormat="1" applyFont="1" applyBorder="1" applyAlignment="1">
      <alignment horizontal="center" vertical="center" wrapText="1"/>
    </xf>
    <xf numFmtId="0" fontId="38" fillId="0" borderId="0" xfId="0" applyFont="1" applyBorder="1" applyAlignment="1">
      <alignment vertical="center"/>
    </xf>
    <xf numFmtId="0" fontId="38" fillId="0" borderId="34" xfId="0" applyFont="1" applyBorder="1" applyAlignment="1">
      <alignment vertical="center"/>
    </xf>
    <xf numFmtId="0" fontId="38" fillId="0" borderId="4" xfId="0" applyFont="1" applyBorder="1" applyAlignment="1">
      <alignment vertical="center"/>
    </xf>
    <xf numFmtId="0" fontId="38" fillId="0" borderId="23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28" fillId="8" borderId="48" xfId="0" applyFont="1" applyFill="1" applyBorder="1" applyAlignment="1">
      <alignment horizontal="center" vertical="center"/>
    </xf>
    <xf numFmtId="0" fontId="28" fillId="8" borderId="52" xfId="0" applyFont="1" applyFill="1" applyBorder="1" applyAlignment="1">
      <alignment horizontal="center" vertical="center"/>
    </xf>
    <xf numFmtId="2" fontId="26" fillId="11" borderId="36" xfId="0" applyNumberFormat="1" applyFont="1" applyFill="1" applyBorder="1" applyAlignment="1">
      <alignment horizontal="center" vertical="center" wrapText="1"/>
    </xf>
    <xf numFmtId="4" fontId="25" fillId="10" borderId="33" xfId="0" applyNumberFormat="1" applyFont="1" applyFill="1" applyBorder="1" applyAlignment="1">
      <alignment horizontal="center" vertical="center"/>
    </xf>
    <xf numFmtId="165" fontId="44" fillId="20" borderId="6" xfId="0" applyNumberFormat="1" applyFont="1" applyFill="1" applyBorder="1" applyAlignment="1">
      <alignment horizontal="center" vertical="center"/>
    </xf>
    <xf numFmtId="14" fontId="45" fillId="20" borderId="6" xfId="0" applyNumberFormat="1" applyFont="1" applyFill="1" applyBorder="1" applyAlignment="1">
      <alignment horizontal="center" vertical="center"/>
    </xf>
    <xf numFmtId="3" fontId="24" fillId="20" borderId="6" xfId="0" applyNumberFormat="1" applyFont="1" applyFill="1" applyBorder="1" applyAlignment="1">
      <alignment horizontal="center" vertical="center"/>
    </xf>
    <xf numFmtId="0" fontId="41" fillId="20" borderId="6" xfId="0" applyFont="1" applyFill="1" applyBorder="1" applyAlignment="1">
      <alignment vertical="center" wrapText="1"/>
    </xf>
    <xf numFmtId="0" fontId="42" fillId="0" borderId="6" xfId="0" applyFont="1" applyBorder="1" applyAlignment="1">
      <alignment horizontal="center" vertical="center"/>
    </xf>
    <xf numFmtId="14" fontId="43" fillId="0" borderId="6" xfId="0" applyNumberFormat="1" applyFont="1" applyFill="1" applyBorder="1" applyAlignment="1">
      <alignment horizontal="center" vertical="center"/>
    </xf>
    <xf numFmtId="3" fontId="41" fillId="0" borderId="6" xfId="0" applyNumberFormat="1" applyFont="1" applyBorder="1" applyAlignment="1">
      <alignment horizontal="center" vertical="center"/>
    </xf>
    <xf numFmtId="0" fontId="5" fillId="5" borderId="12" xfId="0" applyFont="1" applyFill="1" applyBorder="1" applyAlignment="1">
      <alignment vertical="center"/>
    </xf>
    <xf numFmtId="165" fontId="44" fillId="20" borderId="12" xfId="0" applyNumberFormat="1" applyFont="1" applyFill="1" applyBorder="1" applyAlignment="1">
      <alignment horizontal="center" vertical="center"/>
    </xf>
    <xf numFmtId="14" fontId="45" fillId="20" borderId="12" xfId="0" applyNumberFormat="1" applyFont="1" applyFill="1" applyBorder="1" applyAlignment="1">
      <alignment horizontal="center" vertical="center"/>
    </xf>
    <xf numFmtId="3" fontId="24" fillId="20" borderId="12" xfId="0" applyNumberFormat="1" applyFont="1" applyFill="1" applyBorder="1" applyAlignment="1">
      <alignment horizontal="center" vertical="center"/>
    </xf>
    <xf numFmtId="0" fontId="41" fillId="20" borderId="9" xfId="0" applyFont="1" applyFill="1" applyBorder="1" applyAlignment="1">
      <alignment vertical="center" wrapText="1"/>
    </xf>
    <xf numFmtId="0" fontId="42" fillId="0" borderId="9" xfId="0" applyFont="1" applyBorder="1" applyAlignment="1">
      <alignment horizontal="center" vertical="center"/>
    </xf>
    <xf numFmtId="14" fontId="43" fillId="0" borderId="9" xfId="0" applyNumberFormat="1" applyFont="1" applyFill="1" applyBorder="1" applyAlignment="1">
      <alignment horizontal="center" vertical="center"/>
    </xf>
    <xf numFmtId="3" fontId="41" fillId="0" borderId="9" xfId="0" applyNumberFormat="1" applyFont="1" applyBorder="1" applyAlignment="1">
      <alignment horizontal="center" vertical="center"/>
    </xf>
    <xf numFmtId="3" fontId="24" fillId="20" borderId="6" xfId="0" applyNumberFormat="1" applyFont="1" applyFill="1" applyBorder="1" applyAlignment="1">
      <alignment horizontal="left" vertical="center"/>
    </xf>
    <xf numFmtId="3" fontId="24" fillId="20" borderId="12" xfId="0" applyNumberFormat="1" applyFont="1" applyFill="1" applyBorder="1" applyAlignment="1">
      <alignment horizontal="left" vertical="center"/>
    </xf>
    <xf numFmtId="165" fontId="25" fillId="10" borderId="18" xfId="0" applyNumberFormat="1" applyFont="1" applyFill="1" applyBorder="1" applyAlignment="1">
      <alignment horizontal="center" vertical="center"/>
    </xf>
    <xf numFmtId="49" fontId="7" fillId="10" borderId="32" xfId="0" applyNumberFormat="1" applyFont="1" applyFill="1" applyBorder="1" applyAlignment="1">
      <alignment horizontal="center" vertical="center"/>
    </xf>
    <xf numFmtId="165" fontId="6" fillId="0" borderId="32" xfId="0" applyNumberFormat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2" fontId="7" fillId="0" borderId="32" xfId="0" applyNumberFormat="1" applyFont="1" applyFill="1" applyBorder="1" applyAlignment="1">
      <alignment horizontal="center" vertical="center" wrapText="1"/>
    </xf>
    <xf numFmtId="2" fontId="7" fillId="0" borderId="53" xfId="0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vertical="center"/>
    </xf>
    <xf numFmtId="4" fontId="25" fillId="10" borderId="18" xfId="0" applyNumberFormat="1" applyFont="1" applyFill="1" applyBorder="1" applyAlignment="1">
      <alignment horizontal="center" vertical="center"/>
    </xf>
    <xf numFmtId="49" fontId="7" fillId="10" borderId="30" xfId="0" applyNumberFormat="1" applyFont="1" applyFill="1" applyBorder="1" applyAlignment="1">
      <alignment horizontal="center" vertical="center"/>
    </xf>
    <xf numFmtId="49" fontId="7" fillId="10" borderId="31" xfId="0" applyNumberFormat="1" applyFont="1" applyFill="1" applyBorder="1" applyAlignment="1">
      <alignment horizontal="center" vertical="center"/>
    </xf>
    <xf numFmtId="165" fontId="6" fillId="11" borderId="9" xfId="0" applyNumberFormat="1" applyFont="1" applyFill="1" applyBorder="1" applyAlignment="1">
      <alignment horizontal="center" vertical="center"/>
    </xf>
    <xf numFmtId="3" fontId="41" fillId="0" borderId="9" xfId="0" applyNumberFormat="1" applyFont="1" applyFill="1" applyBorder="1" applyAlignment="1">
      <alignment horizontal="center" vertical="center"/>
    </xf>
    <xf numFmtId="3" fontId="41" fillId="0" borderId="36" xfId="0" applyNumberFormat="1" applyFont="1" applyBorder="1" applyAlignment="1">
      <alignment horizontal="center" vertical="center"/>
    </xf>
    <xf numFmtId="3" fontId="24" fillId="0" borderId="6" xfId="0" applyNumberFormat="1" applyFont="1" applyFill="1" applyBorder="1" applyAlignment="1">
      <alignment horizontal="center" vertical="center"/>
    </xf>
    <xf numFmtId="3" fontId="24" fillId="20" borderId="8" xfId="0" applyNumberFormat="1" applyFont="1" applyFill="1" applyBorder="1" applyAlignment="1">
      <alignment horizontal="center" vertical="center"/>
    </xf>
    <xf numFmtId="3" fontId="41" fillId="0" borderId="6" xfId="0" applyNumberFormat="1" applyFont="1" applyFill="1" applyBorder="1" applyAlignment="1">
      <alignment horizontal="center" vertical="center"/>
    </xf>
    <xf numFmtId="3" fontId="41" fillId="0" borderId="8" xfId="0" applyNumberFormat="1" applyFont="1" applyBorder="1" applyAlignment="1">
      <alignment horizontal="center" vertical="center"/>
    </xf>
    <xf numFmtId="3" fontId="24" fillId="0" borderId="12" xfId="0" applyNumberFormat="1" applyFont="1" applyFill="1" applyBorder="1" applyAlignment="1">
      <alignment horizontal="center" vertical="center"/>
    </xf>
    <xf numFmtId="3" fontId="24" fillId="20" borderId="38" xfId="0" applyNumberFormat="1" applyFont="1" applyFill="1" applyBorder="1" applyAlignment="1">
      <alignment horizontal="center" vertical="center"/>
    </xf>
    <xf numFmtId="14" fontId="41" fillId="0" borderId="9" xfId="0" applyNumberFormat="1" applyFont="1" applyFill="1" applyBorder="1" applyAlignment="1">
      <alignment horizontal="center" vertical="center"/>
    </xf>
    <xf numFmtId="14" fontId="24" fillId="20" borderId="6" xfId="0" applyNumberFormat="1" applyFont="1" applyFill="1" applyBorder="1" applyAlignment="1">
      <alignment horizontal="center" vertical="center"/>
    </xf>
    <xf numFmtId="14" fontId="41" fillId="0" borderId="6" xfId="0" applyNumberFormat="1" applyFont="1" applyFill="1" applyBorder="1" applyAlignment="1">
      <alignment horizontal="center" vertical="center"/>
    </xf>
    <xf numFmtId="14" fontId="24" fillId="20" borderId="12" xfId="0" applyNumberFormat="1" applyFont="1" applyFill="1" applyBorder="1" applyAlignment="1">
      <alignment horizontal="center" vertical="center"/>
    </xf>
    <xf numFmtId="1" fontId="37" fillId="15" borderId="20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4" fontId="3" fillId="2" borderId="6" xfId="0" applyNumberFormat="1" applyFont="1" applyFill="1" applyBorder="1" applyAlignment="1">
      <alignment horizontal="center"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/>
    </xf>
    <xf numFmtId="4" fontId="10" fillId="0" borderId="28" xfId="0" applyNumberFormat="1" applyFont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center" vertical="center" wrapText="1"/>
    </xf>
    <xf numFmtId="4" fontId="2" fillId="5" borderId="6" xfId="0" applyNumberFormat="1" applyFont="1" applyFill="1" applyBorder="1" applyAlignment="1">
      <alignment horizontal="center" vertical="center"/>
    </xf>
    <xf numFmtId="4" fontId="2" fillId="5" borderId="14" xfId="0" applyNumberFormat="1" applyFont="1" applyFill="1" applyBorder="1" applyAlignment="1">
      <alignment horizontal="center" vertical="center"/>
    </xf>
    <xf numFmtId="4" fontId="2" fillId="5" borderId="8" xfId="0" applyNumberFormat="1" applyFont="1" applyFill="1" applyBorder="1" applyAlignment="1">
      <alignment horizontal="center" vertical="center"/>
    </xf>
    <xf numFmtId="4" fontId="10" fillId="0" borderId="12" xfId="0" applyNumberFormat="1" applyFont="1" applyFill="1" applyBorder="1" applyAlignment="1">
      <alignment horizontal="center" vertical="center"/>
    </xf>
    <xf numFmtId="4" fontId="10" fillId="0" borderId="40" xfId="0" applyNumberFormat="1" applyFont="1" applyFill="1" applyBorder="1" applyAlignment="1">
      <alignment horizontal="center" vertical="center"/>
    </xf>
    <xf numFmtId="4" fontId="3" fillId="2" borderId="12" xfId="0" applyNumberFormat="1" applyFont="1" applyFill="1" applyBorder="1" applyAlignment="1">
      <alignment horizontal="center" vertical="center" wrapText="1"/>
    </xf>
    <xf numFmtId="4" fontId="3" fillId="2" borderId="38" xfId="0" applyNumberFormat="1" applyFont="1" applyFill="1" applyBorder="1" applyAlignment="1">
      <alignment horizontal="center" vertical="center" wrapText="1"/>
    </xf>
    <xf numFmtId="4" fontId="24" fillId="8" borderId="6" xfId="0" applyNumberFormat="1" applyFont="1" applyFill="1" applyBorder="1" applyAlignment="1">
      <alignment horizontal="center" vertical="center"/>
    </xf>
    <xf numFmtId="4" fontId="24" fillId="8" borderId="8" xfId="0" applyNumberFormat="1" applyFont="1" applyFill="1" applyBorder="1" applyAlignment="1">
      <alignment horizontal="center" vertical="center"/>
    </xf>
    <xf numFmtId="4" fontId="23" fillId="8" borderId="6" xfId="0" applyNumberFormat="1" applyFont="1" applyFill="1" applyBorder="1" applyAlignment="1">
      <alignment horizontal="center" vertical="center"/>
    </xf>
    <xf numFmtId="4" fontId="3" fillId="9" borderId="6" xfId="0" applyNumberFormat="1" applyFont="1" applyFill="1" applyBorder="1" applyAlignment="1">
      <alignment horizontal="center" vertical="center" wrapText="1"/>
    </xf>
    <xf numFmtId="4" fontId="2" fillId="8" borderId="12" xfId="0" applyNumberFormat="1" applyFont="1" applyFill="1" applyBorder="1" applyAlignment="1">
      <alignment horizontal="center" vertical="center"/>
    </xf>
    <xf numFmtId="4" fontId="7" fillId="9" borderId="12" xfId="0" applyNumberFormat="1" applyFont="1" applyFill="1" applyBorder="1" applyAlignment="1">
      <alignment horizontal="center" vertical="center" wrapText="1"/>
    </xf>
    <xf numFmtId="4" fontId="3" fillId="9" borderId="8" xfId="0" applyNumberFormat="1" applyFont="1" applyFill="1" applyBorder="1" applyAlignment="1">
      <alignment horizontal="center" vertical="center" wrapText="1"/>
    </xf>
    <xf numFmtId="4" fontId="7" fillId="9" borderId="38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Border="1"/>
    <xf numFmtId="49" fontId="7" fillId="0" borderId="39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2" fontId="7" fillId="0" borderId="23" xfId="0" applyNumberFormat="1" applyFont="1" applyFill="1" applyBorder="1" applyAlignment="1">
      <alignment horizontal="center" vertical="center" wrapText="1"/>
    </xf>
    <xf numFmtId="0" fontId="39" fillId="0" borderId="0" xfId="0" applyFont="1"/>
    <xf numFmtId="0" fontId="47" fillId="0" borderId="0" xfId="0" applyFont="1"/>
    <xf numFmtId="0" fontId="47" fillId="0" borderId="0" xfId="0" applyFont="1" applyFill="1"/>
    <xf numFmtId="2" fontId="48" fillId="0" borderId="0" xfId="0" applyNumberFormat="1" applyFont="1"/>
    <xf numFmtId="2" fontId="48" fillId="18" borderId="0" xfId="0" applyNumberFormat="1" applyFont="1" applyFill="1"/>
    <xf numFmtId="0" fontId="49" fillId="0" borderId="0" xfId="0" applyFont="1" applyFill="1"/>
    <xf numFmtId="164" fontId="32" fillId="18" borderId="0" xfId="0" applyNumberFormat="1" applyFont="1" applyFill="1" applyBorder="1" applyAlignment="1">
      <alignment horizontal="center" vertical="center" wrapText="1"/>
    </xf>
    <xf numFmtId="4" fontId="26" fillId="0" borderId="8" xfId="0" applyNumberFormat="1" applyFont="1" applyFill="1" applyBorder="1" applyAlignment="1">
      <alignment horizontal="center" vertical="center" wrapText="1"/>
    </xf>
    <xf numFmtId="0" fontId="36" fillId="15" borderId="0" xfId="0" applyFont="1" applyFill="1" applyAlignment="1">
      <alignment vertical="center"/>
    </xf>
    <xf numFmtId="0" fontId="0" fillId="15" borderId="0" xfId="0" applyFill="1" applyAlignment="1">
      <alignment vertical="center"/>
    </xf>
    <xf numFmtId="0" fontId="50" fillId="15" borderId="0" xfId="0" applyFont="1" applyFill="1" applyAlignment="1">
      <alignment vertical="center"/>
    </xf>
    <xf numFmtId="2" fontId="32" fillId="18" borderId="0" xfId="0" applyNumberFormat="1" applyFont="1" applyFill="1" applyAlignment="1">
      <alignment horizontal="right"/>
    </xf>
    <xf numFmtId="2" fontId="32" fillId="0" borderId="0" xfId="0" applyNumberFormat="1" applyFont="1" applyAlignment="1">
      <alignment horizontal="right"/>
    </xf>
    <xf numFmtId="0" fontId="25" fillId="19" borderId="0" xfId="0" applyFont="1" applyFill="1" applyAlignment="1">
      <alignment horizontal="right" vertical="center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3" fontId="10" fillId="0" borderId="25" xfId="0" applyNumberFormat="1" applyFont="1" applyBorder="1" applyAlignment="1">
      <alignment horizontal="center" vertical="center"/>
    </xf>
    <xf numFmtId="14" fontId="10" fillId="0" borderId="25" xfId="0" applyNumberFormat="1" applyFont="1" applyBorder="1" applyAlignment="1">
      <alignment horizontal="center" vertical="center"/>
    </xf>
    <xf numFmtId="2" fontId="3" fillId="2" borderId="55" xfId="0" applyNumberFormat="1" applyFont="1" applyFill="1" applyBorder="1" applyAlignment="1">
      <alignment horizontal="center" vertical="center" wrapText="1"/>
    </xf>
    <xf numFmtId="14" fontId="2" fillId="20" borderId="6" xfId="0" applyNumberFormat="1" applyFont="1" applyFill="1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10" fillId="5" borderId="7" xfId="0" applyFont="1" applyFill="1" applyBorder="1" applyAlignment="1">
      <alignment horizontal="left" vertical="center" wrapText="1"/>
    </xf>
    <xf numFmtId="2" fontId="10" fillId="5" borderId="7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left" vertical="center" wrapText="1"/>
    </xf>
    <xf numFmtId="2" fontId="2" fillId="5" borderId="7" xfId="0" applyNumberFormat="1" applyFont="1" applyFill="1" applyBorder="1" applyAlignment="1">
      <alignment horizontal="center" vertical="center" wrapText="1"/>
    </xf>
    <xf numFmtId="2" fontId="10" fillId="21" borderId="7" xfId="0" applyNumberFormat="1" applyFont="1" applyFill="1" applyBorder="1" applyAlignment="1">
      <alignment horizontal="center" vertical="center" wrapText="1"/>
    </xf>
    <xf numFmtId="0" fontId="10" fillId="21" borderId="7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4" fontId="24" fillId="0" borderId="10" xfId="0" applyNumberFormat="1" applyFont="1" applyFill="1" applyBorder="1" applyAlignment="1">
      <alignment horizontal="center" vertical="center" wrapText="1"/>
    </xf>
    <xf numFmtId="4" fontId="3" fillId="0" borderId="6" xfId="2" applyNumberFormat="1" applyFont="1" applyFill="1" applyBorder="1" applyAlignment="1">
      <alignment horizontal="center" vertical="center" wrapText="1"/>
    </xf>
    <xf numFmtId="2" fontId="3" fillId="0" borderId="6" xfId="2" applyNumberFormat="1" applyFont="1" applyFill="1" applyBorder="1" applyAlignment="1">
      <alignment horizontal="center" vertical="center" wrapText="1"/>
    </xf>
    <xf numFmtId="4" fontId="7" fillId="22" borderId="6" xfId="2" applyNumberFormat="1" applyFont="1" applyFill="1" applyBorder="1" applyAlignment="1">
      <alignment horizontal="center" vertical="center" wrapText="1"/>
    </xf>
    <xf numFmtId="165" fontId="6" fillId="22" borderId="1" xfId="0" applyNumberFormat="1" applyFont="1" applyFill="1" applyBorder="1" applyAlignment="1">
      <alignment horizontal="center" vertical="center"/>
    </xf>
    <xf numFmtId="0" fontId="4" fillId="23" borderId="6" xfId="0" applyFont="1" applyFill="1" applyBorder="1" applyAlignment="1">
      <alignment horizontal="center" vertical="center" wrapText="1"/>
    </xf>
    <xf numFmtId="4" fontId="3" fillId="22" borderId="6" xfId="2" applyNumberFormat="1" applyFont="1" applyFill="1" applyBorder="1" applyAlignment="1">
      <alignment horizontal="center" vertical="center" wrapText="1"/>
    </xf>
    <xf numFmtId="2" fontId="3" fillId="22" borderId="6" xfId="2" applyNumberFormat="1" applyFont="1" applyFill="1" applyBorder="1" applyAlignment="1">
      <alignment horizontal="center" vertical="center" wrapText="1"/>
    </xf>
    <xf numFmtId="2" fontId="52" fillId="22" borderId="6" xfId="0" applyNumberFormat="1" applyFont="1" applyFill="1" applyBorder="1" applyAlignment="1">
      <alignment horizontal="center" vertical="center"/>
    </xf>
    <xf numFmtId="2" fontId="3" fillId="22" borderId="6" xfId="0" applyNumberFormat="1" applyFont="1" applyFill="1" applyBorder="1" applyAlignment="1">
      <alignment horizontal="center" vertical="center"/>
    </xf>
    <xf numFmtId="0" fontId="6" fillId="23" borderId="6" xfId="0" applyFont="1" applyFill="1" applyBorder="1" applyAlignment="1">
      <alignment horizontal="center" vertical="center" wrapText="1"/>
    </xf>
    <xf numFmtId="165" fontId="6" fillId="22" borderId="6" xfId="0" applyNumberFormat="1" applyFont="1" applyFill="1" applyBorder="1" applyAlignment="1">
      <alignment horizontal="center" vertical="center"/>
    </xf>
    <xf numFmtId="0" fontId="4" fillId="22" borderId="6" xfId="0" applyFont="1" applyFill="1" applyBorder="1"/>
    <xf numFmtId="0" fontId="4" fillId="22" borderId="6" xfId="0" applyFont="1" applyFill="1" applyBorder="1" applyAlignment="1">
      <alignment horizontal="center" vertical="center" wrapText="1"/>
    </xf>
    <xf numFmtId="0" fontId="6" fillId="22" borderId="6" xfId="0" applyFont="1" applyFill="1" applyBorder="1" applyAlignment="1">
      <alignment horizontal="center" vertical="center" wrapText="1"/>
    </xf>
    <xf numFmtId="4" fontId="6" fillId="22" borderId="1" xfId="0" applyNumberFormat="1" applyFont="1" applyFill="1" applyBorder="1" applyAlignment="1">
      <alignment horizontal="center" vertical="center"/>
    </xf>
    <xf numFmtId="4" fontId="52" fillId="22" borderId="6" xfId="0" applyNumberFormat="1" applyFont="1" applyFill="1" applyBorder="1" applyAlignment="1">
      <alignment horizontal="center" vertical="center"/>
    </xf>
    <xf numFmtId="4" fontId="3" fillId="22" borderId="6" xfId="0" applyNumberFormat="1" applyFont="1" applyFill="1" applyBorder="1" applyAlignment="1">
      <alignment horizontal="center" vertical="center"/>
    </xf>
    <xf numFmtId="4" fontId="24" fillId="22" borderId="6" xfId="0" applyNumberFormat="1" applyFont="1" applyFill="1" applyBorder="1" applyAlignment="1">
      <alignment horizontal="center" vertical="center" wrapText="1"/>
    </xf>
    <xf numFmtId="4" fontId="24" fillId="22" borderId="8" xfId="0" applyNumberFormat="1" applyFont="1" applyFill="1" applyBorder="1" applyAlignment="1">
      <alignment horizontal="center" vertical="center" wrapText="1"/>
    </xf>
    <xf numFmtId="4" fontId="4" fillId="23" borderId="6" xfId="0" applyNumberFormat="1" applyFont="1" applyFill="1" applyBorder="1" applyAlignment="1">
      <alignment horizontal="center" vertical="center" wrapText="1"/>
    </xf>
    <xf numFmtId="4" fontId="4" fillId="22" borderId="6" xfId="0" applyNumberFormat="1" applyFont="1" applyFill="1" applyBorder="1" applyAlignment="1">
      <alignment horizontal="center" vertical="center"/>
    </xf>
    <xf numFmtId="4" fontId="3" fillId="23" borderId="6" xfId="0" applyNumberFormat="1" applyFont="1" applyFill="1" applyBorder="1" applyAlignment="1">
      <alignment horizontal="center" vertical="center" wrapText="1"/>
    </xf>
    <xf numFmtId="4" fontId="26" fillId="22" borderId="8" xfId="0" applyNumberFormat="1" applyFont="1" applyFill="1" applyBorder="1" applyAlignment="1">
      <alignment horizontal="center" vertical="center" wrapText="1"/>
    </xf>
    <xf numFmtId="4" fontId="6" fillId="23" borderId="1" xfId="0" applyNumberFormat="1" applyFont="1" applyFill="1" applyBorder="1" applyAlignment="1">
      <alignment horizontal="center" vertical="center" wrapText="1"/>
    </xf>
    <xf numFmtId="4" fontId="7" fillId="22" borderId="6" xfId="0" applyNumberFormat="1" applyFont="1" applyFill="1" applyBorder="1" applyAlignment="1">
      <alignment horizontal="center" vertical="center"/>
    </xf>
    <xf numFmtId="4" fontId="24" fillId="22" borderId="6" xfId="2" applyNumberFormat="1" applyFont="1" applyFill="1" applyBorder="1" applyAlignment="1">
      <alignment horizontal="center" vertical="center" wrapText="1"/>
    </xf>
    <xf numFmtId="2" fontId="19" fillId="22" borderId="1" xfId="0" applyNumberFormat="1" applyFont="1" applyFill="1" applyBorder="1" applyAlignment="1">
      <alignment horizontal="center" vertical="center"/>
    </xf>
    <xf numFmtId="4" fontId="26" fillId="22" borderId="6" xfId="2" applyNumberFormat="1" applyFont="1" applyFill="1" applyBorder="1" applyAlignment="1">
      <alignment horizontal="center" vertical="center" wrapText="1"/>
    </xf>
    <xf numFmtId="0" fontId="53" fillId="22" borderId="6" xfId="0" applyFont="1" applyFill="1" applyBorder="1"/>
    <xf numFmtId="4" fontId="28" fillId="22" borderId="6" xfId="2" applyNumberFormat="1" applyFont="1" applyFill="1" applyBorder="1" applyAlignment="1">
      <alignment horizontal="center" vertical="center" wrapText="1"/>
    </xf>
    <xf numFmtId="2" fontId="25" fillId="22" borderId="1" xfId="0" applyNumberFormat="1" applyFont="1" applyFill="1" applyBorder="1" applyAlignment="1">
      <alignment horizontal="center" vertical="center"/>
    </xf>
    <xf numFmtId="2" fontId="24" fillId="22" borderId="6" xfId="2" applyNumberFormat="1" applyFont="1" applyFill="1" applyBorder="1" applyAlignment="1">
      <alignment horizontal="center" vertical="center" wrapText="1"/>
    </xf>
    <xf numFmtId="49" fontId="9" fillId="5" borderId="6" xfId="0" applyNumberFormat="1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>
      <alignment horizontal="left" vertical="center" wrapText="1"/>
    </xf>
    <xf numFmtId="1" fontId="10" fillId="5" borderId="7" xfId="0" applyNumberFormat="1" applyFont="1" applyFill="1" applyBorder="1" applyAlignment="1">
      <alignment horizontal="center" vertical="center" wrapText="1"/>
    </xf>
    <xf numFmtId="166" fontId="10" fillId="5" borderId="7" xfId="0" applyNumberFormat="1" applyFont="1" applyFill="1" applyBorder="1" applyAlignment="1">
      <alignment horizontal="center" vertical="center" wrapText="1"/>
    </xf>
    <xf numFmtId="2" fontId="2" fillId="5" borderId="7" xfId="0" applyNumberFormat="1" applyFont="1" applyFill="1" applyBorder="1" applyAlignment="1">
      <alignment horizontal="left" vertical="center" wrapText="1"/>
    </xf>
    <xf numFmtId="1" fontId="2" fillId="5" borderId="7" xfId="0" applyNumberFormat="1" applyFont="1" applyFill="1" applyBorder="1" applyAlignment="1">
      <alignment horizontal="center" vertical="center" wrapText="1"/>
    </xf>
    <xf numFmtId="166" fontId="2" fillId="5" borderId="7" xfId="0" applyNumberFormat="1" applyFont="1" applyFill="1" applyBorder="1" applyAlignment="1">
      <alignment horizontal="center" vertical="center" wrapText="1"/>
    </xf>
    <xf numFmtId="168" fontId="2" fillId="5" borderId="7" xfId="0" applyNumberFormat="1" applyFont="1" applyFill="1" applyBorder="1" applyAlignment="1">
      <alignment horizontal="center" vertical="center" wrapText="1"/>
    </xf>
    <xf numFmtId="1" fontId="13" fillId="5" borderId="7" xfId="0" applyNumberFormat="1" applyFont="1" applyFill="1" applyBorder="1" applyAlignment="1">
      <alignment horizontal="center" vertical="center" wrapText="1"/>
    </xf>
    <xf numFmtId="2" fontId="10" fillId="21" borderId="7" xfId="0" applyNumberFormat="1" applyFont="1" applyFill="1" applyBorder="1" applyAlignment="1">
      <alignment horizontal="left" vertical="center" wrapText="1"/>
    </xf>
    <xf numFmtId="3" fontId="10" fillId="22" borderId="54" xfId="0" applyNumberFormat="1" applyFont="1" applyFill="1" applyBorder="1" applyAlignment="1">
      <alignment horizontal="center" vertical="center"/>
    </xf>
    <xf numFmtId="3" fontId="10" fillId="22" borderId="6" xfId="0" applyNumberFormat="1" applyFont="1" applyFill="1" applyBorder="1" applyAlignment="1">
      <alignment horizontal="center" vertical="center"/>
    </xf>
    <xf numFmtId="2" fontId="8" fillId="21" borderId="7" xfId="0" applyNumberFormat="1" applyFont="1" applyFill="1" applyBorder="1" applyAlignment="1">
      <alignment horizontal="center" vertical="center" wrapText="1"/>
    </xf>
    <xf numFmtId="2" fontId="8" fillId="21" borderId="7" xfId="0" applyNumberFormat="1" applyFont="1" applyFill="1" applyBorder="1" applyAlignment="1">
      <alignment horizontal="left" vertical="center" wrapText="1"/>
    </xf>
    <xf numFmtId="2" fontId="2" fillId="21" borderId="7" xfId="0" applyNumberFormat="1" applyFont="1" applyFill="1" applyBorder="1" applyAlignment="1">
      <alignment horizontal="left" vertical="center" wrapText="1"/>
    </xf>
    <xf numFmtId="2" fontId="2" fillId="24" borderId="7" xfId="0" applyNumberFormat="1" applyFont="1" applyFill="1" applyBorder="1" applyAlignment="1">
      <alignment horizontal="left" vertical="center" wrapText="1"/>
    </xf>
    <xf numFmtId="1" fontId="10" fillId="21" borderId="7" xfId="0" applyNumberFormat="1" applyFont="1" applyFill="1" applyBorder="1" applyAlignment="1">
      <alignment horizontal="center" vertical="center" wrapText="1"/>
    </xf>
    <xf numFmtId="166" fontId="10" fillId="21" borderId="7" xfId="0" applyNumberFormat="1" applyFont="1" applyFill="1" applyBorder="1" applyAlignment="1">
      <alignment horizontal="center" vertical="center" wrapText="1"/>
    </xf>
    <xf numFmtId="1" fontId="2" fillId="21" borderId="7" xfId="0" applyNumberFormat="1" applyFont="1" applyFill="1" applyBorder="1" applyAlignment="1">
      <alignment horizontal="center" vertical="center" wrapText="1"/>
    </xf>
    <xf numFmtId="2" fontId="2" fillId="21" borderId="7" xfId="0" applyNumberFormat="1" applyFont="1" applyFill="1" applyBorder="1" applyAlignment="1">
      <alignment horizontal="center" vertical="center" wrapText="1"/>
    </xf>
    <xf numFmtId="167" fontId="10" fillId="21" borderId="7" xfId="0" applyNumberFormat="1" applyFont="1" applyFill="1" applyBorder="1" applyAlignment="1">
      <alignment horizontal="center" vertical="center" wrapText="1"/>
    </xf>
    <xf numFmtId="167" fontId="2" fillId="5" borderId="7" xfId="0" applyNumberFormat="1" applyFont="1" applyFill="1" applyBorder="1" applyAlignment="1">
      <alignment horizontal="center" vertical="center" wrapText="1"/>
    </xf>
    <xf numFmtId="167" fontId="2" fillId="5" borderId="7" xfId="0" applyNumberFormat="1" applyFont="1" applyFill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6" fontId="3" fillId="0" borderId="6" xfId="2" applyNumberFormat="1" applyFont="1" applyFill="1" applyBorder="1" applyAlignment="1">
      <alignment horizontal="center" vertical="center" wrapText="1"/>
    </xf>
    <xf numFmtId="166" fontId="4" fillId="0" borderId="6" xfId="0" applyNumberFormat="1" applyFont="1" applyBorder="1"/>
    <xf numFmtId="166" fontId="3" fillId="0" borderId="6" xfId="0" applyNumberFormat="1" applyFont="1" applyFill="1" applyBorder="1" applyAlignment="1">
      <alignment horizontal="center" vertical="center"/>
    </xf>
    <xf numFmtId="169" fontId="7" fillId="0" borderId="6" xfId="0" applyNumberFormat="1" applyFont="1" applyFill="1" applyBorder="1" applyAlignment="1">
      <alignment horizontal="center" vertical="center"/>
    </xf>
    <xf numFmtId="169" fontId="3" fillId="0" borderId="6" xfId="0" applyNumberFormat="1" applyFont="1" applyFill="1" applyBorder="1" applyAlignment="1">
      <alignment horizontal="center" vertical="center"/>
    </xf>
    <xf numFmtId="0" fontId="2" fillId="5" borderId="7" xfId="0" applyNumberFormat="1" applyFont="1" applyFill="1" applyBorder="1" applyAlignment="1">
      <alignment horizontal="center" vertical="center" wrapText="1"/>
    </xf>
    <xf numFmtId="14" fontId="2" fillId="5" borderId="7" xfId="0" applyNumberFormat="1" applyFont="1" applyFill="1" applyBorder="1" applyAlignment="1">
      <alignment horizontal="center" vertical="center" wrapText="1"/>
    </xf>
    <xf numFmtId="0" fontId="10" fillId="21" borderId="7" xfId="0" applyNumberFormat="1" applyFont="1" applyFill="1" applyBorder="1" applyAlignment="1">
      <alignment horizontal="center" vertical="center" wrapText="1"/>
    </xf>
    <xf numFmtId="14" fontId="10" fillId="21" borderId="7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4" fontId="7" fillId="0" borderId="6" xfId="2" applyNumberFormat="1" applyFont="1" applyFill="1" applyBorder="1" applyAlignment="1">
      <alignment horizontal="center" vertical="center" wrapText="1"/>
    </xf>
    <xf numFmtId="170" fontId="2" fillId="5" borderId="7" xfId="0" applyNumberFormat="1" applyFont="1" applyFill="1" applyBorder="1" applyAlignment="1">
      <alignment horizontal="center" vertical="center" wrapText="1"/>
    </xf>
    <xf numFmtId="170" fontId="10" fillId="21" borderId="7" xfId="0" applyNumberFormat="1" applyFont="1" applyFill="1" applyBorder="1" applyAlignment="1">
      <alignment horizontal="center" vertical="center" wrapText="1"/>
    </xf>
    <xf numFmtId="1" fontId="10" fillId="5" borderId="7" xfId="0" applyNumberFormat="1" applyFont="1" applyFill="1" applyBorder="1" applyAlignment="1">
      <alignment horizontal="left" vertical="center" wrapText="1"/>
    </xf>
    <xf numFmtId="1" fontId="2" fillId="5" borderId="7" xfId="0" applyNumberFormat="1" applyFont="1" applyFill="1" applyBorder="1" applyAlignment="1">
      <alignment horizontal="left" vertical="center" wrapText="1"/>
    </xf>
    <xf numFmtId="49" fontId="10" fillId="5" borderId="7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1" fontId="10" fillId="5" borderId="6" xfId="0" applyNumberFormat="1" applyFont="1" applyFill="1" applyBorder="1" applyAlignment="1">
      <alignment horizontal="center" vertical="center" wrapText="1"/>
    </xf>
    <xf numFmtId="49" fontId="10" fillId="21" borderId="7" xfId="0" applyNumberFormat="1" applyFont="1" applyFill="1" applyBorder="1" applyAlignment="1">
      <alignment horizontal="center" vertical="center" wrapText="1"/>
    </xf>
    <xf numFmtId="2" fontId="52" fillId="0" borderId="6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2" fontId="6" fillId="23" borderId="6" xfId="0" applyNumberFormat="1" applyFont="1" applyFill="1" applyBorder="1" applyAlignment="1">
      <alignment horizontal="center" vertical="center" wrapText="1"/>
    </xf>
    <xf numFmtId="169" fontId="6" fillId="0" borderId="6" xfId="0" applyNumberFormat="1" applyFont="1" applyFill="1" applyBorder="1" applyAlignment="1">
      <alignment horizontal="center" vertical="center"/>
    </xf>
    <xf numFmtId="4" fontId="7" fillId="2" borderId="6" xfId="0" applyNumberFormat="1" applyFont="1" applyFill="1" applyBorder="1" applyAlignment="1">
      <alignment horizontal="center" vertical="center" wrapText="1"/>
    </xf>
    <xf numFmtId="2" fontId="26" fillId="22" borderId="6" xfId="0" applyNumberFormat="1" applyFont="1" applyFill="1" applyBorder="1" applyAlignment="1">
      <alignment horizontal="center" vertical="center"/>
    </xf>
    <xf numFmtId="4" fontId="19" fillId="2" borderId="6" xfId="0" applyNumberFormat="1" applyFont="1" applyFill="1" applyBorder="1" applyAlignment="1">
      <alignment horizontal="center" vertical="center" wrapText="1"/>
    </xf>
    <xf numFmtId="2" fontId="19" fillId="23" borderId="6" xfId="0" applyNumberFormat="1" applyFont="1" applyFill="1" applyBorder="1" applyAlignment="1">
      <alignment horizontal="center" vertical="center" wrapText="1"/>
    </xf>
    <xf numFmtId="0" fontId="19" fillId="23" borderId="6" xfId="0" applyFont="1" applyFill="1" applyBorder="1" applyAlignment="1">
      <alignment horizontal="center" vertical="center" wrapText="1"/>
    </xf>
    <xf numFmtId="4" fontId="26" fillId="9" borderId="8" xfId="0" applyNumberFormat="1" applyFont="1" applyFill="1" applyBorder="1" applyAlignment="1">
      <alignment horizontal="center" vertical="center" wrapText="1"/>
    </xf>
    <xf numFmtId="4" fontId="24" fillId="9" borderId="38" xfId="0" applyNumberFormat="1" applyFont="1" applyFill="1" applyBorder="1" applyAlignment="1">
      <alignment horizontal="center" vertical="center" wrapText="1"/>
    </xf>
    <xf numFmtId="0" fontId="6" fillId="22" borderId="6" xfId="0" applyFont="1" applyFill="1" applyBorder="1"/>
    <xf numFmtId="4" fontId="2" fillId="8" borderId="6" xfId="0" applyNumberFormat="1" applyFont="1" applyFill="1" applyBorder="1" applyAlignment="1">
      <alignment horizontal="center" vertical="center"/>
    </xf>
    <xf numFmtId="4" fontId="7" fillId="9" borderId="6" xfId="0" applyNumberFormat="1" applyFont="1" applyFill="1" applyBorder="1" applyAlignment="1">
      <alignment horizontal="center" vertical="center" wrapText="1"/>
    </xf>
    <xf numFmtId="169" fontId="24" fillId="0" borderId="6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Border="1" applyAlignment="1">
      <alignment horizontal="center" vertical="center"/>
    </xf>
    <xf numFmtId="4" fontId="24" fillId="0" borderId="7" xfId="0" applyNumberFormat="1" applyFont="1" applyFill="1" applyBorder="1" applyAlignment="1">
      <alignment horizontal="center" vertical="center" wrapText="1"/>
    </xf>
    <xf numFmtId="4" fontId="24" fillId="0" borderId="60" xfId="0" applyNumberFormat="1" applyFont="1" applyFill="1" applyBorder="1" applyAlignment="1">
      <alignment horizontal="center" vertical="center" wrapText="1"/>
    </xf>
    <xf numFmtId="2" fontId="7" fillId="0" borderId="6" xfId="2" applyNumberFormat="1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2" fontId="6" fillId="2" borderId="6" xfId="0" applyNumberFormat="1" applyFon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2" fontId="10" fillId="5" borderId="6" xfId="0" applyNumberFormat="1" applyFont="1" applyFill="1" applyBorder="1" applyAlignment="1">
      <alignment horizontal="left" vertical="center" wrapText="1"/>
    </xf>
    <xf numFmtId="0" fontId="2" fillId="5" borderId="6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1" fontId="2" fillId="5" borderId="6" xfId="0" applyNumberFormat="1" applyFont="1" applyFill="1" applyBorder="1" applyAlignment="1">
      <alignment horizontal="center" vertical="center" wrapText="1"/>
    </xf>
    <xf numFmtId="2" fontId="2" fillId="5" borderId="6" xfId="0" applyNumberFormat="1" applyFont="1" applyFill="1" applyBorder="1" applyAlignment="1">
      <alignment horizontal="center" vertical="center" wrapText="1"/>
    </xf>
    <xf numFmtId="2" fontId="2" fillId="5" borderId="6" xfId="0" applyNumberFormat="1" applyFont="1" applyFill="1" applyBorder="1" applyAlignment="1">
      <alignment horizontal="left" vertical="center" wrapText="1"/>
    </xf>
    <xf numFmtId="0" fontId="10" fillId="21" borderId="6" xfId="0" applyNumberFormat="1" applyFont="1" applyFill="1" applyBorder="1" applyAlignment="1">
      <alignment horizontal="center" vertical="center" wrapText="1"/>
    </xf>
    <xf numFmtId="49" fontId="10" fillId="21" borderId="6" xfId="0" applyNumberFormat="1" applyFont="1" applyFill="1" applyBorder="1" applyAlignment="1">
      <alignment horizontal="center" vertical="center" wrapText="1"/>
    </xf>
    <xf numFmtId="1" fontId="10" fillId="21" borderId="6" xfId="0" applyNumberFormat="1" applyFont="1" applyFill="1" applyBorder="1" applyAlignment="1">
      <alignment horizontal="center" vertical="center" wrapText="1"/>
    </xf>
    <xf numFmtId="2" fontId="10" fillId="21" borderId="6" xfId="0" applyNumberFormat="1" applyFont="1" applyFill="1" applyBorder="1" applyAlignment="1">
      <alignment horizontal="center" vertical="center" wrapText="1"/>
    </xf>
    <xf numFmtId="2" fontId="10" fillId="21" borderId="6" xfId="0" applyNumberFormat="1" applyFont="1" applyFill="1" applyBorder="1" applyAlignment="1">
      <alignment horizontal="left" vertical="center" wrapText="1"/>
    </xf>
    <xf numFmtId="1" fontId="10" fillId="21" borderId="16" xfId="0" applyNumberFormat="1" applyFont="1" applyFill="1" applyBorder="1" applyAlignment="1">
      <alignment horizontal="center" vertical="center" wrapText="1"/>
    </xf>
    <xf numFmtId="0" fontId="56" fillId="5" borderId="16" xfId="0" applyNumberFormat="1" applyFont="1" applyFill="1" applyBorder="1" applyAlignment="1">
      <alignment horizontal="center" vertical="center" wrapText="1"/>
    </xf>
    <xf numFmtId="49" fontId="56" fillId="5" borderId="16" xfId="0" applyNumberFormat="1" applyFont="1" applyFill="1" applyBorder="1" applyAlignment="1">
      <alignment horizontal="center" vertical="center" wrapText="1"/>
    </xf>
    <xf numFmtId="1" fontId="13" fillId="5" borderId="7" xfId="0" applyNumberFormat="1" applyFont="1" applyFill="1" applyBorder="1" applyAlignment="1">
      <alignment horizontal="left" vertical="center" wrapText="1"/>
    </xf>
    <xf numFmtId="1" fontId="13" fillId="5" borderId="6" xfId="0" applyNumberFormat="1" applyFont="1" applyFill="1" applyBorder="1" applyAlignment="1">
      <alignment horizontal="center" vertical="center" wrapText="1"/>
    </xf>
    <xf numFmtId="0" fontId="56" fillId="21" borderId="6" xfId="0" applyNumberFormat="1" applyFont="1" applyFill="1" applyBorder="1" applyAlignment="1">
      <alignment horizontal="center" vertical="center" wrapText="1"/>
    </xf>
    <xf numFmtId="49" fontId="56" fillId="21" borderId="7" xfId="0" applyNumberFormat="1" applyFont="1" applyFill="1" applyBorder="1" applyAlignment="1">
      <alignment horizontal="center" vertical="center" wrapText="1"/>
    </xf>
    <xf numFmtId="1" fontId="13" fillId="21" borderId="7" xfId="0" applyNumberFormat="1" applyFont="1" applyFill="1" applyBorder="1" applyAlignment="1">
      <alignment horizontal="center" vertical="center" wrapText="1"/>
    </xf>
    <xf numFmtId="170" fontId="10" fillId="5" borderId="7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45" fillId="22" borderId="6" xfId="2" applyNumberFormat="1" applyFont="1" applyFill="1" applyBorder="1" applyAlignment="1">
      <alignment horizontal="center" vertical="center" wrapText="1"/>
    </xf>
    <xf numFmtId="166" fontId="2" fillId="5" borderId="7" xfId="0" applyNumberFormat="1" applyFont="1" applyFill="1" applyBorder="1" applyAlignment="1">
      <alignment horizontal="left" vertical="center" wrapText="1"/>
    </xf>
    <xf numFmtId="172" fontId="7" fillId="2" borderId="6" xfId="0" applyNumberFormat="1" applyFont="1" applyFill="1" applyBorder="1" applyAlignment="1">
      <alignment horizontal="center" vertical="center" wrapText="1"/>
    </xf>
    <xf numFmtId="171" fontId="6" fillId="2" borderId="6" xfId="0" applyNumberFormat="1" applyFont="1" applyFill="1" applyBorder="1" applyAlignment="1">
      <alignment horizontal="center" vertical="center" wrapText="1"/>
    </xf>
    <xf numFmtId="173" fontId="3" fillId="22" borderId="6" xfId="2" applyNumberFormat="1" applyFont="1" applyFill="1" applyBorder="1" applyAlignment="1">
      <alignment horizontal="center" vertical="center" wrapText="1"/>
    </xf>
    <xf numFmtId="174" fontId="6" fillId="2" borderId="6" xfId="0" applyNumberFormat="1" applyFont="1" applyFill="1" applyBorder="1" applyAlignment="1">
      <alignment horizontal="center" vertical="center" wrapText="1"/>
    </xf>
    <xf numFmtId="174" fontId="3" fillId="22" borderId="6" xfId="2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28" fillId="8" borderId="48" xfId="0" applyNumberFormat="1" applyFont="1" applyFill="1" applyBorder="1" applyAlignment="1">
      <alignment horizontal="center" vertical="center"/>
    </xf>
    <xf numFmtId="2" fontId="24" fillId="0" borderId="6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4" borderId="7" xfId="0" applyFont="1" applyFill="1" applyBorder="1" applyAlignment="1">
      <alignment vertical="center" wrapText="1"/>
    </xf>
    <xf numFmtId="0" fontId="3" fillId="22" borderId="6" xfId="0" applyFont="1" applyFill="1" applyBorder="1"/>
    <xf numFmtId="2" fontId="7" fillId="22" borderId="6" xfId="0" applyNumberFormat="1" applyFont="1" applyFill="1" applyBorder="1" applyAlignment="1">
      <alignment horizontal="center" vertical="center"/>
    </xf>
    <xf numFmtId="2" fontId="6" fillId="22" borderId="1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6" fontId="4" fillId="0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22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16" xfId="0" applyNumberFormat="1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0" fontId="14" fillId="22" borderId="6" xfId="0" applyFont="1" applyFill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14" fillId="2" borderId="7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22" borderId="1" xfId="0" applyFont="1" applyFill="1" applyBorder="1" applyAlignment="1">
      <alignment horizontal="left" vertical="center" wrapText="1"/>
    </xf>
    <xf numFmtId="0" fontId="3" fillId="22" borderId="16" xfId="0" applyFont="1" applyFill="1" applyBorder="1" applyAlignment="1">
      <alignment horizontal="left" vertical="center" wrapText="1"/>
    </xf>
    <xf numFmtId="0" fontId="3" fillId="22" borderId="7" xfId="0" applyFont="1" applyFill="1" applyBorder="1" applyAlignment="1">
      <alignment horizontal="left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165" fontId="6" fillId="0" borderId="2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16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4" fontId="0" fillId="0" borderId="16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49" fontId="9" fillId="5" borderId="21" xfId="0" applyNumberFormat="1" applyFont="1" applyFill="1" applyBorder="1" applyAlignment="1">
      <alignment horizontal="center" vertical="center"/>
    </xf>
    <xf numFmtId="49" fontId="9" fillId="5" borderId="17" xfId="0" applyNumberFormat="1" applyFont="1" applyFill="1" applyBorder="1" applyAlignment="1">
      <alignment horizontal="center" vertical="center"/>
    </xf>
    <xf numFmtId="165" fontId="6" fillId="6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0" fontId="8" fillId="4" borderId="44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8" fillId="4" borderId="57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/>
    </xf>
    <xf numFmtId="49" fontId="9" fillId="5" borderId="7" xfId="0" applyNumberFormat="1" applyFont="1" applyFill="1" applyBorder="1" applyAlignment="1">
      <alignment horizontal="center" vertical="center"/>
    </xf>
    <xf numFmtId="2" fontId="3" fillId="7" borderId="6" xfId="0" applyNumberFormat="1" applyFont="1" applyFill="1" applyBorder="1" applyAlignment="1">
      <alignment horizontal="center" vertical="center" wrapText="1"/>
    </xf>
    <xf numFmtId="2" fontId="3" fillId="7" borderId="8" xfId="0" applyNumberFormat="1" applyFont="1" applyFill="1" applyBorder="1" applyAlignment="1">
      <alignment horizontal="center" vertical="center" wrapText="1"/>
    </xf>
    <xf numFmtId="49" fontId="14" fillId="2" borderId="17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165" fontId="4" fillId="0" borderId="7" xfId="0" applyNumberFormat="1" applyFont="1" applyFill="1" applyBorder="1" applyAlignment="1">
      <alignment horizontal="center" vertical="center"/>
    </xf>
    <xf numFmtId="165" fontId="3" fillId="22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left" vertical="center" wrapText="1"/>
    </xf>
    <xf numFmtId="165" fontId="3" fillId="0" borderId="7" xfId="0" applyNumberFormat="1" applyFont="1" applyFill="1" applyBorder="1" applyAlignment="1">
      <alignment horizontal="left" vertical="center" wrapText="1"/>
    </xf>
    <xf numFmtId="165" fontId="3" fillId="22" borderId="1" xfId="0" applyNumberFormat="1" applyFont="1" applyFill="1" applyBorder="1" applyAlignment="1">
      <alignment horizontal="left" vertical="center" wrapText="1"/>
    </xf>
    <xf numFmtId="165" fontId="3" fillId="22" borderId="16" xfId="0" applyNumberFormat="1" applyFont="1" applyFill="1" applyBorder="1" applyAlignment="1">
      <alignment horizontal="left" vertical="center" wrapText="1"/>
    </xf>
    <xf numFmtId="165" fontId="3" fillId="22" borderId="7" xfId="0" applyNumberFormat="1" applyFont="1" applyFill="1" applyBorder="1" applyAlignment="1">
      <alignment horizontal="left" vertical="center" wrapText="1"/>
    </xf>
    <xf numFmtId="0" fontId="8" fillId="4" borderId="39" xfId="0" applyFont="1" applyFill="1" applyBorder="1" applyAlignment="1">
      <alignment horizontal="center" vertical="center" wrapText="1"/>
    </xf>
    <xf numFmtId="49" fontId="9" fillId="5" borderId="13" xfId="0" applyNumberFormat="1" applyFont="1" applyFill="1" applyBorder="1" applyAlignment="1">
      <alignment horizontal="center" vertical="center"/>
    </xf>
    <xf numFmtId="49" fontId="9" fillId="5" borderId="11" xfId="0" applyNumberFormat="1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top" wrapText="1"/>
    </xf>
    <xf numFmtId="4" fontId="3" fillId="7" borderId="6" xfId="0" applyNumberFormat="1" applyFont="1" applyFill="1" applyBorder="1" applyAlignment="1">
      <alignment horizontal="center" vertical="center" wrapText="1"/>
    </xf>
    <xf numFmtId="4" fontId="3" fillId="7" borderId="8" xfId="0" applyNumberFormat="1" applyFont="1" applyFill="1" applyBorder="1" applyAlignment="1">
      <alignment horizontal="center" vertical="center" wrapText="1"/>
    </xf>
    <xf numFmtId="49" fontId="14" fillId="2" borderId="13" xfId="0" applyNumberFormat="1" applyFont="1" applyFill="1" applyBorder="1" applyAlignment="1">
      <alignment horizontal="center" vertical="center"/>
    </xf>
    <xf numFmtId="49" fontId="14" fillId="2" borderId="11" xfId="0" applyNumberFormat="1" applyFont="1" applyFill="1" applyBorder="1" applyAlignment="1">
      <alignment horizontal="center" vertical="center"/>
    </xf>
    <xf numFmtId="4" fontId="6" fillId="6" borderId="14" xfId="0" applyNumberFormat="1" applyFont="1" applyFill="1" applyBorder="1" applyAlignment="1">
      <alignment horizontal="center" vertical="center"/>
    </xf>
    <xf numFmtId="4" fontId="6" fillId="6" borderId="26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4" fillId="0" borderId="16" xfId="0" applyNumberFormat="1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>
      <alignment horizontal="center" vertical="center"/>
    </xf>
    <xf numFmtId="165" fontId="6" fillId="6" borderId="14" xfId="0" applyNumberFormat="1" applyFont="1" applyFill="1" applyBorder="1" applyAlignment="1">
      <alignment horizontal="center" vertical="center"/>
    </xf>
    <xf numFmtId="165" fontId="6" fillId="6" borderId="26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20" xfId="0" applyNumberFormat="1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top" wrapText="1"/>
    </xf>
    <xf numFmtId="1" fontId="3" fillId="0" borderId="19" xfId="0" applyNumberFormat="1" applyFont="1" applyBorder="1" applyAlignment="1">
      <alignment horizontal="center" vertical="top" wrapText="1"/>
    </xf>
    <xf numFmtId="4" fontId="25" fillId="10" borderId="18" xfId="0" applyNumberFormat="1" applyFont="1" applyFill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4" fontId="0" fillId="0" borderId="42" xfId="0" applyNumberForma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49" fontId="7" fillId="10" borderId="30" xfId="0" applyNumberFormat="1" applyFont="1" applyFill="1" applyBorder="1" applyAlignment="1">
      <alignment horizontal="center" vertical="center"/>
    </xf>
    <xf numFmtId="49" fontId="7" fillId="10" borderId="31" xfId="0" applyNumberFormat="1" applyFont="1" applyFill="1" applyBorder="1" applyAlignment="1">
      <alignment horizontal="center" vertical="center"/>
    </xf>
    <xf numFmtId="49" fontId="7" fillId="10" borderId="39" xfId="0" applyNumberFormat="1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19" xfId="0" applyFont="1" applyFill="1" applyBorder="1" applyAlignment="1">
      <alignment horizontal="center" vertical="center" wrapText="1"/>
    </xf>
    <xf numFmtId="165" fontId="6" fillId="10" borderId="32" xfId="0" applyNumberFormat="1" applyFont="1" applyFill="1" applyBorder="1" applyAlignment="1">
      <alignment horizontal="center" vertical="center"/>
    </xf>
    <xf numFmtId="165" fontId="6" fillId="10" borderId="0" xfId="0" applyNumberFormat="1" applyFont="1" applyFill="1" applyBorder="1" applyAlignment="1">
      <alignment horizontal="center" vertical="center"/>
    </xf>
    <xf numFmtId="165" fontId="6" fillId="10" borderId="4" xfId="0" applyNumberFormat="1" applyFont="1" applyFill="1" applyBorder="1" applyAlignment="1">
      <alignment horizontal="center" vertical="center"/>
    </xf>
    <xf numFmtId="0" fontId="21" fillId="11" borderId="2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49" fontId="10" fillId="11" borderId="35" xfId="0" applyNumberFormat="1" applyFont="1" applyFill="1" applyBorder="1" applyAlignment="1">
      <alignment horizontal="center" vertical="center"/>
    </xf>
    <xf numFmtId="49" fontId="10" fillId="11" borderId="5" xfId="0" applyNumberFormat="1" applyFont="1" applyFill="1" applyBorder="1" applyAlignment="1">
      <alignment horizontal="center" vertical="center"/>
    </xf>
    <xf numFmtId="49" fontId="10" fillId="11" borderId="37" xfId="0" applyNumberFormat="1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2" fillId="8" borderId="44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51" fillId="14" borderId="2" xfId="0" applyFont="1" applyFill="1" applyBorder="1" applyAlignment="1">
      <alignment horizontal="center" vertical="center"/>
    </xf>
    <xf numFmtId="0" fontId="51" fillId="14" borderId="20" xfId="0" applyFont="1" applyFill="1" applyBorder="1" applyAlignment="1">
      <alignment horizontal="center" vertical="center"/>
    </xf>
    <xf numFmtId="0" fontId="51" fillId="14" borderId="22" xfId="0" applyFont="1" applyFill="1" applyBorder="1" applyAlignment="1">
      <alignment horizontal="center" vertical="center"/>
    </xf>
    <xf numFmtId="2" fontId="21" fillId="11" borderId="25" xfId="0" applyNumberFormat="1" applyFont="1" applyFill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41" xfId="0" applyNumberFormat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41" xfId="0" applyNumberFormat="1" applyBorder="1" applyAlignment="1">
      <alignment horizontal="center" vertical="center"/>
    </xf>
    <xf numFmtId="0" fontId="28" fillId="8" borderId="16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12" borderId="14" xfId="0" applyFont="1" applyFill="1" applyBorder="1" applyAlignment="1">
      <alignment horizontal="center"/>
    </xf>
    <xf numFmtId="0" fontId="5" fillId="12" borderId="26" xfId="0" applyFont="1" applyFill="1" applyBorder="1" applyAlignment="1">
      <alignment horizontal="center"/>
    </xf>
    <xf numFmtId="0" fontId="5" fillId="12" borderId="29" xfId="0" applyFont="1" applyFill="1" applyBorder="1" applyAlignment="1">
      <alignment horizontal="center"/>
    </xf>
    <xf numFmtId="165" fontId="6" fillId="11" borderId="9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/>
    </xf>
    <xf numFmtId="165" fontId="6" fillId="11" borderId="12" xfId="0" applyNumberFormat="1" applyFont="1" applyFill="1" applyBorder="1" applyAlignment="1">
      <alignment horizontal="center" vertical="center"/>
    </xf>
    <xf numFmtId="0" fontId="5" fillId="12" borderId="49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49" fontId="9" fillId="5" borderId="58" xfId="0" applyNumberFormat="1" applyFont="1" applyFill="1" applyBorder="1" applyAlignment="1">
      <alignment horizontal="center" vertical="center"/>
    </xf>
    <xf numFmtId="49" fontId="9" fillId="5" borderId="59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4" fillId="0" borderId="6" xfId="0" applyFont="1" applyFill="1" applyBorder="1" applyAlignment="1">
      <alignment horizontal="left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4" fontId="2" fillId="8" borderId="16" xfId="0" applyNumberFormat="1" applyFont="1" applyFill="1" applyBorder="1" applyAlignment="1">
      <alignment horizontal="center" vertical="center"/>
    </xf>
    <xf numFmtId="4" fontId="2" fillId="8" borderId="41" xfId="0" applyNumberFormat="1" applyFont="1" applyFill="1" applyBorder="1" applyAlignment="1">
      <alignment horizontal="center" vertical="center"/>
    </xf>
    <xf numFmtId="0" fontId="28" fillId="8" borderId="41" xfId="0" applyFont="1" applyFill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left" vertical="center" wrapText="1"/>
    </xf>
    <xf numFmtId="4" fontId="0" fillId="0" borderId="16" xfId="0" applyNumberFormat="1" applyBorder="1" applyAlignment="1">
      <alignment horizontal="left" vertical="center" wrapText="1"/>
    </xf>
    <xf numFmtId="0" fontId="52" fillId="0" borderId="6" xfId="0" applyFont="1" applyBorder="1" applyAlignment="1">
      <alignment horizontal="left" vertical="center" wrapText="1"/>
    </xf>
    <xf numFmtId="49" fontId="41" fillId="20" borderId="35" xfId="0" applyNumberFormat="1" applyFont="1" applyFill="1" applyBorder="1" applyAlignment="1">
      <alignment horizontal="center" vertical="center"/>
    </xf>
    <xf numFmtId="49" fontId="41" fillId="20" borderId="5" xfId="0" applyNumberFormat="1" applyFont="1" applyFill="1" applyBorder="1" applyAlignment="1">
      <alignment horizontal="center" vertical="center"/>
    </xf>
    <xf numFmtId="49" fontId="41" fillId="20" borderId="37" xfId="0" applyNumberFormat="1" applyFont="1" applyFill="1" applyBorder="1" applyAlignment="1">
      <alignment horizontal="center" vertical="center"/>
    </xf>
    <xf numFmtId="0" fontId="40" fillId="12" borderId="30" xfId="0" applyFont="1" applyFill="1" applyBorder="1" applyAlignment="1">
      <alignment horizontal="center" vertical="center" wrapText="1"/>
    </xf>
    <xf numFmtId="0" fontId="40" fillId="12" borderId="32" xfId="0" applyFont="1" applyFill="1" applyBorder="1" applyAlignment="1">
      <alignment horizontal="center" vertical="center" wrapText="1"/>
    </xf>
    <xf numFmtId="0" fontId="0" fillId="0" borderId="32" xfId="0" applyBorder="1" applyAlignment="1"/>
    <xf numFmtId="0" fontId="0" fillId="0" borderId="53" xfId="0" applyBorder="1" applyAlignment="1"/>
    <xf numFmtId="0" fontId="3" fillId="0" borderId="6" xfId="0" applyFont="1" applyFill="1" applyBorder="1" applyAlignment="1">
      <alignment horizontal="left" vertical="top" wrapText="1"/>
    </xf>
    <xf numFmtId="0" fontId="2" fillId="8" borderId="47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  <xf numFmtId="0" fontId="21" fillId="11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8" fillId="8" borderId="35" xfId="0" applyFont="1" applyFill="1" applyBorder="1" applyAlignment="1">
      <alignment horizontal="center" vertical="center"/>
    </xf>
    <xf numFmtId="0" fontId="28" fillId="8" borderId="5" xfId="0" applyFont="1" applyFill="1" applyBorder="1" applyAlignment="1">
      <alignment horizontal="center" vertical="center"/>
    </xf>
    <xf numFmtId="0" fontId="28" fillId="8" borderId="3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left" vertical="center" wrapText="1"/>
    </xf>
    <xf numFmtId="0" fontId="19" fillId="10" borderId="24" xfId="0" applyFont="1" applyFill="1" applyBorder="1" applyAlignment="1">
      <alignment horizontal="left" vertical="center" wrapText="1"/>
    </xf>
    <xf numFmtId="0" fontId="19" fillId="10" borderId="19" xfId="0" applyFont="1" applyFill="1" applyBorder="1" applyAlignment="1">
      <alignment horizontal="left" vertical="center" wrapText="1"/>
    </xf>
    <xf numFmtId="0" fontId="28" fillId="8" borderId="35" xfId="0" applyFont="1" applyFill="1" applyBorder="1" applyAlignment="1">
      <alignment horizontal="left" vertical="center" wrapText="1"/>
    </xf>
    <xf numFmtId="0" fontId="28" fillId="8" borderId="5" xfId="0" applyFont="1" applyFill="1" applyBorder="1" applyAlignment="1">
      <alignment horizontal="left" vertical="center" wrapText="1"/>
    </xf>
    <xf numFmtId="0" fontId="28" fillId="8" borderId="37" xfId="0" applyFont="1" applyFill="1" applyBorder="1" applyAlignment="1">
      <alignment horizontal="left" vertical="center" wrapText="1"/>
    </xf>
    <xf numFmtId="165" fontId="6" fillId="11" borderId="21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65" fontId="6" fillId="11" borderId="21" xfId="0" applyNumberFormat="1" applyFont="1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2" fontId="4" fillId="0" borderId="6" xfId="0" applyNumberFormat="1" applyFont="1" applyBorder="1"/>
    <xf numFmtId="4" fontId="6" fillId="22" borderId="6" xfId="0" applyNumberFormat="1" applyFont="1" applyFill="1" applyBorder="1" applyAlignment="1">
      <alignment horizontal="center" vertical="center"/>
    </xf>
    <xf numFmtId="0" fontId="23" fillId="24" borderId="6" xfId="0" applyFont="1" applyFill="1" applyBorder="1" applyAlignment="1">
      <alignment vertical="center" wrapText="1"/>
    </xf>
    <xf numFmtId="1" fontId="3" fillId="5" borderId="7" xfId="0" applyNumberFormat="1" applyFont="1" applyFill="1" applyBorder="1" applyAlignment="1">
      <alignment horizontal="left" vertical="center" wrapText="1"/>
    </xf>
  </cellXfs>
  <cellStyles count="3">
    <cellStyle name="Обычный" xfId="0" builtinId="0"/>
    <cellStyle name="Пояснение" xfId="1" builtinId="53" customBuiltin="1"/>
    <cellStyle name="Финансовый" xfId="2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4B183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E3D5FF"/>
      <color rgb="FFFFCCCC"/>
      <color rgb="FFD6C1FF"/>
      <color rgb="FFC5E0B4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9"/>
  <sheetViews>
    <sheetView tabSelected="1" zoomScale="50" zoomScaleNormal="50" zoomScaleSheetLayoutView="50" workbookViewId="0">
      <pane xSplit="4" ySplit="4" topLeftCell="E638" activePane="bottomRight" state="frozen"/>
      <selection pane="topRight" activeCell="E1" sqref="E1"/>
      <selection pane="bottomLeft" activeCell="A5" sqref="A5"/>
      <selection pane="bottomRight" activeCell="J643" sqref="J643:J646"/>
    </sheetView>
  </sheetViews>
  <sheetFormatPr defaultRowHeight="20.25" x14ac:dyDescent="0.3"/>
  <cols>
    <col min="1" max="1" width="7.42578125" style="1" customWidth="1"/>
    <col min="2" max="2" width="65.28515625" style="2" customWidth="1"/>
    <col min="3" max="3" width="14.5703125" style="2" customWidth="1"/>
    <col min="4" max="4" width="25.140625" style="3" customWidth="1"/>
    <col min="5" max="5" width="19.7109375" style="2" customWidth="1"/>
    <col min="6" max="6" width="21.85546875" style="2" customWidth="1"/>
    <col min="7" max="7" width="22.42578125" style="2" customWidth="1"/>
    <col min="8" max="9" width="18.28515625" style="2" customWidth="1"/>
    <col min="10" max="10" width="68.28515625" style="2" customWidth="1"/>
    <col min="11" max="13" width="14.140625" style="2" customWidth="1"/>
    <col min="14" max="14" width="15" style="2" customWidth="1"/>
  </cols>
  <sheetData>
    <row r="1" spans="1:14" ht="25.5" x14ac:dyDescent="0.3">
      <c r="B1" s="274"/>
      <c r="N1" s="45" t="s">
        <v>27</v>
      </c>
    </row>
    <row r="2" spans="1:14" ht="107.25" customHeight="1" thickBot="1" x14ac:dyDescent="0.3">
      <c r="A2" s="516" t="s">
        <v>96</v>
      </c>
      <c r="B2" s="516"/>
      <c r="C2" s="516"/>
      <c r="D2" s="516"/>
      <c r="E2" s="516"/>
      <c r="F2" s="516"/>
      <c r="G2" s="516"/>
      <c r="H2" s="516"/>
      <c r="I2" s="516"/>
      <c r="J2" s="516"/>
      <c r="K2" s="504" t="s">
        <v>389</v>
      </c>
      <c r="L2" s="504"/>
      <c r="M2" s="504"/>
      <c r="N2" s="504"/>
    </row>
    <row r="3" spans="1:14" ht="50.25" customHeight="1" thickBot="1" x14ac:dyDescent="0.3">
      <c r="A3" s="21" t="s">
        <v>0</v>
      </c>
      <c r="B3" s="22" t="s">
        <v>1</v>
      </c>
      <c r="C3" s="517" t="s">
        <v>2</v>
      </c>
      <c r="D3" s="518"/>
      <c r="E3" s="519" t="s">
        <v>3</v>
      </c>
      <c r="F3" s="520"/>
      <c r="G3" s="520"/>
      <c r="H3" s="520"/>
      <c r="I3" s="520"/>
      <c r="J3" s="521" t="s">
        <v>20</v>
      </c>
      <c r="K3" s="526" t="s">
        <v>3</v>
      </c>
      <c r="L3" s="526"/>
      <c r="M3" s="527"/>
      <c r="N3" s="528" t="s">
        <v>26</v>
      </c>
    </row>
    <row r="4" spans="1:14" ht="150" customHeight="1" thickBot="1" x14ac:dyDescent="0.3">
      <c r="A4" s="21"/>
      <c r="B4" s="152" t="s">
        <v>107</v>
      </c>
      <c r="C4" s="23" t="s">
        <v>4</v>
      </c>
      <c r="D4" s="24" t="s">
        <v>5</v>
      </c>
      <c r="E4" s="57" t="s">
        <v>21</v>
      </c>
      <c r="F4" s="24" t="s">
        <v>19</v>
      </c>
      <c r="G4" s="94" t="s">
        <v>390</v>
      </c>
      <c r="H4" s="26" t="s">
        <v>23</v>
      </c>
      <c r="I4" s="58" t="s">
        <v>22</v>
      </c>
      <c r="J4" s="522"/>
      <c r="K4" s="56" t="s">
        <v>6</v>
      </c>
      <c r="L4" s="25" t="s">
        <v>7</v>
      </c>
      <c r="M4" s="33" t="s">
        <v>8</v>
      </c>
      <c r="N4" s="529"/>
    </row>
    <row r="5" spans="1:14" s="37" customFormat="1" ht="24.75" customHeight="1" thickBot="1" x14ac:dyDescent="0.3">
      <c r="A5" s="530"/>
      <c r="B5" s="533" t="s">
        <v>50</v>
      </c>
      <c r="C5" s="536"/>
      <c r="D5" s="76" t="s">
        <v>9</v>
      </c>
      <c r="E5" s="186">
        <f>E6+E7+E8</f>
        <v>140.70177901</v>
      </c>
      <c r="F5" s="186">
        <f t="shared" ref="F5:N5" si="0">F6+F7+F8</f>
        <v>140.70177901</v>
      </c>
      <c r="G5" s="186">
        <f>G6+G7+G8</f>
        <v>129.99177900999999</v>
      </c>
      <c r="H5" s="186">
        <f t="shared" si="0"/>
        <v>766.08150000000001</v>
      </c>
      <c r="I5" s="186">
        <f t="shared" si="0"/>
        <v>458.36632700000001</v>
      </c>
      <c r="J5" s="523"/>
      <c r="K5" s="186">
        <f t="shared" si="0"/>
        <v>128.12</v>
      </c>
      <c r="L5" s="186">
        <f t="shared" si="0"/>
        <v>118.16000000000001</v>
      </c>
      <c r="M5" s="186">
        <f t="shared" si="0"/>
        <v>47.75</v>
      </c>
      <c r="N5" s="186">
        <f t="shared" si="0"/>
        <v>1659.17960601</v>
      </c>
    </row>
    <row r="6" spans="1:14" s="37" customFormat="1" ht="24.75" customHeight="1" thickBot="1" x14ac:dyDescent="0.3">
      <c r="A6" s="531"/>
      <c r="B6" s="534"/>
      <c r="C6" s="537"/>
      <c r="D6" s="76" t="s">
        <v>18</v>
      </c>
      <c r="E6" s="186">
        <f t="shared" ref="E6:I8" si="1">E11+E687</f>
        <v>17.52</v>
      </c>
      <c r="F6" s="186">
        <f t="shared" si="1"/>
        <v>17.52</v>
      </c>
      <c r="G6" s="186">
        <f t="shared" si="1"/>
        <v>17.52</v>
      </c>
      <c r="H6" s="186">
        <f t="shared" si="1"/>
        <v>302.93600000000004</v>
      </c>
      <c r="I6" s="186">
        <f t="shared" si="1"/>
        <v>329.34000000000003</v>
      </c>
      <c r="J6" s="524"/>
      <c r="K6" s="186">
        <f t="shared" ref="K6:N8" si="2">K11+K687</f>
        <v>0</v>
      </c>
      <c r="L6" s="186">
        <f t="shared" si="2"/>
        <v>0</v>
      </c>
      <c r="M6" s="186">
        <f t="shared" si="2"/>
        <v>0</v>
      </c>
      <c r="N6" s="186">
        <f t="shared" si="2"/>
        <v>649.79600000000005</v>
      </c>
    </row>
    <row r="7" spans="1:14" s="37" customFormat="1" ht="24.75" customHeight="1" thickBot="1" x14ac:dyDescent="0.3">
      <c r="A7" s="531"/>
      <c r="B7" s="534"/>
      <c r="C7" s="537"/>
      <c r="D7" s="76" t="s">
        <v>10</v>
      </c>
      <c r="E7" s="186">
        <f t="shared" si="1"/>
        <v>112.25805926</v>
      </c>
      <c r="F7" s="186">
        <f t="shared" si="1"/>
        <v>112.25805926</v>
      </c>
      <c r="G7" s="186">
        <f t="shared" si="1"/>
        <v>102.28305926</v>
      </c>
      <c r="H7" s="186">
        <f t="shared" si="1"/>
        <v>452.79549999999995</v>
      </c>
      <c r="I7" s="186">
        <f t="shared" si="1"/>
        <v>115.32632700000001</v>
      </c>
      <c r="J7" s="524"/>
      <c r="K7" s="186">
        <f t="shared" si="2"/>
        <v>94.48</v>
      </c>
      <c r="L7" s="186">
        <f t="shared" si="2"/>
        <v>84.460000000000008</v>
      </c>
      <c r="M7" s="186">
        <f t="shared" si="2"/>
        <v>34.46</v>
      </c>
      <c r="N7" s="186">
        <f t="shared" si="2"/>
        <v>893.77988626000001</v>
      </c>
    </row>
    <row r="8" spans="1:14" s="37" customFormat="1" ht="24.75" customHeight="1" thickBot="1" x14ac:dyDescent="0.3">
      <c r="A8" s="532"/>
      <c r="B8" s="535"/>
      <c r="C8" s="538"/>
      <c r="D8" s="76" t="s">
        <v>11</v>
      </c>
      <c r="E8" s="186">
        <f t="shared" si="1"/>
        <v>10.923719750000002</v>
      </c>
      <c r="F8" s="186">
        <f t="shared" si="1"/>
        <v>10.923719750000002</v>
      </c>
      <c r="G8" s="186">
        <f t="shared" si="1"/>
        <v>10.188719750000002</v>
      </c>
      <c r="H8" s="186">
        <f t="shared" si="1"/>
        <v>10.35</v>
      </c>
      <c r="I8" s="186">
        <f t="shared" si="1"/>
        <v>13.700000000000001</v>
      </c>
      <c r="J8" s="525"/>
      <c r="K8" s="186">
        <f t="shared" si="2"/>
        <v>33.64</v>
      </c>
      <c r="L8" s="186">
        <f t="shared" si="2"/>
        <v>33.700000000000003</v>
      </c>
      <c r="M8" s="186">
        <f t="shared" si="2"/>
        <v>13.29</v>
      </c>
      <c r="N8" s="186">
        <f t="shared" si="2"/>
        <v>115.60371975000001</v>
      </c>
    </row>
    <row r="9" spans="1:14" s="36" customFormat="1" ht="11.25" customHeight="1" thickBot="1" x14ac:dyDescent="0.3">
      <c r="A9" s="60"/>
      <c r="B9" s="64"/>
      <c r="C9" s="61"/>
      <c r="D9" s="65"/>
      <c r="E9" s="62"/>
      <c r="F9" s="62"/>
      <c r="G9" s="62"/>
      <c r="H9" s="62"/>
      <c r="I9" s="62"/>
      <c r="J9" s="62"/>
      <c r="K9" s="62"/>
      <c r="L9" s="62"/>
      <c r="M9" s="62"/>
      <c r="N9" s="63"/>
    </row>
    <row r="10" spans="1:14" s="37" customFormat="1" ht="24.75" customHeight="1" x14ac:dyDescent="0.25">
      <c r="A10" s="545"/>
      <c r="B10" s="542" t="s">
        <v>39</v>
      </c>
      <c r="C10" s="570"/>
      <c r="D10" s="77" t="s">
        <v>9</v>
      </c>
      <c r="E10" s="78">
        <f>SUM(E11:E13)</f>
        <v>140.70177901</v>
      </c>
      <c r="F10" s="78">
        <f t="shared" ref="F10:K10" si="3">SUM(F11:F13)</f>
        <v>140.70177901</v>
      </c>
      <c r="G10" s="78">
        <f>SUM(G11:G13)</f>
        <v>129.99177900999999</v>
      </c>
      <c r="H10" s="78">
        <f t="shared" si="3"/>
        <v>766.08150000000001</v>
      </c>
      <c r="I10" s="78">
        <f t="shared" si="3"/>
        <v>458.36632700000001</v>
      </c>
      <c r="J10" s="539"/>
      <c r="K10" s="78">
        <f t="shared" si="3"/>
        <v>128.12</v>
      </c>
      <c r="L10" s="78">
        <f>SUM(L11:L13)</f>
        <v>118.16000000000001</v>
      </c>
      <c r="M10" s="78">
        <f>SUM(M11:M13)</f>
        <v>47.75</v>
      </c>
      <c r="N10" s="79">
        <f>SUM(N11:N13)</f>
        <v>1659.17960601</v>
      </c>
    </row>
    <row r="11" spans="1:14" s="37" customFormat="1" ht="24.75" customHeight="1" x14ac:dyDescent="0.25">
      <c r="A11" s="546"/>
      <c r="B11" s="543"/>
      <c r="C11" s="571"/>
      <c r="D11" s="66" t="s">
        <v>18</v>
      </c>
      <c r="E11" s="93">
        <f t="shared" ref="E11:I13" si="4">E117+E155+E392+E429+E470+E519+E548+E577+E600+E632+E648+E677</f>
        <v>17.52</v>
      </c>
      <c r="F11" s="93">
        <f t="shared" si="4"/>
        <v>17.52</v>
      </c>
      <c r="G11" s="93">
        <f t="shared" si="4"/>
        <v>17.52</v>
      </c>
      <c r="H11" s="93">
        <f t="shared" si="4"/>
        <v>302.93600000000004</v>
      </c>
      <c r="I11" s="93">
        <f t="shared" si="4"/>
        <v>329.34000000000003</v>
      </c>
      <c r="J11" s="540"/>
      <c r="K11" s="93">
        <f t="shared" ref="K11:M13" si="5">K117+K155+K392+K429+K470+K519+K548+K577+K600+K632+K648+K677</f>
        <v>0</v>
      </c>
      <c r="L11" s="93">
        <f t="shared" si="5"/>
        <v>0</v>
      </c>
      <c r="M11" s="93">
        <f t="shared" si="5"/>
        <v>0</v>
      </c>
      <c r="N11" s="90">
        <f>E11+H11+I11+K11+L11+M11</f>
        <v>649.79600000000005</v>
      </c>
    </row>
    <row r="12" spans="1:14" s="37" customFormat="1" ht="24.75" customHeight="1" x14ac:dyDescent="0.25">
      <c r="A12" s="546"/>
      <c r="B12" s="543"/>
      <c r="C12" s="571"/>
      <c r="D12" s="66" t="s">
        <v>10</v>
      </c>
      <c r="E12" s="93">
        <f t="shared" si="4"/>
        <v>112.25805926</v>
      </c>
      <c r="F12" s="93">
        <f t="shared" si="4"/>
        <v>112.25805926</v>
      </c>
      <c r="G12" s="93">
        <f t="shared" si="4"/>
        <v>102.28305926</v>
      </c>
      <c r="H12" s="93">
        <f t="shared" si="4"/>
        <v>452.79549999999995</v>
      </c>
      <c r="I12" s="93">
        <f t="shared" si="4"/>
        <v>115.32632700000001</v>
      </c>
      <c r="J12" s="540"/>
      <c r="K12" s="93">
        <f t="shared" si="5"/>
        <v>94.48</v>
      </c>
      <c r="L12" s="93">
        <f t="shared" si="5"/>
        <v>84.460000000000008</v>
      </c>
      <c r="M12" s="93">
        <f t="shared" si="5"/>
        <v>34.46</v>
      </c>
      <c r="N12" s="90">
        <f>E12+H12+I12+K12+L12+M12</f>
        <v>893.77988626000001</v>
      </c>
    </row>
    <row r="13" spans="1:14" s="37" customFormat="1" ht="24.75" customHeight="1" thickBot="1" x14ac:dyDescent="0.3">
      <c r="A13" s="547"/>
      <c r="B13" s="544"/>
      <c r="C13" s="572"/>
      <c r="D13" s="67" t="s">
        <v>11</v>
      </c>
      <c r="E13" s="91">
        <f t="shared" si="4"/>
        <v>10.923719750000002</v>
      </c>
      <c r="F13" s="91">
        <f t="shared" si="4"/>
        <v>10.923719750000002</v>
      </c>
      <c r="G13" s="91">
        <f t="shared" si="4"/>
        <v>10.188719750000002</v>
      </c>
      <c r="H13" s="91">
        <f t="shared" si="4"/>
        <v>10.35</v>
      </c>
      <c r="I13" s="91">
        <f t="shared" si="4"/>
        <v>13.700000000000001</v>
      </c>
      <c r="J13" s="541"/>
      <c r="K13" s="91">
        <f t="shared" si="5"/>
        <v>33.64</v>
      </c>
      <c r="L13" s="91">
        <f t="shared" si="5"/>
        <v>33.700000000000003</v>
      </c>
      <c r="M13" s="91">
        <f t="shared" si="5"/>
        <v>13.29</v>
      </c>
      <c r="N13" s="92">
        <f>E13+H13+I13+K13+L13+M13</f>
        <v>115.60371975000001</v>
      </c>
    </row>
    <row r="14" spans="1:14" s="36" customFormat="1" ht="11.25" customHeight="1" thickBot="1" x14ac:dyDescent="0.3">
      <c r="A14" s="96"/>
      <c r="B14" s="65"/>
      <c r="C14" s="61"/>
      <c r="D14" s="65"/>
      <c r="E14" s="97"/>
      <c r="F14" s="97"/>
      <c r="G14" s="97"/>
      <c r="H14" s="97"/>
      <c r="I14" s="97"/>
      <c r="J14" s="97"/>
      <c r="K14" s="97"/>
      <c r="L14" s="97"/>
      <c r="M14" s="97"/>
      <c r="N14" s="98"/>
    </row>
    <row r="15" spans="1:14" ht="66.75" customHeight="1" thickBot="1" x14ac:dyDescent="0.3">
      <c r="A15" s="70"/>
      <c r="B15" s="71"/>
      <c r="C15" s="71"/>
      <c r="D15" s="71"/>
      <c r="E15" s="100" t="s">
        <v>83</v>
      </c>
      <c r="F15" s="99" t="s">
        <v>52</v>
      </c>
      <c r="G15" s="101"/>
      <c r="H15" s="71"/>
      <c r="I15" s="71"/>
      <c r="J15" s="71"/>
      <c r="K15" s="71"/>
      <c r="L15" s="71"/>
      <c r="M15" s="71"/>
      <c r="N15" s="72"/>
    </row>
    <row r="16" spans="1:14" ht="21" customHeight="1" thickBot="1" x14ac:dyDescent="0.3">
      <c r="A16" s="501" t="s">
        <v>97</v>
      </c>
      <c r="B16" s="460"/>
      <c r="C16" s="460"/>
      <c r="D16" s="460"/>
      <c r="E16" s="460"/>
      <c r="F16" s="460"/>
      <c r="G16" s="460"/>
      <c r="H16" s="460"/>
      <c r="I16" s="460"/>
      <c r="J16" s="460"/>
      <c r="K16" s="460"/>
      <c r="L16" s="460"/>
      <c r="M16" s="460"/>
      <c r="N16" s="461"/>
    </row>
    <row r="17" spans="1:14" ht="124.5" customHeight="1" x14ac:dyDescent="0.25">
      <c r="A17" s="477" t="s">
        <v>12</v>
      </c>
      <c r="B17" s="29" t="s">
        <v>98</v>
      </c>
      <c r="C17" s="277">
        <v>10120</v>
      </c>
      <c r="D17" s="278">
        <v>43101</v>
      </c>
      <c r="E17" s="277">
        <v>10294</v>
      </c>
      <c r="F17" s="277"/>
      <c r="G17" s="277"/>
      <c r="H17" s="277">
        <v>10673</v>
      </c>
      <c r="I17" s="277">
        <v>11395</v>
      </c>
      <c r="J17" s="336"/>
      <c r="K17" s="277">
        <v>11445</v>
      </c>
      <c r="L17" s="277">
        <v>11450</v>
      </c>
      <c r="M17" s="277">
        <v>11450</v>
      </c>
      <c r="N17" s="279"/>
    </row>
    <row r="18" spans="1:14" ht="69" customHeight="1" thickBot="1" x14ac:dyDescent="0.3">
      <c r="A18" s="503"/>
      <c r="B18" s="275" t="s">
        <v>107</v>
      </c>
      <c r="C18" s="27">
        <v>296</v>
      </c>
      <c r="D18" s="280">
        <v>43101</v>
      </c>
      <c r="E18" s="27">
        <v>300</v>
      </c>
      <c r="F18" s="27"/>
      <c r="G18" s="27">
        <v>260</v>
      </c>
      <c r="H18" s="27">
        <v>320</v>
      </c>
      <c r="I18" s="27">
        <v>325</v>
      </c>
      <c r="J18" s="631" t="s">
        <v>367</v>
      </c>
      <c r="K18" s="27">
        <v>350</v>
      </c>
      <c r="L18" s="27">
        <v>350</v>
      </c>
      <c r="M18" s="27">
        <v>350</v>
      </c>
      <c r="N18" s="27"/>
    </row>
    <row r="19" spans="1:14" ht="45" customHeight="1" x14ac:dyDescent="0.25">
      <c r="A19" s="477" t="s">
        <v>13</v>
      </c>
      <c r="B19" s="29" t="s">
        <v>108</v>
      </c>
      <c r="C19" s="283">
        <v>94.7</v>
      </c>
      <c r="D19" s="281">
        <v>43101</v>
      </c>
      <c r="E19" s="283">
        <v>95</v>
      </c>
      <c r="F19" s="283"/>
      <c r="G19" s="283"/>
      <c r="H19" s="283">
        <v>97</v>
      </c>
      <c r="I19" s="283">
        <v>100</v>
      </c>
      <c r="J19" s="337"/>
      <c r="K19" s="284">
        <v>100</v>
      </c>
      <c r="L19" s="284">
        <v>100</v>
      </c>
      <c r="M19" s="284">
        <v>100</v>
      </c>
      <c r="N19" s="5"/>
    </row>
    <row r="20" spans="1:14" ht="108" customHeight="1" x14ac:dyDescent="0.25">
      <c r="A20" s="503"/>
      <c r="B20" s="275" t="s">
        <v>107</v>
      </c>
      <c r="C20" s="239">
        <v>100</v>
      </c>
      <c r="D20" s="280">
        <v>43101</v>
      </c>
      <c r="E20" s="239">
        <v>100</v>
      </c>
      <c r="F20" s="239"/>
      <c r="G20" s="239">
        <v>100</v>
      </c>
      <c r="H20" s="239">
        <v>100</v>
      </c>
      <c r="I20" s="239">
        <v>100</v>
      </c>
      <c r="J20" s="432" t="s">
        <v>412</v>
      </c>
      <c r="K20" s="239">
        <v>100</v>
      </c>
      <c r="L20" s="239">
        <v>100</v>
      </c>
      <c r="M20" s="239">
        <v>100</v>
      </c>
      <c r="N20" s="239"/>
    </row>
    <row r="21" spans="1:14" s="32" customFormat="1" ht="26.25" customHeight="1" x14ac:dyDescent="0.25">
      <c r="A21" s="14"/>
      <c r="B21" s="15" t="s">
        <v>14</v>
      </c>
      <c r="C21" s="514" t="s">
        <v>15</v>
      </c>
      <c r="D21" s="515"/>
      <c r="E21" s="515"/>
      <c r="F21" s="515"/>
      <c r="G21" s="515"/>
      <c r="H21" s="515"/>
      <c r="I21" s="515"/>
      <c r="J21" s="515"/>
      <c r="K21" s="486"/>
      <c r="L21" s="486"/>
      <c r="M21" s="486"/>
      <c r="N21" s="487"/>
    </row>
    <row r="22" spans="1:14" s="36" customFormat="1" ht="24.75" customHeight="1" x14ac:dyDescent="0.25">
      <c r="A22" s="507" t="s">
        <v>12</v>
      </c>
      <c r="B22" s="443" t="s">
        <v>111</v>
      </c>
      <c r="C22" s="511"/>
      <c r="D22" s="228" t="s">
        <v>17</v>
      </c>
      <c r="E22" s="75">
        <f>SUM(E23:E25)</f>
        <v>0</v>
      </c>
      <c r="F22" s="75">
        <f>SUM(F23:F25)</f>
        <v>0</v>
      </c>
      <c r="G22" s="75">
        <f t="shared" ref="G22:M22" si="6">SUM(G23:G25)</f>
        <v>0</v>
      </c>
      <c r="H22" s="75">
        <f t="shared" si="6"/>
        <v>0</v>
      </c>
      <c r="I22" s="75">
        <f t="shared" si="6"/>
        <v>0</v>
      </c>
      <c r="J22" s="443" t="s">
        <v>109</v>
      </c>
      <c r="K22" s="75">
        <f t="shared" si="6"/>
        <v>0</v>
      </c>
      <c r="L22" s="75">
        <f t="shared" si="6"/>
        <v>0</v>
      </c>
      <c r="M22" s="75">
        <f t="shared" si="6"/>
        <v>0</v>
      </c>
      <c r="N22" s="85">
        <f>E22+H22+I22+K22+L22+M22</f>
        <v>0</v>
      </c>
    </row>
    <row r="23" spans="1:14" s="32" customFormat="1" ht="26.25" customHeight="1" x14ac:dyDescent="0.25">
      <c r="A23" s="488"/>
      <c r="B23" s="444"/>
      <c r="C23" s="512"/>
      <c r="D23" s="229" t="s">
        <v>18</v>
      </c>
      <c r="E23" s="230"/>
      <c r="F23" s="230"/>
      <c r="G23" s="230"/>
      <c r="H23" s="231"/>
      <c r="I23" s="231"/>
      <c r="J23" s="444"/>
      <c r="K23" s="232"/>
      <c r="L23" s="232"/>
      <c r="M23" s="232"/>
      <c r="N23" s="268">
        <f>E23+H23+I23+K23+L23+M23</f>
        <v>0</v>
      </c>
    </row>
    <row r="24" spans="1:14" s="32" customFormat="1" ht="27.75" customHeight="1" x14ac:dyDescent="0.25">
      <c r="A24" s="488"/>
      <c r="B24" s="444"/>
      <c r="C24" s="512"/>
      <c r="D24" s="229" t="s">
        <v>10</v>
      </c>
      <c r="E24" s="230"/>
      <c r="F24" s="230"/>
      <c r="G24" s="230"/>
      <c r="H24" s="231"/>
      <c r="I24" s="231"/>
      <c r="J24" s="444"/>
      <c r="K24" s="232"/>
      <c r="L24" s="232"/>
      <c r="M24" s="232"/>
      <c r="N24" s="268">
        <f>E24+H24+I24+K24+L24+M24</f>
        <v>0</v>
      </c>
    </row>
    <row r="25" spans="1:14" s="32" customFormat="1" ht="26.25" customHeight="1" x14ac:dyDescent="0.25">
      <c r="A25" s="508"/>
      <c r="B25" s="445"/>
      <c r="C25" s="513"/>
      <c r="D25" s="233" t="s">
        <v>11</v>
      </c>
      <c r="E25" s="233"/>
      <c r="F25" s="233"/>
      <c r="G25" s="233"/>
      <c r="H25" s="233"/>
      <c r="I25" s="233"/>
      <c r="J25" s="445"/>
      <c r="K25" s="233"/>
      <c r="L25" s="233"/>
      <c r="M25" s="233"/>
      <c r="N25" s="85">
        <f>E25+H25+I25+K25+L25+M25</f>
        <v>0</v>
      </c>
    </row>
    <row r="26" spans="1:14" s="32" customFormat="1" ht="21.75" customHeight="1" thickBot="1" x14ac:dyDescent="0.3">
      <c r="A26" s="501" t="s">
        <v>110</v>
      </c>
      <c r="B26" s="460"/>
      <c r="C26" s="460"/>
      <c r="D26" s="460"/>
      <c r="E26" s="460"/>
      <c r="F26" s="460"/>
      <c r="G26" s="460"/>
      <c r="H26" s="460"/>
      <c r="I26" s="460"/>
      <c r="J26" s="460"/>
      <c r="K26" s="460"/>
      <c r="L26" s="460"/>
      <c r="M26" s="460"/>
      <c r="N26" s="461"/>
    </row>
    <row r="27" spans="1:14" ht="70.5" customHeight="1" x14ac:dyDescent="0.25">
      <c r="A27" s="478" t="s">
        <v>12</v>
      </c>
      <c r="B27" s="285" t="s">
        <v>112</v>
      </c>
      <c r="C27" s="289">
        <v>67.7</v>
      </c>
      <c r="D27" s="290" t="s">
        <v>113</v>
      </c>
      <c r="E27" s="289">
        <v>74.900000000000006</v>
      </c>
      <c r="F27" s="289"/>
      <c r="G27" s="289"/>
      <c r="H27" s="289">
        <v>78.8</v>
      </c>
      <c r="I27" s="289">
        <v>80.5</v>
      </c>
      <c r="J27" s="338"/>
      <c r="K27" s="289">
        <v>81</v>
      </c>
      <c r="L27" s="289">
        <v>83.9</v>
      </c>
      <c r="M27" s="289">
        <v>86</v>
      </c>
      <c r="N27" s="289"/>
    </row>
    <row r="28" spans="1:14" ht="32.25" customHeight="1" x14ac:dyDescent="0.25">
      <c r="A28" s="503"/>
      <c r="B28" s="287" t="s">
        <v>107</v>
      </c>
      <c r="C28" s="288">
        <v>18.3</v>
      </c>
      <c r="D28" s="276" t="s">
        <v>113</v>
      </c>
      <c r="E28" s="288">
        <v>25</v>
      </c>
      <c r="F28" s="288"/>
      <c r="G28" s="288">
        <v>67.099999999999994</v>
      </c>
      <c r="H28" s="288">
        <v>40</v>
      </c>
      <c r="I28" s="288">
        <v>46</v>
      </c>
      <c r="J28" s="341" t="s">
        <v>388</v>
      </c>
      <c r="K28" s="288">
        <v>55</v>
      </c>
      <c r="L28" s="288">
        <v>60</v>
      </c>
      <c r="M28" s="288">
        <v>86</v>
      </c>
      <c r="N28" s="286"/>
    </row>
    <row r="29" spans="1:14" ht="75.75" customHeight="1" x14ac:dyDescent="0.25">
      <c r="A29" s="502" t="s">
        <v>13</v>
      </c>
      <c r="B29" s="285" t="s">
        <v>114</v>
      </c>
      <c r="C29" s="289">
        <v>23.59</v>
      </c>
      <c r="D29" s="290" t="s">
        <v>113</v>
      </c>
      <c r="E29" s="289">
        <v>25.7</v>
      </c>
      <c r="F29" s="289"/>
      <c r="G29" s="289"/>
      <c r="H29" s="289">
        <v>31.7</v>
      </c>
      <c r="I29" s="289">
        <v>34.4</v>
      </c>
      <c r="J29" s="339"/>
      <c r="K29" s="289">
        <v>42</v>
      </c>
      <c r="L29" s="289">
        <v>48</v>
      </c>
      <c r="M29" s="289">
        <v>56</v>
      </c>
      <c r="N29" s="289"/>
    </row>
    <row r="30" spans="1:14" ht="32.25" customHeight="1" x14ac:dyDescent="0.25">
      <c r="A30" s="503"/>
      <c r="B30" s="287" t="s">
        <v>107</v>
      </c>
      <c r="C30" s="288">
        <v>3.53</v>
      </c>
      <c r="D30" s="276" t="s">
        <v>113</v>
      </c>
      <c r="E30" s="288">
        <v>15</v>
      </c>
      <c r="F30" s="288"/>
      <c r="G30" s="288">
        <v>30.1</v>
      </c>
      <c r="H30" s="288">
        <v>35</v>
      </c>
      <c r="I30" s="288">
        <v>40</v>
      </c>
      <c r="J30" s="341" t="s">
        <v>388</v>
      </c>
      <c r="K30" s="288">
        <v>45</v>
      </c>
      <c r="L30" s="288">
        <v>50</v>
      </c>
      <c r="M30" s="288">
        <v>56</v>
      </c>
      <c r="N30" s="286"/>
    </row>
    <row r="31" spans="1:14" ht="77.25" customHeight="1" x14ac:dyDescent="0.25">
      <c r="A31" s="502" t="s">
        <v>77</v>
      </c>
      <c r="B31" s="285" t="s">
        <v>115</v>
      </c>
      <c r="C31" s="289">
        <v>4.7699999999999996</v>
      </c>
      <c r="D31" s="290" t="s">
        <v>113</v>
      </c>
      <c r="E31" s="289">
        <v>4.5999999999999996</v>
      </c>
      <c r="F31" s="289"/>
      <c r="G31" s="289"/>
      <c r="H31" s="289">
        <v>6.6</v>
      </c>
      <c r="I31" s="289">
        <v>8.8000000000000007</v>
      </c>
      <c r="J31" s="339"/>
      <c r="K31" s="289">
        <v>11.8</v>
      </c>
      <c r="L31" s="289">
        <v>14.3</v>
      </c>
      <c r="M31" s="289">
        <v>18</v>
      </c>
      <c r="N31" s="289"/>
    </row>
    <row r="32" spans="1:14" ht="32.25" customHeight="1" x14ac:dyDescent="0.25">
      <c r="A32" s="503"/>
      <c r="B32" s="287" t="s">
        <v>107</v>
      </c>
      <c r="C32" s="288">
        <v>3.37</v>
      </c>
      <c r="D32" s="276" t="s">
        <v>113</v>
      </c>
      <c r="E32" s="288">
        <v>4</v>
      </c>
      <c r="F32" s="288"/>
      <c r="G32" s="288">
        <v>6.1</v>
      </c>
      <c r="H32" s="288">
        <v>4.4000000000000004</v>
      </c>
      <c r="I32" s="288">
        <v>8.8000000000000007</v>
      </c>
      <c r="J32" s="341" t="s">
        <v>388</v>
      </c>
      <c r="K32" s="288">
        <v>11.8</v>
      </c>
      <c r="L32" s="288">
        <v>14.3</v>
      </c>
      <c r="M32" s="288">
        <v>18</v>
      </c>
      <c r="N32" s="286"/>
    </row>
    <row r="33" spans="1:14" ht="65.25" customHeight="1" x14ac:dyDescent="0.25">
      <c r="A33" s="502" t="s">
        <v>79</v>
      </c>
      <c r="B33" s="285" t="s">
        <v>116</v>
      </c>
      <c r="C33" s="289">
        <v>34.799999999999997</v>
      </c>
      <c r="D33" s="290" t="s">
        <v>113</v>
      </c>
      <c r="E33" s="289">
        <v>52</v>
      </c>
      <c r="F33" s="289"/>
      <c r="G33" s="289"/>
      <c r="H33" s="289">
        <v>55.6</v>
      </c>
      <c r="I33" s="289">
        <v>56.1</v>
      </c>
      <c r="J33" s="339"/>
      <c r="K33" s="289">
        <v>57.6</v>
      </c>
      <c r="L33" s="289">
        <v>59.1</v>
      </c>
      <c r="M33" s="289">
        <v>60.6</v>
      </c>
      <c r="N33" s="289"/>
    </row>
    <row r="34" spans="1:14" ht="32.25" customHeight="1" x14ac:dyDescent="0.25">
      <c r="A34" s="503"/>
      <c r="B34" s="287" t="s">
        <v>107</v>
      </c>
      <c r="C34" s="288">
        <v>54.44</v>
      </c>
      <c r="D34" s="276" t="s">
        <v>113</v>
      </c>
      <c r="E34" s="288">
        <v>55.683322318482595</v>
      </c>
      <c r="F34" s="288"/>
      <c r="G34" s="288">
        <v>60.6</v>
      </c>
      <c r="H34" s="288">
        <v>55.7</v>
      </c>
      <c r="I34" s="288">
        <v>55.7</v>
      </c>
      <c r="J34" s="341" t="s">
        <v>388</v>
      </c>
      <c r="K34" s="288">
        <v>55.8</v>
      </c>
      <c r="L34" s="288">
        <v>55.9</v>
      </c>
      <c r="M34" s="288">
        <v>60</v>
      </c>
      <c r="N34" s="286"/>
    </row>
    <row r="35" spans="1:14" s="32" customFormat="1" ht="28.5" customHeight="1" x14ac:dyDescent="0.25">
      <c r="A35" s="14"/>
      <c r="B35" s="15" t="s">
        <v>14</v>
      </c>
      <c r="C35" s="509" t="s">
        <v>15</v>
      </c>
      <c r="D35" s="510"/>
      <c r="E35" s="510"/>
      <c r="F35" s="510"/>
      <c r="G35" s="510"/>
      <c r="H35" s="510"/>
      <c r="I35" s="510"/>
      <c r="J35" s="510"/>
      <c r="K35" s="505"/>
      <c r="L35" s="505"/>
      <c r="M35" s="505"/>
      <c r="N35" s="506"/>
    </row>
    <row r="36" spans="1:14" s="36" customFormat="1" ht="45" customHeight="1" x14ac:dyDescent="0.25">
      <c r="A36" s="489" t="s">
        <v>12</v>
      </c>
      <c r="B36" s="440" t="s">
        <v>133</v>
      </c>
      <c r="C36" s="469"/>
      <c r="D36" s="296" t="s">
        <v>17</v>
      </c>
      <c r="E36" s="325">
        <f>SUM(E37:E39)</f>
        <v>1.7621720000000001</v>
      </c>
      <c r="F36" s="325">
        <f>SUM(F37:F39)</f>
        <v>1.7621720000000001</v>
      </c>
      <c r="G36" s="325">
        <f>SUM(G37:G39)</f>
        <v>1.7621720000000001</v>
      </c>
      <c r="H36" s="320">
        <f>SUM(H37:H39)</f>
        <v>0</v>
      </c>
      <c r="I36" s="320">
        <f>SUM(I37:I39)</f>
        <v>0</v>
      </c>
      <c r="J36" s="456" t="s">
        <v>359</v>
      </c>
      <c r="K36" s="320">
        <f>SUM(K37:K39)</f>
        <v>0</v>
      </c>
      <c r="L36" s="320">
        <f>SUM(L37:L39)</f>
        <v>0</v>
      </c>
      <c r="M36" s="320">
        <f>SUM(M37:M39)</f>
        <v>0</v>
      </c>
      <c r="N36" s="320">
        <f>E36+H36+I36+K36+L36+M36</f>
        <v>1.7621720000000001</v>
      </c>
    </row>
    <row r="37" spans="1:14" s="32" customFormat="1" ht="40.5" customHeight="1" x14ac:dyDescent="0.25">
      <c r="A37" s="490"/>
      <c r="B37" s="440"/>
      <c r="C37" s="470"/>
      <c r="D37" s="298" t="s">
        <v>18</v>
      </c>
      <c r="E37" s="300"/>
      <c r="F37" s="300"/>
      <c r="G37" s="435"/>
      <c r="H37" s="300"/>
      <c r="I37" s="300"/>
      <c r="J37" s="457"/>
      <c r="K37" s="300"/>
      <c r="L37" s="301"/>
      <c r="M37" s="302"/>
      <c r="N37" s="375">
        <f t="shared" ref="N37:N103" si="7">E37+H37+I37+K37+L37+M37</f>
        <v>0</v>
      </c>
    </row>
    <row r="38" spans="1:14" s="32" customFormat="1" ht="39" customHeight="1" x14ac:dyDescent="0.25">
      <c r="A38" s="490"/>
      <c r="B38" s="440"/>
      <c r="C38" s="470"/>
      <c r="D38" s="298" t="s">
        <v>10</v>
      </c>
      <c r="E38" s="300">
        <v>1.74455</v>
      </c>
      <c r="F38" s="300">
        <v>1.74455</v>
      </c>
      <c r="G38" s="300">
        <v>1.74455</v>
      </c>
      <c r="H38" s="300"/>
      <c r="I38" s="300"/>
      <c r="J38" s="457"/>
      <c r="K38" s="300"/>
      <c r="L38" s="301"/>
      <c r="M38" s="302"/>
      <c r="N38" s="375">
        <f t="shared" si="7"/>
        <v>1.74455</v>
      </c>
    </row>
    <row r="39" spans="1:14" s="32" customFormat="1" ht="33" customHeight="1" x14ac:dyDescent="0.25">
      <c r="A39" s="491"/>
      <c r="B39" s="440"/>
      <c r="C39" s="492"/>
      <c r="D39" s="303" t="s">
        <v>11</v>
      </c>
      <c r="E39" s="419">
        <v>1.7621999999999999E-2</v>
      </c>
      <c r="F39" s="419">
        <v>1.7621999999999999E-2</v>
      </c>
      <c r="G39" s="419">
        <v>1.7621999999999999E-2</v>
      </c>
      <c r="H39" s="233"/>
      <c r="I39" s="233"/>
      <c r="J39" s="458"/>
      <c r="K39" s="233"/>
      <c r="L39" s="233"/>
      <c r="M39" s="233"/>
      <c r="N39" s="376">
        <f t="shared" si="7"/>
        <v>1.7621999999999999E-2</v>
      </c>
    </row>
    <row r="40" spans="1:14" s="32" customFormat="1" ht="24" customHeight="1" x14ac:dyDescent="0.25">
      <c r="A40" s="489" t="s">
        <v>13</v>
      </c>
      <c r="B40" s="440" t="s">
        <v>134</v>
      </c>
      <c r="C40" s="443"/>
      <c r="D40" s="297" t="s">
        <v>17</v>
      </c>
      <c r="E40" s="319">
        <f>SUM(E41:E43)</f>
        <v>2.4377500000000003</v>
      </c>
      <c r="F40" s="319">
        <f>SUM(F41:F43)</f>
        <v>2.4377500000000003</v>
      </c>
      <c r="G40" s="319">
        <f>SUM(G41:G43)</f>
        <v>2.4377500000000003</v>
      </c>
      <c r="H40" s="319">
        <f>SUM(H41:H43)</f>
        <v>0</v>
      </c>
      <c r="I40" s="319">
        <f>SUM(I41:I43)</f>
        <v>0</v>
      </c>
      <c r="J40" s="441" t="s">
        <v>356</v>
      </c>
      <c r="K40" s="320">
        <f>SUM(K41:K43)</f>
        <v>0</v>
      </c>
      <c r="L40" s="320">
        <f>SUM(L41:L43)</f>
        <v>0</v>
      </c>
      <c r="M40" s="320">
        <f>SUM(M41:M43)</f>
        <v>0</v>
      </c>
      <c r="N40" s="320">
        <f t="shared" si="7"/>
        <v>2.4377500000000003</v>
      </c>
    </row>
    <row r="41" spans="1:14" s="32" customFormat="1" ht="24" customHeight="1" x14ac:dyDescent="0.25">
      <c r="A41" s="490"/>
      <c r="B41" s="440"/>
      <c r="C41" s="444"/>
      <c r="D41" s="298" t="s">
        <v>18</v>
      </c>
      <c r="E41" s="299"/>
      <c r="F41" s="299"/>
      <c r="G41" s="304"/>
      <c r="H41" s="299"/>
      <c r="I41" s="296">
        <f>SUM(I42:I44)</f>
        <v>0</v>
      </c>
      <c r="J41" s="441"/>
      <c r="K41" s="300"/>
      <c r="L41" s="301"/>
      <c r="M41" s="302"/>
      <c r="N41" s="375">
        <f t="shared" si="7"/>
        <v>0</v>
      </c>
    </row>
    <row r="42" spans="1:14" s="32" customFormat="1" ht="30" customHeight="1" x14ac:dyDescent="0.25">
      <c r="A42" s="490"/>
      <c r="B42" s="440"/>
      <c r="C42" s="444"/>
      <c r="D42" s="298" t="s">
        <v>10</v>
      </c>
      <c r="E42" s="420">
        <v>2.4132500000000001</v>
      </c>
      <c r="F42" s="420">
        <v>2.4132500000000001</v>
      </c>
      <c r="G42" s="420">
        <v>2.4132500000000001</v>
      </c>
      <c r="H42" s="299"/>
      <c r="I42" s="296">
        <f>SUM(I43:I45)</f>
        <v>0</v>
      </c>
      <c r="J42" s="441"/>
      <c r="K42" s="300"/>
      <c r="L42" s="301"/>
      <c r="M42" s="302"/>
      <c r="N42" s="375">
        <f t="shared" si="7"/>
        <v>2.4132500000000001</v>
      </c>
    </row>
    <row r="43" spans="1:14" s="32" customFormat="1" ht="34.5" customHeight="1" x14ac:dyDescent="0.25">
      <c r="A43" s="491"/>
      <c r="B43" s="440"/>
      <c r="C43" s="445"/>
      <c r="D43" s="303" t="s">
        <v>11</v>
      </c>
      <c r="E43" s="418">
        <v>2.4500000000000001E-2</v>
      </c>
      <c r="F43" s="418">
        <v>2.4500000000000001E-2</v>
      </c>
      <c r="G43" s="418">
        <v>2.4500000000000001E-2</v>
      </c>
      <c r="H43" s="233"/>
      <c r="I43" s="233">
        <f>SUM(I44:I46)</f>
        <v>0</v>
      </c>
      <c r="J43" s="441"/>
      <c r="K43" s="233"/>
      <c r="L43" s="233"/>
      <c r="M43" s="233"/>
      <c r="N43" s="376">
        <f t="shared" si="7"/>
        <v>2.4500000000000001E-2</v>
      </c>
    </row>
    <row r="44" spans="1:14" s="32" customFormat="1" ht="34.5" customHeight="1" x14ac:dyDescent="0.25">
      <c r="A44" s="489" t="s">
        <v>77</v>
      </c>
      <c r="B44" s="440" t="s">
        <v>135</v>
      </c>
      <c r="C44" s="469"/>
      <c r="D44" s="297" t="s">
        <v>17</v>
      </c>
      <c r="E44" s="319">
        <f>SUM(E45:E47)</f>
        <v>3.143383</v>
      </c>
      <c r="F44" s="319">
        <f>SUM(F45:F47)</f>
        <v>3.143383</v>
      </c>
      <c r="G44" s="319">
        <f>SUM(G45:G47)</f>
        <v>3.143383</v>
      </c>
      <c r="H44" s="319">
        <f>SUM(H45:H47)</f>
        <v>0</v>
      </c>
      <c r="I44" s="319">
        <f>SUM(I45:I47)</f>
        <v>0</v>
      </c>
      <c r="J44" s="441" t="s">
        <v>361</v>
      </c>
      <c r="K44" s="320">
        <f>SUM(K45:K47)</f>
        <v>0</v>
      </c>
      <c r="L44" s="320">
        <f>SUM(L45:L47)</f>
        <v>0</v>
      </c>
      <c r="M44" s="320">
        <f>SUM(M45:M47)</f>
        <v>0</v>
      </c>
      <c r="N44" s="320">
        <f t="shared" si="7"/>
        <v>3.143383</v>
      </c>
    </row>
    <row r="45" spans="1:14" s="32" customFormat="1" ht="33" customHeight="1" x14ac:dyDescent="0.3">
      <c r="A45" s="490"/>
      <c r="B45" s="440"/>
      <c r="C45" s="470"/>
      <c r="D45" s="298" t="s">
        <v>18</v>
      </c>
      <c r="E45" s="299"/>
      <c r="F45" s="299"/>
      <c r="G45" s="305"/>
      <c r="H45" s="299"/>
      <c r="I45" s="299"/>
      <c r="J45" s="441"/>
      <c r="K45" s="300"/>
      <c r="L45" s="301"/>
      <c r="M45" s="302"/>
      <c r="N45" s="375">
        <f t="shared" si="7"/>
        <v>0</v>
      </c>
    </row>
    <row r="46" spans="1:14" s="32" customFormat="1" ht="33" customHeight="1" x14ac:dyDescent="0.25">
      <c r="A46" s="490"/>
      <c r="B46" s="440"/>
      <c r="C46" s="470"/>
      <c r="D46" s="298" t="s">
        <v>10</v>
      </c>
      <c r="E46" s="420">
        <v>3.1119500000000002</v>
      </c>
      <c r="F46" s="420">
        <v>3.1119500000000002</v>
      </c>
      <c r="G46" s="420">
        <v>3.1119500000000002</v>
      </c>
      <c r="H46" s="299"/>
      <c r="I46" s="299"/>
      <c r="J46" s="441"/>
      <c r="K46" s="300"/>
      <c r="L46" s="301"/>
      <c r="M46" s="302"/>
      <c r="N46" s="375">
        <f t="shared" si="7"/>
        <v>3.1119500000000002</v>
      </c>
    </row>
    <row r="47" spans="1:14" s="32" customFormat="1" ht="28.5" customHeight="1" x14ac:dyDescent="0.25">
      <c r="A47" s="491"/>
      <c r="B47" s="440"/>
      <c r="C47" s="492"/>
      <c r="D47" s="303" t="s">
        <v>11</v>
      </c>
      <c r="E47" s="419">
        <v>3.1433000000000003E-2</v>
      </c>
      <c r="F47" s="419">
        <v>3.1433000000000003E-2</v>
      </c>
      <c r="G47" s="419">
        <v>3.1433000000000003E-2</v>
      </c>
      <c r="H47" s="233"/>
      <c r="I47" s="233"/>
      <c r="J47" s="441"/>
      <c r="K47" s="233"/>
      <c r="L47" s="233"/>
      <c r="M47" s="233"/>
      <c r="N47" s="376">
        <f t="shared" si="7"/>
        <v>3.1433000000000003E-2</v>
      </c>
    </row>
    <row r="48" spans="1:14" s="32" customFormat="1" ht="24" customHeight="1" x14ac:dyDescent="0.25">
      <c r="A48" s="489" t="s">
        <v>79</v>
      </c>
      <c r="B48" s="440" t="s">
        <v>136</v>
      </c>
      <c r="C48" s="469"/>
      <c r="D48" s="296" t="s">
        <v>17</v>
      </c>
      <c r="E48" s="319">
        <f>SUM(E49:E51)</f>
        <v>2.02</v>
      </c>
      <c r="F48" s="319">
        <f>SUM(F49:F51)</f>
        <v>2.02</v>
      </c>
      <c r="G48" s="319">
        <f>SUM(G49:G51)</f>
        <v>2.02</v>
      </c>
      <c r="H48" s="319">
        <f>SUM(H49:H51)</f>
        <v>0</v>
      </c>
      <c r="I48" s="319">
        <f>SUM(I49:I51)</f>
        <v>0</v>
      </c>
      <c r="J48" s="441" t="s">
        <v>137</v>
      </c>
      <c r="K48" s="320">
        <f>SUM(K49:K51)</f>
        <v>0</v>
      </c>
      <c r="L48" s="320">
        <f>SUM(L49:L51)</f>
        <v>0</v>
      </c>
      <c r="M48" s="320">
        <f>SUM(M49:M51)</f>
        <v>0</v>
      </c>
      <c r="N48" s="320">
        <f t="shared" si="7"/>
        <v>2.02</v>
      </c>
    </row>
    <row r="49" spans="1:14" s="32" customFormat="1" ht="24" customHeight="1" x14ac:dyDescent="0.3">
      <c r="A49" s="490"/>
      <c r="B49" s="440"/>
      <c r="C49" s="470"/>
      <c r="D49" s="306" t="s">
        <v>18</v>
      </c>
      <c r="E49" s="299"/>
      <c r="F49" s="299"/>
      <c r="G49" s="305"/>
      <c r="H49" s="299"/>
      <c r="I49" s="299"/>
      <c r="J49" s="441"/>
      <c r="K49" s="300"/>
      <c r="L49" s="301"/>
      <c r="M49" s="302"/>
      <c r="N49" s="375">
        <f t="shared" si="7"/>
        <v>0</v>
      </c>
    </row>
    <row r="50" spans="1:14" s="32" customFormat="1" ht="24" customHeight="1" x14ac:dyDescent="0.25">
      <c r="A50" s="490"/>
      <c r="B50" s="440"/>
      <c r="C50" s="470"/>
      <c r="D50" s="306" t="s">
        <v>10</v>
      </c>
      <c r="E50" s="299">
        <v>2</v>
      </c>
      <c r="F50" s="299">
        <v>2</v>
      </c>
      <c r="G50" s="299">
        <v>2</v>
      </c>
      <c r="H50" s="299"/>
      <c r="I50" s="299"/>
      <c r="J50" s="441"/>
      <c r="K50" s="300"/>
      <c r="L50" s="301"/>
      <c r="M50" s="302"/>
      <c r="N50" s="375">
        <f t="shared" si="7"/>
        <v>2</v>
      </c>
    </row>
    <row r="51" spans="1:14" s="32" customFormat="1" ht="24" customHeight="1" x14ac:dyDescent="0.25">
      <c r="A51" s="491"/>
      <c r="B51" s="440"/>
      <c r="C51" s="492"/>
      <c r="D51" s="307" t="s">
        <v>11</v>
      </c>
      <c r="E51" s="233">
        <v>0.02</v>
      </c>
      <c r="F51" s="233">
        <v>0.02</v>
      </c>
      <c r="G51" s="233">
        <v>0.02</v>
      </c>
      <c r="H51" s="233"/>
      <c r="I51" s="233"/>
      <c r="J51" s="441"/>
      <c r="K51" s="233"/>
      <c r="L51" s="233"/>
      <c r="M51" s="233"/>
      <c r="N51" s="376">
        <f t="shared" si="7"/>
        <v>0.02</v>
      </c>
    </row>
    <row r="52" spans="1:14" s="32" customFormat="1" ht="24" customHeight="1" x14ac:dyDescent="0.25">
      <c r="A52" s="489" t="s">
        <v>117</v>
      </c>
      <c r="B52" s="440" t="s">
        <v>138</v>
      </c>
      <c r="C52" s="469"/>
      <c r="D52" s="297" t="s">
        <v>17</v>
      </c>
      <c r="E52" s="416">
        <f>SUM(E53:E55)</f>
        <v>1.6474010000000001E-2</v>
      </c>
      <c r="F52" s="319">
        <f>SUM(F53:F55)</f>
        <v>1.6474010000000001E-2</v>
      </c>
      <c r="G52" s="319">
        <f>SUM(G53:G55)</f>
        <v>1.6474010000000001E-2</v>
      </c>
      <c r="H52" s="319">
        <f>SUM(H53:H55)</f>
        <v>0</v>
      </c>
      <c r="I52" s="319">
        <f>SUM(I53:I55)</f>
        <v>0</v>
      </c>
      <c r="J52" s="441" t="s">
        <v>357</v>
      </c>
      <c r="K52" s="324">
        <f>SUM(K53:K55)</f>
        <v>0</v>
      </c>
      <c r="L52" s="324">
        <f>SUM(L53:L55)</f>
        <v>0</v>
      </c>
      <c r="M52" s="324">
        <f>SUM(M53:M55)</f>
        <v>0</v>
      </c>
      <c r="N52" s="320">
        <f>E52+H52+I52+K52+L52+M52</f>
        <v>1.6474010000000001E-2</v>
      </c>
    </row>
    <row r="53" spans="1:14" s="32" customFormat="1" ht="24" customHeight="1" x14ac:dyDescent="0.35">
      <c r="A53" s="490"/>
      <c r="B53" s="440"/>
      <c r="C53" s="470"/>
      <c r="D53" s="306" t="s">
        <v>18</v>
      </c>
      <c r="E53" s="323"/>
      <c r="F53" s="321"/>
      <c r="G53" s="322"/>
      <c r="H53" s="321"/>
      <c r="I53" s="321"/>
      <c r="J53" s="441"/>
      <c r="K53" s="300"/>
      <c r="L53" s="301"/>
      <c r="M53" s="302"/>
      <c r="N53" s="375">
        <f t="shared" si="7"/>
        <v>0</v>
      </c>
    </row>
    <row r="54" spans="1:14" s="32" customFormat="1" ht="24" customHeight="1" x14ac:dyDescent="0.25">
      <c r="A54" s="490"/>
      <c r="B54" s="440"/>
      <c r="C54" s="470"/>
      <c r="D54" s="306" t="s">
        <v>10</v>
      </c>
      <c r="E54" s="422">
        <v>1.6309259999999999E-2</v>
      </c>
      <c r="F54" s="422">
        <v>1.6309259999999999E-2</v>
      </c>
      <c r="G54" s="422">
        <v>1.6309259999999999E-2</v>
      </c>
      <c r="H54" s="299"/>
      <c r="I54" s="299"/>
      <c r="J54" s="441"/>
      <c r="K54" s="300"/>
      <c r="L54" s="301"/>
      <c r="M54" s="302"/>
      <c r="N54" s="375">
        <f t="shared" si="7"/>
        <v>1.6309259999999999E-2</v>
      </c>
    </row>
    <row r="55" spans="1:14" s="32" customFormat="1" ht="24" customHeight="1" x14ac:dyDescent="0.25">
      <c r="A55" s="491"/>
      <c r="B55" s="440"/>
      <c r="C55" s="492"/>
      <c r="D55" s="307" t="s">
        <v>11</v>
      </c>
      <c r="E55" s="421">
        <v>1.6474999999999999E-4</v>
      </c>
      <c r="F55" s="421">
        <v>1.6474999999999999E-4</v>
      </c>
      <c r="G55" s="421">
        <v>1.6474999999999999E-4</v>
      </c>
      <c r="H55" s="233"/>
      <c r="I55" s="233"/>
      <c r="J55" s="441"/>
      <c r="K55" s="233"/>
      <c r="L55" s="233"/>
      <c r="M55" s="233"/>
      <c r="N55" s="376">
        <f>E55+H55+I55+K55+L55+M55</f>
        <v>1.6474999999999999E-4</v>
      </c>
    </row>
    <row r="56" spans="1:14" s="32" customFormat="1" ht="24" customHeight="1" x14ac:dyDescent="0.25">
      <c r="A56" s="489" t="s">
        <v>118</v>
      </c>
      <c r="B56" s="440" t="s">
        <v>139</v>
      </c>
      <c r="C56" s="469"/>
      <c r="D56" s="297" t="s">
        <v>17</v>
      </c>
      <c r="E56" s="319">
        <f>SUM(E57:E59)</f>
        <v>5.3</v>
      </c>
      <c r="F56" s="319">
        <f>SUM(F57:F59)</f>
        <v>5.3</v>
      </c>
      <c r="G56" s="319">
        <f>SUM(G57:G59)</f>
        <v>5.3</v>
      </c>
      <c r="H56" s="319">
        <f>SUM(H57:H59)</f>
        <v>0</v>
      </c>
      <c r="I56" s="319">
        <f>SUM(I57:I59)</f>
        <v>8</v>
      </c>
      <c r="J56" s="441" t="s">
        <v>140</v>
      </c>
      <c r="K56" s="324">
        <f>SUM(K57:K59)</f>
        <v>0</v>
      </c>
      <c r="L56" s="324">
        <f>SUM(L57:L59)</f>
        <v>0</v>
      </c>
      <c r="M56" s="324">
        <f>SUM(M57:M59)</f>
        <v>0</v>
      </c>
      <c r="N56" s="320">
        <f>E56+H56+I56+K56+L56+M56</f>
        <v>13.3</v>
      </c>
    </row>
    <row r="57" spans="1:14" s="32" customFormat="1" ht="24" customHeight="1" x14ac:dyDescent="0.3">
      <c r="A57" s="490"/>
      <c r="B57" s="440"/>
      <c r="C57" s="470"/>
      <c r="D57" s="306" t="s">
        <v>18</v>
      </c>
      <c r="E57" s="299"/>
      <c r="F57" s="299"/>
      <c r="G57" s="305"/>
      <c r="H57" s="299"/>
      <c r="I57" s="299"/>
      <c r="J57" s="441"/>
      <c r="K57" s="300"/>
      <c r="L57" s="301"/>
      <c r="M57" s="302"/>
      <c r="N57" s="375">
        <f>E57+H57+I57+K57+L57+M57</f>
        <v>0</v>
      </c>
    </row>
    <row r="58" spans="1:14" s="32" customFormat="1" ht="24" customHeight="1" x14ac:dyDescent="0.25">
      <c r="A58" s="490"/>
      <c r="B58" s="440"/>
      <c r="C58" s="470"/>
      <c r="D58" s="306" t="s">
        <v>10</v>
      </c>
      <c r="E58" s="299">
        <v>5.3</v>
      </c>
      <c r="F58" s="299">
        <v>5.3</v>
      </c>
      <c r="G58" s="299">
        <v>5.3</v>
      </c>
      <c r="H58" s="299"/>
      <c r="I58" s="299">
        <v>7.92</v>
      </c>
      <c r="J58" s="441"/>
      <c r="K58" s="300"/>
      <c r="L58" s="301"/>
      <c r="M58" s="302"/>
      <c r="N58" s="375">
        <f>E58+H58+I58+K58+L58+M58</f>
        <v>13.219999999999999</v>
      </c>
    </row>
    <row r="59" spans="1:14" s="32" customFormat="1" ht="24" customHeight="1" x14ac:dyDescent="0.25">
      <c r="A59" s="491"/>
      <c r="B59" s="440"/>
      <c r="C59" s="492"/>
      <c r="D59" s="307" t="s">
        <v>11</v>
      </c>
      <c r="E59" s="233"/>
      <c r="F59" s="233"/>
      <c r="G59" s="233"/>
      <c r="H59" s="233"/>
      <c r="I59" s="233">
        <v>0.08</v>
      </c>
      <c r="J59" s="441"/>
      <c r="K59" s="233"/>
      <c r="L59" s="233"/>
      <c r="M59" s="233"/>
      <c r="N59" s="376">
        <f>E59+H59+I59+K59+L59+M59</f>
        <v>0.08</v>
      </c>
    </row>
    <row r="60" spans="1:14" s="32" customFormat="1" ht="24" customHeight="1" x14ac:dyDescent="0.25">
      <c r="A60" s="489" t="s">
        <v>119</v>
      </c>
      <c r="B60" s="440" t="s">
        <v>141</v>
      </c>
      <c r="C60" s="469"/>
      <c r="D60" s="297" t="s">
        <v>17</v>
      </c>
      <c r="E60" s="319">
        <f>SUM(E61:E63)</f>
        <v>0</v>
      </c>
      <c r="F60" s="319">
        <f>SUM(F61:F63)</f>
        <v>0</v>
      </c>
      <c r="G60" s="319">
        <f>SUM(G61:G63)</f>
        <v>0</v>
      </c>
      <c r="H60" s="319">
        <f>SUM(H61:H63)</f>
        <v>221.1</v>
      </c>
      <c r="I60" s="319">
        <f>SUM(I61:I63)</f>
        <v>0</v>
      </c>
      <c r="J60" s="441" t="s">
        <v>142</v>
      </c>
      <c r="K60" s="320">
        <f>SUM(K61:K63)</f>
        <v>0</v>
      </c>
      <c r="L60" s="320">
        <f>SUM(L61:L63)</f>
        <v>0</v>
      </c>
      <c r="M60" s="320">
        <f>SUM(M61:M63)</f>
        <v>0</v>
      </c>
      <c r="N60" s="320">
        <f t="shared" si="7"/>
        <v>221.1</v>
      </c>
    </row>
    <row r="61" spans="1:14" s="32" customFormat="1" ht="24" customHeight="1" x14ac:dyDescent="0.25">
      <c r="A61" s="490"/>
      <c r="B61" s="440"/>
      <c r="C61" s="470"/>
      <c r="D61" s="306" t="s">
        <v>18</v>
      </c>
      <c r="E61" s="299"/>
      <c r="F61" s="299"/>
      <c r="G61" s="297"/>
      <c r="H61" s="309"/>
      <c r="I61" s="310"/>
      <c r="J61" s="441"/>
      <c r="K61" s="300"/>
      <c r="L61" s="301"/>
      <c r="M61" s="302"/>
      <c r="N61" s="375">
        <f t="shared" si="7"/>
        <v>0</v>
      </c>
    </row>
    <row r="62" spans="1:14" s="32" customFormat="1" ht="24" customHeight="1" x14ac:dyDescent="0.25">
      <c r="A62" s="490"/>
      <c r="B62" s="440"/>
      <c r="C62" s="470"/>
      <c r="D62" s="306" t="s">
        <v>10</v>
      </c>
      <c r="E62" s="299"/>
      <c r="F62" s="299"/>
      <c r="G62" s="297"/>
      <c r="H62" s="310">
        <v>221.1</v>
      </c>
      <c r="I62" s="310"/>
      <c r="J62" s="441"/>
      <c r="K62" s="300"/>
      <c r="L62" s="301"/>
      <c r="M62" s="302"/>
      <c r="N62" s="375">
        <f t="shared" si="7"/>
        <v>221.1</v>
      </c>
    </row>
    <row r="63" spans="1:14" s="32" customFormat="1" ht="24" customHeight="1" x14ac:dyDescent="0.25">
      <c r="A63" s="491"/>
      <c r="B63" s="440"/>
      <c r="C63" s="492"/>
      <c r="D63" s="307" t="s">
        <v>11</v>
      </c>
      <c r="E63" s="233"/>
      <c r="F63" s="233"/>
      <c r="G63" s="233"/>
      <c r="H63" s="233"/>
      <c r="I63" s="233"/>
      <c r="J63" s="441"/>
      <c r="K63" s="233"/>
      <c r="L63" s="233"/>
      <c r="M63" s="233"/>
      <c r="N63" s="376">
        <f t="shared" si="7"/>
        <v>0</v>
      </c>
    </row>
    <row r="64" spans="1:14" s="32" customFormat="1" ht="24" customHeight="1" x14ac:dyDescent="0.25">
      <c r="A64" s="489" t="s">
        <v>120</v>
      </c>
      <c r="B64" s="440" t="s">
        <v>143</v>
      </c>
      <c r="C64" s="443"/>
      <c r="D64" s="297" t="s">
        <v>17</v>
      </c>
      <c r="E64" s="319">
        <f>SUM(E65:E67)</f>
        <v>0</v>
      </c>
      <c r="F64" s="319">
        <f>SUM(F65:F67)</f>
        <v>0</v>
      </c>
      <c r="G64" s="319">
        <f>SUM(G65:G67)</f>
        <v>0</v>
      </c>
      <c r="H64" s="319">
        <f>SUM(H65:H67)</f>
        <v>15</v>
      </c>
      <c r="I64" s="319">
        <f>SUM(I65:I67)</f>
        <v>0</v>
      </c>
      <c r="J64" s="493"/>
      <c r="K64" s="320">
        <f>SUM(K65:K67)</f>
        <v>0</v>
      </c>
      <c r="L64" s="320">
        <f>SUM(L65:L67)</f>
        <v>0</v>
      </c>
      <c r="M64" s="320">
        <f>SUM(M65:M67)</f>
        <v>0</v>
      </c>
      <c r="N64" s="320">
        <f t="shared" si="7"/>
        <v>15</v>
      </c>
    </row>
    <row r="65" spans="1:14" s="32" customFormat="1" ht="24" customHeight="1" x14ac:dyDescent="0.25">
      <c r="A65" s="490"/>
      <c r="B65" s="440"/>
      <c r="C65" s="444"/>
      <c r="D65" s="298" t="s">
        <v>18</v>
      </c>
      <c r="E65" s="299"/>
      <c r="F65" s="299"/>
      <c r="G65" s="304"/>
      <c r="H65" s="310">
        <v>14.7</v>
      </c>
      <c r="I65" s="310"/>
      <c r="J65" s="493"/>
      <c r="K65" s="300"/>
      <c r="L65" s="301"/>
      <c r="M65" s="302"/>
      <c r="N65" s="375">
        <f t="shared" si="7"/>
        <v>14.7</v>
      </c>
    </row>
    <row r="66" spans="1:14" s="32" customFormat="1" ht="24" customHeight="1" x14ac:dyDescent="0.25">
      <c r="A66" s="490"/>
      <c r="B66" s="440"/>
      <c r="C66" s="444"/>
      <c r="D66" s="298" t="s">
        <v>10</v>
      </c>
      <c r="E66" s="299"/>
      <c r="F66" s="299"/>
      <c r="G66" s="304"/>
      <c r="H66" s="310"/>
      <c r="I66" s="310"/>
      <c r="J66" s="493"/>
      <c r="K66" s="300"/>
      <c r="L66" s="301"/>
      <c r="M66" s="302"/>
      <c r="N66" s="375">
        <f t="shared" si="7"/>
        <v>0</v>
      </c>
    </row>
    <row r="67" spans="1:14" s="32" customFormat="1" ht="24" customHeight="1" x14ac:dyDescent="0.25">
      <c r="A67" s="491"/>
      <c r="B67" s="440"/>
      <c r="C67" s="445"/>
      <c r="D67" s="303" t="s">
        <v>11</v>
      </c>
      <c r="E67" s="233"/>
      <c r="F67" s="233"/>
      <c r="G67" s="233"/>
      <c r="H67" s="233">
        <v>0.3</v>
      </c>
      <c r="I67" s="233"/>
      <c r="J67" s="493"/>
      <c r="K67" s="233"/>
      <c r="L67" s="233"/>
      <c r="M67" s="233"/>
      <c r="N67" s="376">
        <f t="shared" si="7"/>
        <v>0.3</v>
      </c>
    </row>
    <row r="68" spans="1:14" s="32" customFormat="1" ht="24" customHeight="1" x14ac:dyDescent="0.25">
      <c r="A68" s="489" t="s">
        <v>121</v>
      </c>
      <c r="B68" s="440" t="s">
        <v>144</v>
      </c>
      <c r="C68" s="469"/>
      <c r="D68" s="297" t="s">
        <v>17</v>
      </c>
      <c r="E68" s="319">
        <f>SUM(E69:E71)</f>
        <v>0</v>
      </c>
      <c r="F68" s="319">
        <f>SUM(F69:F71)</f>
        <v>0</v>
      </c>
      <c r="G68" s="319">
        <f>SUM(G69:G71)</f>
        <v>0</v>
      </c>
      <c r="H68" s="319">
        <f>SUM(H69:H71)</f>
        <v>6.7</v>
      </c>
      <c r="I68" s="319">
        <f>SUM(I69:I71)</f>
        <v>0</v>
      </c>
      <c r="J68" s="493"/>
      <c r="K68" s="320">
        <f>SUM(K69:K71)</f>
        <v>0</v>
      </c>
      <c r="L68" s="320">
        <f>SUM(L69:L71)</f>
        <v>0</v>
      </c>
      <c r="M68" s="320">
        <f>SUM(M69:M71)</f>
        <v>0</v>
      </c>
      <c r="N68" s="320">
        <f t="shared" si="7"/>
        <v>6.7</v>
      </c>
    </row>
    <row r="69" spans="1:14" s="32" customFormat="1" ht="24" customHeight="1" x14ac:dyDescent="0.3">
      <c r="A69" s="490"/>
      <c r="B69" s="440"/>
      <c r="C69" s="470"/>
      <c r="D69" s="298" t="s">
        <v>18</v>
      </c>
      <c r="E69" s="299"/>
      <c r="F69" s="299"/>
      <c r="G69" s="305"/>
      <c r="H69" s="310">
        <v>6.57</v>
      </c>
      <c r="I69" s="310"/>
      <c r="J69" s="493"/>
      <c r="K69" s="300"/>
      <c r="L69" s="301"/>
      <c r="M69" s="302"/>
      <c r="N69" s="375">
        <f t="shared" si="7"/>
        <v>6.57</v>
      </c>
    </row>
    <row r="70" spans="1:14" s="32" customFormat="1" ht="24" customHeight="1" x14ac:dyDescent="0.3">
      <c r="A70" s="490"/>
      <c r="B70" s="440"/>
      <c r="C70" s="470"/>
      <c r="D70" s="298" t="s">
        <v>10</v>
      </c>
      <c r="E70" s="299"/>
      <c r="F70" s="299"/>
      <c r="G70" s="305"/>
      <c r="H70" s="310"/>
      <c r="I70" s="310"/>
      <c r="J70" s="493"/>
      <c r="K70" s="300"/>
      <c r="L70" s="301"/>
      <c r="M70" s="302"/>
      <c r="N70" s="375">
        <f t="shared" si="7"/>
        <v>0</v>
      </c>
    </row>
    <row r="71" spans="1:14" s="32" customFormat="1" ht="24" customHeight="1" x14ac:dyDescent="0.3">
      <c r="A71" s="491"/>
      <c r="B71" s="440"/>
      <c r="C71" s="492"/>
      <c r="D71" s="303" t="s">
        <v>11</v>
      </c>
      <c r="E71" s="299"/>
      <c r="F71" s="296"/>
      <c r="G71" s="381"/>
      <c r="H71" s="318">
        <v>0.13</v>
      </c>
      <c r="I71" s="318"/>
      <c r="J71" s="493"/>
      <c r="K71" s="233"/>
      <c r="L71" s="233"/>
      <c r="M71" s="233"/>
      <c r="N71" s="376">
        <f t="shared" si="7"/>
        <v>0.13</v>
      </c>
    </row>
    <row r="72" spans="1:14" s="32" customFormat="1" ht="24" customHeight="1" x14ac:dyDescent="0.25">
      <c r="A72" s="489" t="s">
        <v>122</v>
      </c>
      <c r="B72" s="440" t="s">
        <v>145</v>
      </c>
      <c r="C72" s="469"/>
      <c r="D72" s="297" t="s">
        <v>17</v>
      </c>
      <c r="E72" s="319">
        <f>SUM(E73:E75)</f>
        <v>0</v>
      </c>
      <c r="F72" s="319">
        <f>SUM(F73:F75)</f>
        <v>0</v>
      </c>
      <c r="G72" s="319">
        <f>SUM(G73:G75)</f>
        <v>0</v>
      </c>
      <c r="H72" s="319">
        <f>SUM(H73:H75)</f>
        <v>6.7</v>
      </c>
      <c r="I72" s="319">
        <f>SUM(I73:I75)</f>
        <v>0</v>
      </c>
      <c r="J72" s="493"/>
      <c r="K72" s="320">
        <f>SUM(K73:K75)</f>
        <v>0</v>
      </c>
      <c r="L72" s="320">
        <f>SUM(L73:L75)</f>
        <v>0</v>
      </c>
      <c r="M72" s="320">
        <f>SUM(M73:M75)</f>
        <v>0</v>
      </c>
      <c r="N72" s="320">
        <f t="shared" si="7"/>
        <v>6.7</v>
      </c>
    </row>
    <row r="73" spans="1:14" s="32" customFormat="1" ht="24" customHeight="1" x14ac:dyDescent="0.3">
      <c r="A73" s="490"/>
      <c r="B73" s="440"/>
      <c r="C73" s="470"/>
      <c r="D73" s="298" t="s">
        <v>18</v>
      </c>
      <c r="E73" s="299"/>
      <c r="F73" s="299"/>
      <c r="G73" s="305"/>
      <c r="H73" s="310">
        <v>6.57</v>
      </c>
      <c r="I73" s="310"/>
      <c r="J73" s="493"/>
      <c r="K73" s="300"/>
      <c r="L73" s="301"/>
      <c r="M73" s="302"/>
      <c r="N73" s="375">
        <f t="shared" si="7"/>
        <v>6.57</v>
      </c>
    </row>
    <row r="74" spans="1:14" s="32" customFormat="1" ht="24" customHeight="1" x14ac:dyDescent="0.3">
      <c r="A74" s="490"/>
      <c r="B74" s="440"/>
      <c r="C74" s="470"/>
      <c r="D74" s="298" t="s">
        <v>10</v>
      </c>
      <c r="E74" s="299"/>
      <c r="F74" s="299"/>
      <c r="G74" s="305"/>
      <c r="H74" s="310"/>
      <c r="I74" s="310"/>
      <c r="J74" s="493"/>
      <c r="K74" s="300"/>
      <c r="L74" s="301"/>
      <c r="M74" s="302"/>
      <c r="N74" s="375">
        <f t="shared" si="7"/>
        <v>0</v>
      </c>
    </row>
    <row r="75" spans="1:14" s="32" customFormat="1" ht="24" customHeight="1" x14ac:dyDescent="0.25">
      <c r="A75" s="491"/>
      <c r="B75" s="440"/>
      <c r="C75" s="492"/>
      <c r="D75" s="303" t="s">
        <v>11</v>
      </c>
      <c r="E75" s="233"/>
      <c r="F75" s="233"/>
      <c r="G75" s="233"/>
      <c r="H75" s="233">
        <v>0.13</v>
      </c>
      <c r="I75" s="233"/>
      <c r="J75" s="493"/>
      <c r="K75" s="233"/>
      <c r="L75" s="233"/>
      <c r="M75" s="233"/>
      <c r="N75" s="376">
        <f t="shared" si="7"/>
        <v>0.13</v>
      </c>
    </row>
    <row r="76" spans="1:14" s="32" customFormat="1" ht="24" customHeight="1" x14ac:dyDescent="0.25">
      <c r="A76" s="489" t="s">
        <v>123</v>
      </c>
      <c r="B76" s="440" t="s">
        <v>146</v>
      </c>
      <c r="C76" s="469"/>
      <c r="D76" s="297" t="s">
        <v>17</v>
      </c>
      <c r="E76" s="319">
        <f>SUM(E77:E79)</f>
        <v>0</v>
      </c>
      <c r="F76" s="319">
        <f>SUM(F77:F79)</f>
        <v>0</v>
      </c>
      <c r="G76" s="319">
        <f>SUM(G77:G79)</f>
        <v>0</v>
      </c>
      <c r="H76" s="319">
        <f>SUM(H77:H79)</f>
        <v>0</v>
      </c>
      <c r="I76" s="319">
        <f>SUM(I77:I79)</f>
        <v>15</v>
      </c>
      <c r="J76" s="493"/>
      <c r="K76" s="320">
        <f>SUM(K77:K79)</f>
        <v>0</v>
      </c>
      <c r="L76" s="320">
        <f>SUM(L77:L79)</f>
        <v>0</v>
      </c>
      <c r="M76" s="320">
        <f>SUM(M77:M79)</f>
        <v>0</v>
      </c>
      <c r="N76" s="320">
        <f t="shared" si="7"/>
        <v>15</v>
      </c>
    </row>
    <row r="77" spans="1:14" s="32" customFormat="1" ht="24" customHeight="1" x14ac:dyDescent="0.3">
      <c r="A77" s="490"/>
      <c r="B77" s="440"/>
      <c r="C77" s="470"/>
      <c r="D77" s="298" t="s">
        <v>18</v>
      </c>
      <c r="E77" s="299"/>
      <c r="F77" s="299"/>
      <c r="G77" s="305"/>
      <c r="H77" s="310"/>
      <c r="I77" s="310">
        <v>14.7</v>
      </c>
      <c r="J77" s="493"/>
      <c r="K77" s="300"/>
      <c r="L77" s="301"/>
      <c r="M77" s="302"/>
      <c r="N77" s="375">
        <f t="shared" si="7"/>
        <v>14.7</v>
      </c>
    </row>
    <row r="78" spans="1:14" s="32" customFormat="1" ht="24" customHeight="1" x14ac:dyDescent="0.3">
      <c r="A78" s="490"/>
      <c r="B78" s="440"/>
      <c r="C78" s="470"/>
      <c r="D78" s="298" t="s">
        <v>10</v>
      </c>
      <c r="E78" s="299"/>
      <c r="F78" s="299"/>
      <c r="G78" s="305"/>
      <c r="H78" s="310"/>
      <c r="I78" s="310"/>
      <c r="J78" s="493"/>
      <c r="K78" s="300"/>
      <c r="L78" s="301"/>
      <c r="M78" s="302"/>
      <c r="N78" s="375">
        <f t="shared" si="7"/>
        <v>0</v>
      </c>
    </row>
    <row r="79" spans="1:14" s="32" customFormat="1" ht="24" customHeight="1" x14ac:dyDescent="0.25">
      <c r="A79" s="491"/>
      <c r="B79" s="440"/>
      <c r="C79" s="492"/>
      <c r="D79" s="303" t="s">
        <v>11</v>
      </c>
      <c r="E79" s="233"/>
      <c r="F79" s="233"/>
      <c r="G79" s="233"/>
      <c r="H79" s="233"/>
      <c r="I79" s="233">
        <v>0.3</v>
      </c>
      <c r="J79" s="493"/>
      <c r="K79" s="233"/>
      <c r="L79" s="233"/>
      <c r="M79" s="233"/>
      <c r="N79" s="376">
        <f t="shared" si="7"/>
        <v>0.3</v>
      </c>
    </row>
    <row r="80" spans="1:14" s="32" customFormat="1" ht="24" customHeight="1" x14ac:dyDescent="0.25">
      <c r="A80" s="489" t="s">
        <v>124</v>
      </c>
      <c r="B80" s="440" t="s">
        <v>147</v>
      </c>
      <c r="C80" s="469"/>
      <c r="D80" s="297" t="s">
        <v>17</v>
      </c>
      <c r="E80" s="319">
        <f>SUM(E81:E83)</f>
        <v>0</v>
      </c>
      <c r="F80" s="319">
        <f>SUM(F81:F83)</f>
        <v>0</v>
      </c>
      <c r="G80" s="319">
        <f>SUM(G81:G83)</f>
        <v>0</v>
      </c>
      <c r="H80" s="319">
        <f>SUM(H81:H83)</f>
        <v>0.89549999999999996</v>
      </c>
      <c r="I80" s="319">
        <f>SUM(I81:I83)</f>
        <v>40.816327000000001</v>
      </c>
      <c r="J80" s="493"/>
      <c r="K80" s="320">
        <f>SUM(K81:K83)</f>
        <v>0</v>
      </c>
      <c r="L80" s="320">
        <f>SUM(L81:L83)</f>
        <v>0</v>
      </c>
      <c r="M80" s="320">
        <f>SUM(M81:M83)</f>
        <v>0</v>
      </c>
      <c r="N80" s="320">
        <f t="shared" si="7"/>
        <v>41.711827</v>
      </c>
    </row>
    <row r="81" spans="1:14" s="32" customFormat="1" ht="24" customHeight="1" x14ac:dyDescent="0.25">
      <c r="A81" s="490"/>
      <c r="B81" s="440"/>
      <c r="C81" s="470"/>
      <c r="D81" s="298" t="s">
        <v>18</v>
      </c>
      <c r="E81" s="299"/>
      <c r="F81" s="299"/>
      <c r="G81" s="297"/>
      <c r="H81" s="310"/>
      <c r="I81" s="310">
        <v>40</v>
      </c>
      <c r="J81" s="493"/>
      <c r="K81" s="300"/>
      <c r="L81" s="301"/>
      <c r="M81" s="302"/>
      <c r="N81" s="375">
        <f t="shared" si="7"/>
        <v>40</v>
      </c>
    </row>
    <row r="82" spans="1:14" s="32" customFormat="1" ht="24" customHeight="1" x14ac:dyDescent="0.25">
      <c r="A82" s="490"/>
      <c r="B82" s="440"/>
      <c r="C82" s="470"/>
      <c r="D82" s="298" t="s">
        <v>10</v>
      </c>
      <c r="E82" s="299"/>
      <c r="F82" s="299"/>
      <c r="G82" s="297"/>
      <c r="H82" s="310">
        <v>0.89549999999999996</v>
      </c>
      <c r="I82" s="310">
        <v>0.81632700000000002</v>
      </c>
      <c r="J82" s="493"/>
      <c r="K82" s="300"/>
      <c r="L82" s="301"/>
      <c r="M82" s="302"/>
      <c r="N82" s="375">
        <f t="shared" si="7"/>
        <v>1.711827</v>
      </c>
    </row>
    <row r="83" spans="1:14" s="32" customFormat="1" ht="24" customHeight="1" x14ac:dyDescent="0.25">
      <c r="A83" s="491"/>
      <c r="B83" s="440"/>
      <c r="C83" s="492"/>
      <c r="D83" s="303" t="s">
        <v>11</v>
      </c>
      <c r="E83" s="233"/>
      <c r="F83" s="233"/>
      <c r="G83" s="233"/>
      <c r="H83" s="233"/>
      <c r="I83" s="233"/>
      <c r="J83" s="493"/>
      <c r="K83" s="233"/>
      <c r="L83" s="233"/>
      <c r="M83" s="233"/>
      <c r="N83" s="376">
        <f t="shared" si="7"/>
        <v>0</v>
      </c>
    </row>
    <row r="84" spans="1:14" s="32" customFormat="1" ht="24" customHeight="1" x14ac:dyDescent="0.25">
      <c r="A84" s="489" t="s">
        <v>125</v>
      </c>
      <c r="B84" s="440" t="s">
        <v>148</v>
      </c>
      <c r="C84" s="443"/>
      <c r="D84" s="297" t="s">
        <v>17</v>
      </c>
      <c r="E84" s="319">
        <f>SUM(E85:E87)</f>
        <v>0</v>
      </c>
      <c r="F84" s="319">
        <f>SUM(F85:F87)</f>
        <v>0</v>
      </c>
      <c r="G84" s="319">
        <f>SUM(G85:G87)</f>
        <v>0</v>
      </c>
      <c r="H84" s="319">
        <f>SUM(H85:H87)</f>
        <v>0</v>
      </c>
      <c r="I84" s="319">
        <f>SUM(I85:I87)</f>
        <v>6.7</v>
      </c>
      <c r="J84" s="493"/>
      <c r="K84" s="320">
        <f>SUM(K85:K87)</f>
        <v>0</v>
      </c>
      <c r="L84" s="320">
        <f>SUM(L85:L87)</f>
        <v>0</v>
      </c>
      <c r="M84" s="320">
        <f>SUM(M85:M87)</f>
        <v>0</v>
      </c>
      <c r="N84" s="320">
        <f t="shared" si="7"/>
        <v>6.7</v>
      </c>
    </row>
    <row r="85" spans="1:14" s="32" customFormat="1" ht="24" customHeight="1" x14ac:dyDescent="0.25">
      <c r="A85" s="490"/>
      <c r="B85" s="440"/>
      <c r="C85" s="444"/>
      <c r="D85" s="298" t="s">
        <v>18</v>
      </c>
      <c r="E85" s="299"/>
      <c r="F85" s="299"/>
      <c r="G85" s="304"/>
      <c r="H85" s="310"/>
      <c r="I85" s="310">
        <v>6.57</v>
      </c>
      <c r="J85" s="493"/>
      <c r="K85" s="300"/>
      <c r="L85" s="300"/>
      <c r="M85" s="300"/>
      <c r="N85" s="375">
        <f t="shared" si="7"/>
        <v>6.57</v>
      </c>
    </row>
    <row r="86" spans="1:14" s="32" customFormat="1" ht="24" customHeight="1" x14ac:dyDescent="0.25">
      <c r="A86" s="490"/>
      <c r="B86" s="440"/>
      <c r="C86" s="444"/>
      <c r="D86" s="298" t="s">
        <v>10</v>
      </c>
      <c r="E86" s="299"/>
      <c r="F86" s="299"/>
      <c r="G86" s="304"/>
      <c r="H86" s="310"/>
      <c r="I86" s="310"/>
      <c r="J86" s="493"/>
      <c r="K86" s="300"/>
      <c r="L86" s="301"/>
      <c r="M86" s="302"/>
      <c r="N86" s="375">
        <f t="shared" si="7"/>
        <v>0</v>
      </c>
    </row>
    <row r="87" spans="1:14" s="32" customFormat="1" ht="24" customHeight="1" x14ac:dyDescent="0.25">
      <c r="A87" s="491"/>
      <c r="B87" s="440"/>
      <c r="C87" s="445"/>
      <c r="D87" s="303" t="s">
        <v>11</v>
      </c>
      <c r="E87" s="233"/>
      <c r="F87" s="233"/>
      <c r="G87" s="233"/>
      <c r="H87" s="233"/>
      <c r="I87" s="233">
        <v>0.13</v>
      </c>
      <c r="J87" s="493"/>
      <c r="K87" s="233"/>
      <c r="L87" s="233"/>
      <c r="M87" s="233"/>
      <c r="N87" s="376">
        <f t="shared" si="7"/>
        <v>0.13</v>
      </c>
    </row>
    <row r="88" spans="1:14" s="32" customFormat="1" ht="24" customHeight="1" x14ac:dyDescent="0.25">
      <c r="A88" s="489" t="s">
        <v>126</v>
      </c>
      <c r="B88" s="440" t="s">
        <v>149</v>
      </c>
      <c r="C88" s="469"/>
      <c r="D88" s="297" t="s">
        <v>17</v>
      </c>
      <c r="E88" s="319">
        <f>SUM(E89:E91)</f>
        <v>0</v>
      </c>
      <c r="F88" s="319">
        <f>SUM(F89:F91)</f>
        <v>0</v>
      </c>
      <c r="G88" s="319">
        <f>SUM(G89:G91)</f>
        <v>0</v>
      </c>
      <c r="H88" s="319">
        <f>SUM(H89:H91)</f>
        <v>0</v>
      </c>
      <c r="I88" s="319">
        <f>SUM(I89:I91)</f>
        <v>15</v>
      </c>
      <c r="J88" s="493"/>
      <c r="K88" s="325">
        <f>SUM(K89:K91)</f>
        <v>0</v>
      </c>
      <c r="L88" s="325">
        <f>SUM(L89:L91)</f>
        <v>0</v>
      </c>
      <c r="M88" s="325">
        <f>SUM(M89:M91)</f>
        <v>0</v>
      </c>
      <c r="N88" s="320">
        <f t="shared" si="7"/>
        <v>15</v>
      </c>
    </row>
    <row r="89" spans="1:14" s="32" customFormat="1" ht="24" customHeight="1" x14ac:dyDescent="0.3">
      <c r="A89" s="490"/>
      <c r="B89" s="440"/>
      <c r="C89" s="470"/>
      <c r="D89" s="298" t="s">
        <v>18</v>
      </c>
      <c r="E89" s="299"/>
      <c r="F89" s="299"/>
      <c r="G89" s="305"/>
      <c r="H89" s="310"/>
      <c r="I89" s="310">
        <v>14.7</v>
      </c>
      <c r="J89" s="493"/>
      <c r="K89" s="300"/>
      <c r="L89" s="301"/>
      <c r="M89" s="302"/>
      <c r="N89" s="375">
        <f t="shared" si="7"/>
        <v>14.7</v>
      </c>
    </row>
    <row r="90" spans="1:14" s="32" customFormat="1" ht="24" customHeight="1" x14ac:dyDescent="0.3">
      <c r="A90" s="490"/>
      <c r="B90" s="440"/>
      <c r="C90" s="470"/>
      <c r="D90" s="298" t="s">
        <v>10</v>
      </c>
      <c r="E90" s="299"/>
      <c r="F90" s="299"/>
      <c r="G90" s="305"/>
      <c r="H90" s="310"/>
      <c r="I90" s="310"/>
      <c r="J90" s="493"/>
      <c r="K90" s="300"/>
      <c r="L90" s="301"/>
      <c r="M90" s="302"/>
      <c r="N90" s="375">
        <f t="shared" si="7"/>
        <v>0</v>
      </c>
    </row>
    <row r="91" spans="1:14" s="32" customFormat="1" ht="24" customHeight="1" x14ac:dyDescent="0.25">
      <c r="A91" s="491"/>
      <c r="B91" s="440"/>
      <c r="C91" s="492"/>
      <c r="D91" s="303" t="s">
        <v>11</v>
      </c>
      <c r="E91" s="233"/>
      <c r="F91" s="233"/>
      <c r="G91" s="233"/>
      <c r="H91" s="233"/>
      <c r="I91" s="233">
        <v>0.3</v>
      </c>
      <c r="J91" s="493"/>
      <c r="K91" s="233"/>
      <c r="L91" s="233"/>
      <c r="M91" s="233"/>
      <c r="N91" s="376">
        <f t="shared" si="7"/>
        <v>0.3</v>
      </c>
    </row>
    <row r="92" spans="1:14" s="32" customFormat="1" ht="24" customHeight="1" x14ac:dyDescent="0.25">
      <c r="A92" s="489" t="s">
        <v>127</v>
      </c>
      <c r="B92" s="440" t="s">
        <v>156</v>
      </c>
      <c r="C92" s="469"/>
      <c r="D92" s="297" t="s">
        <v>17</v>
      </c>
      <c r="E92" s="319">
        <f>SUM(E93:E95)</f>
        <v>0</v>
      </c>
      <c r="F92" s="319">
        <f>SUM(F93:F95)</f>
        <v>0</v>
      </c>
      <c r="G92" s="319">
        <f>SUM(G93:G95)</f>
        <v>0</v>
      </c>
      <c r="H92" s="319">
        <f>SUM(H93:H95)</f>
        <v>0</v>
      </c>
      <c r="I92" s="319">
        <f>SUM(I93:I95)</f>
        <v>4.3</v>
      </c>
      <c r="J92" s="493"/>
      <c r="K92" s="325">
        <f>SUM(K93:K95)</f>
        <v>0</v>
      </c>
      <c r="L92" s="325">
        <f>SUM(L93:L95)</f>
        <v>0</v>
      </c>
      <c r="M92" s="325">
        <f>SUM(M93:M95)</f>
        <v>0</v>
      </c>
      <c r="N92" s="320">
        <f t="shared" si="7"/>
        <v>4.3</v>
      </c>
    </row>
    <row r="93" spans="1:14" s="32" customFormat="1" ht="24" customHeight="1" x14ac:dyDescent="0.3">
      <c r="A93" s="490"/>
      <c r="B93" s="440"/>
      <c r="C93" s="470"/>
      <c r="D93" s="298" t="s">
        <v>18</v>
      </c>
      <c r="E93" s="299"/>
      <c r="F93" s="299"/>
      <c r="G93" s="305"/>
      <c r="H93" s="310"/>
      <c r="I93" s="310"/>
      <c r="J93" s="493"/>
      <c r="K93" s="300"/>
      <c r="L93" s="301"/>
      <c r="M93" s="302"/>
      <c r="N93" s="375">
        <f t="shared" si="7"/>
        <v>0</v>
      </c>
    </row>
    <row r="94" spans="1:14" s="32" customFormat="1" ht="24" customHeight="1" x14ac:dyDescent="0.3">
      <c r="A94" s="490"/>
      <c r="B94" s="440"/>
      <c r="C94" s="470"/>
      <c r="D94" s="298" t="s">
        <v>10</v>
      </c>
      <c r="E94" s="299"/>
      <c r="F94" s="299"/>
      <c r="G94" s="305"/>
      <c r="H94" s="310"/>
      <c r="I94" s="310">
        <v>3.9</v>
      </c>
      <c r="J94" s="493"/>
      <c r="K94" s="300"/>
      <c r="L94" s="301"/>
      <c r="M94" s="302"/>
      <c r="N94" s="375">
        <f t="shared" si="7"/>
        <v>3.9</v>
      </c>
    </row>
    <row r="95" spans="1:14" s="32" customFormat="1" ht="24" customHeight="1" x14ac:dyDescent="0.25">
      <c r="A95" s="491"/>
      <c r="B95" s="440"/>
      <c r="C95" s="492"/>
      <c r="D95" s="303" t="s">
        <v>11</v>
      </c>
      <c r="E95" s="233"/>
      <c r="F95" s="233"/>
      <c r="G95" s="233"/>
      <c r="H95" s="233"/>
      <c r="I95" s="233">
        <v>0.4</v>
      </c>
      <c r="J95" s="493"/>
      <c r="K95" s="372"/>
      <c r="L95" s="372"/>
      <c r="M95" s="372"/>
      <c r="N95" s="377">
        <f t="shared" si="7"/>
        <v>0.4</v>
      </c>
    </row>
    <row r="96" spans="1:14" s="32" customFormat="1" ht="24" customHeight="1" x14ac:dyDescent="0.25">
      <c r="A96" s="489" t="s">
        <v>128</v>
      </c>
      <c r="B96" s="440" t="s">
        <v>150</v>
      </c>
      <c r="C96" s="469"/>
      <c r="D96" s="297" t="s">
        <v>17</v>
      </c>
      <c r="E96" s="319">
        <f>SUM(E97:E99)</f>
        <v>0</v>
      </c>
      <c r="F96" s="319">
        <f>SUM(F97:F99)</f>
        <v>0</v>
      </c>
      <c r="G96" s="319">
        <f>SUM(G97:G99)</f>
        <v>0</v>
      </c>
      <c r="H96" s="319">
        <f>SUM(H97:H99)</f>
        <v>0</v>
      </c>
      <c r="I96" s="319">
        <f>SUM(I97:I99)</f>
        <v>4.3</v>
      </c>
      <c r="J96" s="493"/>
      <c r="K96" s="325">
        <f>SUM(K97:K99)</f>
        <v>0</v>
      </c>
      <c r="L96" s="325">
        <f>SUM(L97:L99)</f>
        <v>0</v>
      </c>
      <c r="M96" s="325">
        <f>SUM(M97:M99)</f>
        <v>0</v>
      </c>
      <c r="N96" s="320">
        <f t="shared" si="7"/>
        <v>4.3</v>
      </c>
    </row>
    <row r="97" spans="1:14" s="32" customFormat="1" ht="24" customHeight="1" x14ac:dyDescent="0.3">
      <c r="A97" s="490"/>
      <c r="B97" s="440"/>
      <c r="C97" s="470"/>
      <c r="D97" s="298" t="s">
        <v>18</v>
      </c>
      <c r="E97" s="299"/>
      <c r="F97" s="299"/>
      <c r="G97" s="305"/>
      <c r="H97" s="310"/>
      <c r="I97" s="310">
        <v>4.21</v>
      </c>
      <c r="J97" s="493"/>
      <c r="K97" s="300"/>
      <c r="L97" s="301"/>
      <c r="M97" s="302"/>
      <c r="N97" s="375">
        <f t="shared" si="7"/>
        <v>4.21</v>
      </c>
    </row>
    <row r="98" spans="1:14" s="32" customFormat="1" ht="24" customHeight="1" x14ac:dyDescent="0.3">
      <c r="A98" s="490"/>
      <c r="B98" s="440"/>
      <c r="C98" s="470"/>
      <c r="D98" s="298" t="s">
        <v>10</v>
      </c>
      <c r="E98" s="299"/>
      <c r="F98" s="299"/>
      <c r="G98" s="305"/>
      <c r="H98" s="310"/>
      <c r="I98" s="310"/>
      <c r="J98" s="493"/>
      <c r="K98" s="300"/>
      <c r="L98" s="301"/>
      <c r="M98" s="302"/>
      <c r="N98" s="375">
        <f t="shared" si="7"/>
        <v>0</v>
      </c>
    </row>
    <row r="99" spans="1:14" s="32" customFormat="1" ht="24" customHeight="1" x14ac:dyDescent="0.25">
      <c r="A99" s="491"/>
      <c r="B99" s="440"/>
      <c r="C99" s="492"/>
      <c r="D99" s="303" t="s">
        <v>11</v>
      </c>
      <c r="E99" s="303"/>
      <c r="F99" s="303"/>
      <c r="G99" s="303"/>
      <c r="H99" s="303"/>
      <c r="I99" s="303">
        <v>0.09</v>
      </c>
      <c r="J99" s="493"/>
      <c r="K99" s="303"/>
      <c r="L99" s="303"/>
      <c r="M99" s="303"/>
      <c r="N99" s="378">
        <f t="shared" si="7"/>
        <v>0.09</v>
      </c>
    </row>
    <row r="100" spans="1:14" s="32" customFormat="1" ht="24" customHeight="1" x14ac:dyDescent="0.25">
      <c r="A100" s="489" t="s">
        <v>129</v>
      </c>
      <c r="B100" s="440" t="s">
        <v>151</v>
      </c>
      <c r="C100" s="443"/>
      <c r="D100" s="297" t="s">
        <v>17</v>
      </c>
      <c r="E100" s="319">
        <f>SUM(E101:E103)</f>
        <v>0</v>
      </c>
      <c r="F100" s="319">
        <f>SUM(F101:F103)</f>
        <v>0</v>
      </c>
      <c r="G100" s="319">
        <f>SUM(G101:G103)</f>
        <v>0</v>
      </c>
      <c r="H100" s="319">
        <f>SUM(H101:H103)</f>
        <v>0</v>
      </c>
      <c r="I100" s="319">
        <f>SUM(I101:I103)</f>
        <v>0</v>
      </c>
      <c r="J100" s="493"/>
      <c r="K100" s="325">
        <f>SUM(K101:K103)</f>
        <v>0</v>
      </c>
      <c r="L100" s="325">
        <f>SUM(L101:L103)</f>
        <v>55.55</v>
      </c>
      <c r="M100" s="325">
        <f>SUM(M101:M103)</f>
        <v>0</v>
      </c>
      <c r="N100" s="320">
        <f t="shared" si="7"/>
        <v>55.55</v>
      </c>
    </row>
    <row r="101" spans="1:14" s="32" customFormat="1" ht="24" customHeight="1" x14ac:dyDescent="0.25">
      <c r="A101" s="490"/>
      <c r="B101" s="440"/>
      <c r="C101" s="444"/>
      <c r="D101" s="298" t="s">
        <v>18</v>
      </c>
      <c r="E101" s="299"/>
      <c r="F101" s="299"/>
      <c r="G101" s="304"/>
      <c r="H101" s="309"/>
      <c r="I101" s="310"/>
      <c r="J101" s="493"/>
      <c r="K101" s="300"/>
      <c r="L101" s="301"/>
      <c r="M101" s="302"/>
      <c r="N101" s="375">
        <f t="shared" si="7"/>
        <v>0</v>
      </c>
    </row>
    <row r="102" spans="1:14" s="32" customFormat="1" ht="24" customHeight="1" x14ac:dyDescent="0.25">
      <c r="A102" s="490"/>
      <c r="B102" s="440"/>
      <c r="C102" s="444"/>
      <c r="D102" s="298" t="s">
        <v>10</v>
      </c>
      <c r="E102" s="299"/>
      <c r="F102" s="299"/>
      <c r="G102" s="304"/>
      <c r="H102" s="309"/>
      <c r="I102" s="310"/>
      <c r="J102" s="493"/>
      <c r="K102" s="300"/>
      <c r="L102" s="302">
        <v>55</v>
      </c>
      <c r="M102" s="302"/>
      <c r="N102" s="375">
        <f t="shared" si="7"/>
        <v>55</v>
      </c>
    </row>
    <row r="103" spans="1:14" s="32" customFormat="1" ht="24" customHeight="1" x14ac:dyDescent="0.25">
      <c r="A103" s="491"/>
      <c r="B103" s="440"/>
      <c r="C103" s="445"/>
      <c r="D103" s="303" t="s">
        <v>11</v>
      </c>
      <c r="E103" s="299"/>
      <c r="F103" s="299"/>
      <c r="G103" s="304"/>
      <c r="H103" s="309"/>
      <c r="I103" s="310"/>
      <c r="J103" s="493"/>
      <c r="K103" s="303"/>
      <c r="L103" s="303">
        <v>0.55000000000000004</v>
      </c>
      <c r="M103" s="303"/>
      <c r="N103" s="378">
        <f t="shared" si="7"/>
        <v>0.55000000000000004</v>
      </c>
    </row>
    <row r="104" spans="1:14" s="32" customFormat="1" ht="28.5" customHeight="1" x14ac:dyDescent="0.25">
      <c r="A104" s="489" t="s">
        <v>130</v>
      </c>
      <c r="B104" s="440" t="s">
        <v>152</v>
      </c>
      <c r="C104" s="469"/>
      <c r="D104" s="297" t="s">
        <v>17</v>
      </c>
      <c r="E104" s="319">
        <f>SUM(E105:E107)</f>
        <v>0.75</v>
      </c>
      <c r="F104" s="319">
        <f>SUM(F105:F107)</f>
        <v>0.75</v>
      </c>
      <c r="G104" s="319">
        <f>SUM(G105:G107)</f>
        <v>0.75</v>
      </c>
      <c r="H104" s="319">
        <f>SUM(H105:H107)</f>
        <v>0.5</v>
      </c>
      <c r="I104" s="319">
        <f>SUM(I105:I107)</f>
        <v>0.4</v>
      </c>
      <c r="J104" s="498" t="s">
        <v>384</v>
      </c>
      <c r="K104" s="325">
        <f>SUM(K105:K107)</f>
        <v>0.4</v>
      </c>
      <c r="L104" s="325">
        <f>SUM(L105:L107)</f>
        <v>0.4</v>
      </c>
      <c r="M104" s="325">
        <f>SUM(M105:M107)</f>
        <v>0.4</v>
      </c>
      <c r="N104" s="320">
        <f t="shared" ref="N104:N115" si="8">E104+H104+I104+K104+L104+M104</f>
        <v>2.8499999999999996</v>
      </c>
    </row>
    <row r="105" spans="1:14" s="32" customFormat="1" ht="30" customHeight="1" x14ac:dyDescent="0.3">
      <c r="A105" s="490"/>
      <c r="B105" s="440"/>
      <c r="C105" s="470"/>
      <c r="D105" s="298" t="s">
        <v>18</v>
      </c>
      <c r="E105" s="299"/>
      <c r="F105" s="299"/>
      <c r="G105" s="433"/>
      <c r="H105" s="299"/>
      <c r="I105" s="299"/>
      <c r="J105" s="499"/>
      <c r="K105" s="300"/>
      <c r="L105" s="301"/>
      <c r="M105" s="302"/>
      <c r="N105" s="375">
        <f t="shared" si="8"/>
        <v>0</v>
      </c>
    </row>
    <row r="106" spans="1:14" s="32" customFormat="1" ht="36" customHeight="1" x14ac:dyDescent="0.3">
      <c r="A106" s="490"/>
      <c r="B106" s="440"/>
      <c r="C106" s="470"/>
      <c r="D106" s="298" t="s">
        <v>10</v>
      </c>
      <c r="E106" s="299"/>
      <c r="F106" s="299"/>
      <c r="G106" s="433"/>
      <c r="H106" s="299"/>
      <c r="I106" s="299"/>
      <c r="J106" s="499"/>
      <c r="K106" s="300"/>
      <c r="L106" s="301"/>
      <c r="M106" s="302"/>
      <c r="N106" s="375">
        <f t="shared" si="8"/>
        <v>0</v>
      </c>
    </row>
    <row r="107" spans="1:14" s="32" customFormat="1" ht="33" customHeight="1" x14ac:dyDescent="0.25">
      <c r="A107" s="491"/>
      <c r="B107" s="440"/>
      <c r="C107" s="492"/>
      <c r="D107" s="303" t="s">
        <v>11</v>
      </c>
      <c r="E107" s="434">
        <v>0.75</v>
      </c>
      <c r="F107" s="434">
        <v>0.75</v>
      </c>
      <c r="G107" s="296">
        <v>0.75</v>
      </c>
      <c r="H107" s="296">
        <v>0.5</v>
      </c>
      <c r="I107" s="296">
        <v>0.4</v>
      </c>
      <c r="J107" s="500"/>
      <c r="K107" s="372">
        <v>0.4</v>
      </c>
      <c r="L107" s="372">
        <v>0.4</v>
      </c>
      <c r="M107" s="372">
        <v>0.4</v>
      </c>
      <c r="N107" s="377">
        <f t="shared" si="8"/>
        <v>2.8499999999999996</v>
      </c>
    </row>
    <row r="108" spans="1:14" s="32" customFormat="1" ht="36" customHeight="1" x14ac:dyDescent="0.25">
      <c r="A108" s="439" t="s">
        <v>131</v>
      </c>
      <c r="B108" s="443" t="s">
        <v>153</v>
      </c>
      <c r="C108" s="494"/>
      <c r="D108" s="308" t="s">
        <v>17</v>
      </c>
      <c r="E108" s="311">
        <f>SUM(E109:E111)</f>
        <v>0</v>
      </c>
      <c r="F108" s="311">
        <f>SUM(F109:F111)</f>
        <v>0</v>
      </c>
      <c r="G108" s="311">
        <f>SUM(G109:G111)</f>
        <v>0</v>
      </c>
      <c r="H108" s="311">
        <f>SUM(H109:H111)</f>
        <v>0</v>
      </c>
      <c r="I108" s="311">
        <f>SUM(I109:I111)</f>
        <v>0</v>
      </c>
      <c r="J108" s="495" t="s">
        <v>155</v>
      </c>
      <c r="K108" s="311">
        <f>SUM(K109:K111)</f>
        <v>0</v>
      </c>
      <c r="L108" s="311">
        <f>SUM(L109:L111)</f>
        <v>0</v>
      </c>
      <c r="M108" s="311">
        <f>SUM(M109:M111)</f>
        <v>0</v>
      </c>
      <c r="N108" s="312">
        <f t="shared" si="8"/>
        <v>0</v>
      </c>
    </row>
    <row r="109" spans="1:14" s="32" customFormat="1" ht="33" customHeight="1" x14ac:dyDescent="0.25">
      <c r="A109" s="439"/>
      <c r="B109" s="444"/>
      <c r="C109" s="494"/>
      <c r="D109" s="313" t="s">
        <v>18</v>
      </c>
      <c r="E109" s="310"/>
      <c r="F109" s="310"/>
      <c r="G109" s="310"/>
      <c r="H109" s="314"/>
      <c r="I109" s="314"/>
      <c r="J109" s="496"/>
      <c r="K109" s="315"/>
      <c r="L109" s="315"/>
      <c r="M109" s="315"/>
      <c r="N109" s="316">
        <f t="shared" si="8"/>
        <v>0</v>
      </c>
    </row>
    <row r="110" spans="1:14" s="32" customFormat="1" ht="33" customHeight="1" x14ac:dyDescent="0.25">
      <c r="A110" s="439"/>
      <c r="B110" s="444"/>
      <c r="C110" s="494"/>
      <c r="D110" s="313" t="s">
        <v>10</v>
      </c>
      <c r="E110" s="310"/>
      <c r="F110" s="310"/>
      <c r="G110" s="310"/>
      <c r="H110" s="314"/>
      <c r="I110" s="314"/>
      <c r="J110" s="496"/>
      <c r="K110" s="315"/>
      <c r="L110" s="315"/>
      <c r="M110" s="315"/>
      <c r="N110" s="316">
        <f t="shared" si="8"/>
        <v>0</v>
      </c>
    </row>
    <row r="111" spans="1:14" s="32" customFormat="1" ht="28.5" customHeight="1" x14ac:dyDescent="0.25">
      <c r="A111" s="439"/>
      <c r="B111" s="445"/>
      <c r="C111" s="494"/>
      <c r="D111" s="317" t="s">
        <v>11</v>
      </c>
      <c r="E111" s="317"/>
      <c r="F111" s="317"/>
      <c r="G111" s="317"/>
      <c r="H111" s="317"/>
      <c r="I111" s="317"/>
      <c r="J111" s="497"/>
      <c r="K111" s="372"/>
      <c r="L111" s="372"/>
      <c r="M111" s="372"/>
      <c r="N111" s="377">
        <f t="shared" si="8"/>
        <v>0</v>
      </c>
    </row>
    <row r="112" spans="1:14" s="32" customFormat="1" ht="24" customHeight="1" x14ac:dyDescent="0.25">
      <c r="A112" s="439" t="s">
        <v>132</v>
      </c>
      <c r="B112" s="443" t="s">
        <v>154</v>
      </c>
      <c r="C112" s="494"/>
      <c r="D112" s="308" t="s">
        <v>17</v>
      </c>
      <c r="E112" s="311">
        <f>SUM(E113:E115)</f>
        <v>0</v>
      </c>
      <c r="F112" s="311">
        <f>SUM(F113:F115)</f>
        <v>0</v>
      </c>
      <c r="G112" s="311">
        <f>SUM(G113:G115)</f>
        <v>0</v>
      </c>
      <c r="H112" s="311">
        <f>SUM(H113:H115)</f>
        <v>0</v>
      </c>
      <c r="I112" s="311">
        <f>SUM(I113:I115)</f>
        <v>0</v>
      </c>
      <c r="J112" s="495" t="s">
        <v>354</v>
      </c>
      <c r="K112" s="311">
        <f>SUM(K113:K115)</f>
        <v>0</v>
      </c>
      <c r="L112" s="311">
        <f>SUM(L113:L115)</f>
        <v>0</v>
      </c>
      <c r="M112" s="311">
        <f>SUM(M113:M115)</f>
        <v>0</v>
      </c>
      <c r="N112" s="312">
        <f t="shared" si="8"/>
        <v>0</v>
      </c>
    </row>
    <row r="113" spans="1:14" s="32" customFormat="1" ht="24" customHeight="1" x14ac:dyDescent="0.25">
      <c r="A113" s="439"/>
      <c r="B113" s="444"/>
      <c r="C113" s="494"/>
      <c r="D113" s="313" t="s">
        <v>18</v>
      </c>
      <c r="E113" s="310"/>
      <c r="F113" s="310"/>
      <c r="G113" s="310"/>
      <c r="H113" s="314"/>
      <c r="I113" s="314"/>
      <c r="J113" s="496"/>
      <c r="K113" s="315"/>
      <c r="L113" s="315"/>
      <c r="M113" s="315"/>
      <c r="N113" s="316">
        <f t="shared" si="8"/>
        <v>0</v>
      </c>
    </row>
    <row r="114" spans="1:14" s="32" customFormat="1" ht="24" customHeight="1" x14ac:dyDescent="0.25">
      <c r="A114" s="439"/>
      <c r="B114" s="444"/>
      <c r="C114" s="494"/>
      <c r="D114" s="313" t="s">
        <v>10</v>
      </c>
      <c r="E114" s="310"/>
      <c r="F114" s="310"/>
      <c r="G114" s="310"/>
      <c r="H114" s="314"/>
      <c r="I114" s="314"/>
      <c r="J114" s="496"/>
      <c r="K114" s="315"/>
      <c r="L114" s="315"/>
      <c r="M114" s="315"/>
      <c r="N114" s="316">
        <f t="shared" si="8"/>
        <v>0</v>
      </c>
    </row>
    <row r="115" spans="1:14" s="32" customFormat="1" ht="28.5" customHeight="1" x14ac:dyDescent="0.25">
      <c r="A115" s="439"/>
      <c r="B115" s="445"/>
      <c r="C115" s="494"/>
      <c r="D115" s="317" t="s">
        <v>11</v>
      </c>
      <c r="E115" s="310"/>
      <c r="F115" s="310"/>
      <c r="G115" s="310"/>
      <c r="H115" s="314"/>
      <c r="I115" s="314"/>
      <c r="J115" s="497"/>
      <c r="K115" s="372"/>
      <c r="L115" s="372"/>
      <c r="M115" s="372"/>
      <c r="N115" s="377">
        <f t="shared" si="8"/>
        <v>0</v>
      </c>
    </row>
    <row r="116" spans="1:14" s="37" customFormat="1" ht="40.5" x14ac:dyDescent="0.25">
      <c r="A116" s="548">
        <v>1</v>
      </c>
      <c r="B116" s="74" t="s">
        <v>51</v>
      </c>
      <c r="C116" s="550"/>
      <c r="D116" s="54" t="s">
        <v>9</v>
      </c>
      <c r="E116" s="246">
        <f>E117+E118+E119</f>
        <v>15.429779009999999</v>
      </c>
      <c r="F116" s="246">
        <f t="shared" ref="F116:G116" si="9">F117+F118+F119</f>
        <v>15.429779009999999</v>
      </c>
      <c r="G116" s="246">
        <f t="shared" si="9"/>
        <v>15.429779009999999</v>
      </c>
      <c r="H116" s="246">
        <f t="shared" ref="H116:N116" si="10">H117+H118+H119</f>
        <v>250.8955</v>
      </c>
      <c r="I116" s="246">
        <f t="shared" si="10"/>
        <v>94.51632699999999</v>
      </c>
      <c r="J116" s="558"/>
      <c r="K116" s="246">
        <f t="shared" si="10"/>
        <v>0.4</v>
      </c>
      <c r="L116" s="246">
        <f t="shared" si="10"/>
        <v>55.95</v>
      </c>
      <c r="M116" s="246">
        <f t="shared" si="10"/>
        <v>0.4</v>
      </c>
      <c r="N116" s="247">
        <f t="shared" si="10"/>
        <v>417.59160600999996</v>
      </c>
    </row>
    <row r="117" spans="1:14" s="50" customFormat="1" ht="32.25" customHeight="1" x14ac:dyDescent="0.25">
      <c r="A117" s="548"/>
      <c r="B117" s="561" t="str">
        <f>F15</f>
        <v>ДЕМОГРАФИЯ</v>
      </c>
      <c r="C117" s="550"/>
      <c r="D117" s="55" t="s">
        <v>18</v>
      </c>
      <c r="E117" s="248">
        <f>E23+E37+E41+E45+E49+E53+E57+E61+E65+E69+E73+E77+E81+E85+E89+E93+E97+E101+E105+E109+E113</f>
        <v>0</v>
      </c>
      <c r="F117" s="248">
        <f t="shared" ref="F117:G117" si="11">F23+F37+F41+F45+F49+F53+F57+F61+F65+F69+F73+F77+F81+F85+F89+F93+F97+F101+F105+F109+F113</f>
        <v>0</v>
      </c>
      <c r="G117" s="248">
        <f t="shared" si="11"/>
        <v>0</v>
      </c>
      <c r="H117" s="248">
        <f>H23+H37+H41+H45+H49+H53+H57+H61+H65+H69+H73+H77+H81+H85+H89+H93+H97+H101+H105+H109+H113</f>
        <v>27.84</v>
      </c>
      <c r="I117" s="248">
        <f>I23+I37+I41+I45+I49+I53+I57+I61+I65+I69+I73+I77+I81+I85+I89+I93+I97+I101+I105+I109+I113</f>
        <v>80.179999999999993</v>
      </c>
      <c r="J117" s="559"/>
      <c r="K117" s="249">
        <f>K23+K37+K41+K45+K49+K53+K57+K61+K65+K69+K73+K77+K81+K85+K89+K93+K97++K101+K105+K109+K113</f>
        <v>0</v>
      </c>
      <c r="L117" s="249">
        <f>L23+L37+L41+L45+L49+L53+L57+L61+L65+L69+L73+L77+L81+L85+L89+L93+L97++L101+L105+L109+L113</f>
        <v>0</v>
      </c>
      <c r="M117" s="249">
        <f>M23+M37+M41+M45+M49+M53+M57+M61+M65+M69+M73+M77+M81+M85+M89+M93+M97++M101+M105+M109+M113</f>
        <v>0</v>
      </c>
      <c r="N117" s="379">
        <f>E117+H117+I117+K117+L117+M117</f>
        <v>108.02</v>
      </c>
    </row>
    <row r="118" spans="1:14" s="50" customFormat="1" ht="34.5" customHeight="1" x14ac:dyDescent="0.25">
      <c r="A118" s="548"/>
      <c r="B118" s="562"/>
      <c r="C118" s="550"/>
      <c r="D118" s="55" t="s">
        <v>10</v>
      </c>
      <c r="E118" s="248">
        <f>E24+E38+E42+E46+E50+E54+E58+E62+E66+E70+E74+E78+E82+E86+E90+E94+E98+E102+E106+E110+E114</f>
        <v>14.586059259999999</v>
      </c>
      <c r="F118" s="248">
        <f>F24+F38+F42+F46+F50+F54+F58+F62+F66+F70+F74+F78+F82+F86+F90+F94+F98+F102+F106+F110+F114</f>
        <v>14.586059259999999</v>
      </c>
      <c r="G118" s="248">
        <f>G24+G38+G42+G46+G50+G54+G58+G62+G66+G70+G74+G78+G82+G86+G90+G94+G98+G102+G106+G110+G114</f>
        <v>14.586059259999999</v>
      </c>
      <c r="H118" s="248">
        <f t="shared" ref="E118:I119" si="12">H24+H38+H42+H46+H50+H54+H58+H62+H66+H70+H74+H78+H82+H86+H90+H94+H98+H102+H106+H110+H114</f>
        <v>221.99549999999999</v>
      </c>
      <c r="I118" s="248">
        <f t="shared" si="12"/>
        <v>12.636327</v>
      </c>
      <c r="J118" s="559"/>
      <c r="K118" s="249">
        <f t="shared" ref="K118:M119" si="13">K24+K38+K42+K46+K50+K54+K58+K62+K66+K70+K74+K78+K82+K86+K90+K94+K98++K102+K106+K110+K114</f>
        <v>0</v>
      </c>
      <c r="L118" s="249">
        <f t="shared" si="13"/>
        <v>55</v>
      </c>
      <c r="M118" s="249">
        <f t="shared" si="13"/>
        <v>0</v>
      </c>
      <c r="N118" s="379">
        <f>E118+H118+I118+K118+L118+M118</f>
        <v>304.21788626</v>
      </c>
    </row>
    <row r="119" spans="1:14" s="37" customFormat="1" ht="34.5" customHeight="1" thickBot="1" x14ac:dyDescent="0.3">
      <c r="A119" s="549"/>
      <c r="B119" s="563"/>
      <c r="C119" s="551"/>
      <c r="D119" s="95" t="s">
        <v>11</v>
      </c>
      <c r="E119" s="382">
        <f t="shared" si="12"/>
        <v>0.84371974999999999</v>
      </c>
      <c r="F119" s="382">
        <f t="shared" si="12"/>
        <v>0.84371974999999999</v>
      </c>
      <c r="G119" s="382">
        <f t="shared" si="12"/>
        <v>0.84371974999999999</v>
      </c>
      <c r="H119" s="382">
        <f t="shared" si="12"/>
        <v>1.06</v>
      </c>
      <c r="I119" s="382">
        <f t="shared" si="12"/>
        <v>1.7000000000000002</v>
      </c>
      <c r="J119" s="560"/>
      <c r="K119" s="383">
        <f t="shared" si="13"/>
        <v>0.4</v>
      </c>
      <c r="L119" s="383">
        <f t="shared" si="13"/>
        <v>0.95000000000000007</v>
      </c>
      <c r="M119" s="383">
        <f t="shared" si="13"/>
        <v>0.4</v>
      </c>
      <c r="N119" s="380">
        <f>E119+H119+I119+K119+L119+M119</f>
        <v>5.3537197500000007</v>
      </c>
    </row>
    <row r="120" spans="1:14" s="37" customFormat="1" ht="53.25" customHeight="1" thickBot="1" x14ac:dyDescent="0.3">
      <c r="A120" s="70"/>
      <c r="B120" s="71"/>
      <c r="C120" s="71"/>
      <c r="D120" s="71"/>
      <c r="E120" s="100" t="s">
        <v>84</v>
      </c>
      <c r="F120" s="99" t="s">
        <v>53</v>
      </c>
      <c r="G120" s="101"/>
      <c r="H120" s="71"/>
      <c r="I120" s="71"/>
      <c r="J120" s="71"/>
      <c r="K120" s="71"/>
      <c r="L120" s="71"/>
      <c r="M120" s="71"/>
      <c r="N120" s="72"/>
    </row>
    <row r="121" spans="1:14" s="37" customFormat="1" ht="53.25" customHeight="1" thickBot="1" x14ac:dyDescent="0.3">
      <c r="A121" s="601" t="s">
        <v>74</v>
      </c>
      <c r="B121" s="602"/>
      <c r="C121" s="602"/>
      <c r="D121" s="602"/>
      <c r="E121" s="602"/>
      <c r="F121" s="602"/>
      <c r="G121" s="602"/>
      <c r="H121" s="602"/>
      <c r="I121" s="602"/>
      <c r="J121" s="602"/>
      <c r="K121" s="603"/>
      <c r="L121" s="603"/>
      <c r="M121" s="603"/>
      <c r="N121" s="604"/>
    </row>
    <row r="122" spans="1:14" s="37" customFormat="1" ht="53.25" customHeight="1" x14ac:dyDescent="0.25">
      <c r="A122" s="598" t="s">
        <v>12</v>
      </c>
      <c r="B122" s="198" t="s">
        <v>75</v>
      </c>
      <c r="C122" s="199"/>
      <c r="D122" s="200"/>
      <c r="E122" s="201"/>
      <c r="F122" s="201"/>
      <c r="G122" s="201"/>
      <c r="H122" s="201"/>
      <c r="I122" s="201"/>
      <c r="J122" s="215" t="s">
        <v>157</v>
      </c>
      <c r="K122" s="201"/>
      <c r="L122" s="201"/>
      <c r="M122" s="201"/>
      <c r="N122" s="216"/>
    </row>
    <row r="123" spans="1:14" s="37" customFormat="1" ht="53.25" customHeight="1" x14ac:dyDescent="0.25">
      <c r="A123" s="599"/>
      <c r="B123" s="7" t="s">
        <v>25</v>
      </c>
      <c r="C123" s="187"/>
      <c r="D123" s="188"/>
      <c r="E123" s="202" t="s">
        <v>81</v>
      </c>
      <c r="F123" s="189"/>
      <c r="G123" s="189"/>
      <c r="H123" s="189"/>
      <c r="I123" s="189"/>
      <c r="J123" s="217"/>
      <c r="K123" s="189"/>
      <c r="L123" s="189"/>
      <c r="M123" s="189"/>
      <c r="N123" s="218"/>
    </row>
    <row r="124" spans="1:14" s="37" customFormat="1" ht="53.25" customHeight="1" x14ac:dyDescent="0.25">
      <c r="A124" s="599" t="s">
        <v>13</v>
      </c>
      <c r="B124" s="190" t="s">
        <v>76</v>
      </c>
      <c r="C124" s="191"/>
      <c r="D124" s="192"/>
      <c r="E124" s="193"/>
      <c r="F124" s="193"/>
      <c r="G124" s="193"/>
      <c r="H124" s="193"/>
      <c r="I124" s="193"/>
      <c r="J124" s="219"/>
      <c r="K124" s="193"/>
      <c r="L124" s="193"/>
      <c r="M124" s="193"/>
      <c r="N124" s="220"/>
    </row>
    <row r="125" spans="1:14" s="37" customFormat="1" ht="53.25" customHeight="1" x14ac:dyDescent="0.25">
      <c r="A125" s="599"/>
      <c r="B125" s="7" t="s">
        <v>25</v>
      </c>
      <c r="C125" s="187"/>
      <c r="D125" s="188"/>
      <c r="E125" s="202" t="s">
        <v>81</v>
      </c>
      <c r="F125" s="189"/>
      <c r="G125" s="189"/>
      <c r="H125" s="189"/>
      <c r="I125" s="189"/>
      <c r="J125" s="217"/>
      <c r="K125" s="189"/>
      <c r="L125" s="189"/>
      <c r="M125" s="189"/>
      <c r="N125" s="218"/>
    </row>
    <row r="126" spans="1:14" s="37" customFormat="1" ht="53.25" customHeight="1" x14ac:dyDescent="0.25">
      <c r="A126" s="599" t="s">
        <v>77</v>
      </c>
      <c r="B126" s="190" t="s">
        <v>78</v>
      </c>
      <c r="C126" s="191"/>
      <c r="D126" s="192"/>
      <c r="E126" s="193"/>
      <c r="F126" s="193"/>
      <c r="G126" s="193"/>
      <c r="H126" s="193"/>
      <c r="I126" s="193"/>
      <c r="J126" s="219"/>
      <c r="K126" s="193"/>
      <c r="L126" s="193"/>
      <c r="M126" s="193"/>
      <c r="N126" s="220"/>
    </row>
    <row r="127" spans="1:14" s="37" customFormat="1" ht="53.25" customHeight="1" x14ac:dyDescent="0.25">
      <c r="A127" s="599"/>
      <c r="B127" s="7" t="s">
        <v>25</v>
      </c>
      <c r="C127" s="187"/>
      <c r="D127" s="188"/>
      <c r="E127" s="202" t="s">
        <v>81</v>
      </c>
      <c r="F127" s="189"/>
      <c r="G127" s="189"/>
      <c r="H127" s="189"/>
      <c r="I127" s="189"/>
      <c r="J127" s="217"/>
      <c r="K127" s="189"/>
      <c r="L127" s="189"/>
      <c r="M127" s="189"/>
      <c r="N127" s="218"/>
    </row>
    <row r="128" spans="1:14" s="37" customFormat="1" ht="53.25" customHeight="1" x14ac:dyDescent="0.25">
      <c r="A128" s="599" t="s">
        <v>79</v>
      </c>
      <c r="B128" s="190" t="s">
        <v>80</v>
      </c>
      <c r="C128" s="191"/>
      <c r="D128" s="192"/>
      <c r="E128" s="193"/>
      <c r="F128" s="193"/>
      <c r="G128" s="193"/>
      <c r="H128" s="193"/>
      <c r="I128" s="193"/>
      <c r="J128" s="219"/>
      <c r="K128" s="193"/>
      <c r="L128" s="193"/>
      <c r="M128" s="193"/>
      <c r="N128" s="220"/>
    </row>
    <row r="129" spans="1:14" s="37" customFormat="1" ht="53.25" customHeight="1" thickBot="1" x14ac:dyDescent="0.3">
      <c r="A129" s="600"/>
      <c r="B129" s="194" t="s">
        <v>25</v>
      </c>
      <c r="C129" s="195"/>
      <c r="D129" s="196"/>
      <c r="E129" s="203" t="s">
        <v>81</v>
      </c>
      <c r="F129" s="197"/>
      <c r="G129" s="197"/>
      <c r="H129" s="197"/>
      <c r="I129" s="197"/>
      <c r="J129" s="221"/>
      <c r="K129" s="197"/>
      <c r="L129" s="197"/>
      <c r="M129" s="197"/>
      <c r="N129" s="222"/>
    </row>
    <row r="130" spans="1:14" s="37" customFormat="1" ht="21" thickBot="1" x14ac:dyDescent="0.3">
      <c r="A130" s="501" t="s">
        <v>31</v>
      </c>
      <c r="B130" s="460"/>
      <c r="C130" s="460"/>
      <c r="D130" s="460"/>
      <c r="E130" s="460"/>
      <c r="F130" s="460"/>
      <c r="G130" s="460"/>
      <c r="H130" s="460"/>
      <c r="I130" s="460"/>
      <c r="J130" s="460"/>
      <c r="K130" s="460"/>
      <c r="L130" s="460"/>
      <c r="M130" s="460"/>
      <c r="N130" s="461"/>
    </row>
    <row r="131" spans="1:14" s="37" customFormat="1" ht="39" x14ac:dyDescent="0.25">
      <c r="A131" s="477" t="s">
        <v>12</v>
      </c>
      <c r="B131" s="6" t="s">
        <v>24</v>
      </c>
      <c r="C131" s="80"/>
      <c r="D131" s="81"/>
      <c r="E131" s="80"/>
      <c r="F131" s="80"/>
      <c r="G131" s="80"/>
      <c r="H131" s="80"/>
      <c r="I131" s="80"/>
      <c r="J131" s="82"/>
      <c r="K131" s="83"/>
      <c r="L131" s="83"/>
      <c r="M131" s="83"/>
      <c r="N131" s="84"/>
    </row>
    <row r="132" spans="1:14" s="37" customFormat="1" x14ac:dyDescent="0.25">
      <c r="A132" s="503"/>
      <c r="B132" s="13" t="s">
        <v>25</v>
      </c>
      <c r="C132" s="27"/>
      <c r="D132" s="11"/>
      <c r="E132" s="27"/>
      <c r="F132" s="27"/>
      <c r="G132" s="27"/>
      <c r="H132" s="27"/>
      <c r="I132" s="27"/>
      <c r="J132" s="38"/>
      <c r="K132" s="27"/>
      <c r="L132" s="27"/>
      <c r="M132" s="27"/>
      <c r="N132" s="28"/>
    </row>
    <row r="133" spans="1:14" s="37" customFormat="1" ht="19.5" x14ac:dyDescent="0.25">
      <c r="A133" s="14"/>
      <c r="B133" s="15" t="s">
        <v>14</v>
      </c>
      <c r="C133" s="514" t="s">
        <v>15</v>
      </c>
      <c r="D133" s="515"/>
      <c r="E133" s="515"/>
      <c r="F133" s="515"/>
      <c r="G133" s="515"/>
      <c r="H133" s="515"/>
      <c r="I133" s="515"/>
      <c r="J133" s="515"/>
      <c r="K133" s="486"/>
      <c r="L133" s="486"/>
      <c r="M133" s="486"/>
      <c r="N133" s="487"/>
    </row>
    <row r="134" spans="1:14" s="37" customFormat="1" ht="22.5" x14ac:dyDescent="0.25">
      <c r="A134" s="507" t="s">
        <v>16</v>
      </c>
      <c r="B134" s="466" t="s">
        <v>33</v>
      </c>
      <c r="C134" s="469"/>
      <c r="D134" s="4" t="s">
        <v>17</v>
      </c>
      <c r="E134" s="75">
        <f>SUM(E135:E137)</f>
        <v>0</v>
      </c>
      <c r="F134" s="75">
        <f>SUM(F135:F137)</f>
        <v>0</v>
      </c>
      <c r="G134" s="75">
        <f>SUM(G135:G137)</f>
        <v>0</v>
      </c>
      <c r="H134" s="75">
        <f>SUM(H135:H137)</f>
        <v>0</v>
      </c>
      <c r="I134" s="75">
        <f>SUM(I135:I137)</f>
        <v>0</v>
      </c>
      <c r="J134" s="471"/>
      <c r="K134" s="75">
        <f>SUM(K135:K137)</f>
        <v>0</v>
      </c>
      <c r="L134" s="75">
        <f>SUM(L135:L137)</f>
        <v>0</v>
      </c>
      <c r="M134" s="75">
        <f>SUM(M135:M137)</f>
        <v>0</v>
      </c>
      <c r="N134" s="85">
        <f>E134+H134+I134+K134+L134+M134</f>
        <v>0</v>
      </c>
    </row>
    <row r="135" spans="1:14" s="37" customFormat="1" ht="23.25" x14ac:dyDescent="0.25">
      <c r="A135" s="488"/>
      <c r="B135" s="467"/>
      <c r="C135" s="470"/>
      <c r="D135" s="16" t="s">
        <v>18</v>
      </c>
      <c r="E135" s="230"/>
      <c r="F135" s="230"/>
      <c r="G135" s="230"/>
      <c r="H135" s="231"/>
      <c r="I135" s="231"/>
      <c r="J135" s="472"/>
      <c r="K135" s="232"/>
      <c r="L135" s="232"/>
      <c r="M135" s="232"/>
      <c r="N135" s="268">
        <f>E135+H135+I135+K135+L135+M135</f>
        <v>0</v>
      </c>
    </row>
    <row r="136" spans="1:14" s="37" customFormat="1" ht="23.25" x14ac:dyDescent="0.25">
      <c r="A136" s="488"/>
      <c r="B136" s="467"/>
      <c r="C136" s="470"/>
      <c r="D136" s="16" t="s">
        <v>10</v>
      </c>
      <c r="E136" s="230"/>
      <c r="F136" s="230"/>
      <c r="G136" s="230"/>
      <c r="H136" s="231"/>
      <c r="I136" s="231"/>
      <c r="J136" s="472"/>
      <c r="K136" s="232"/>
      <c r="L136" s="232"/>
      <c r="M136" s="232"/>
      <c r="N136" s="268">
        <f>E136+H136+I136+K136+L136+M136</f>
        <v>0</v>
      </c>
    </row>
    <row r="137" spans="1:14" s="37" customFormat="1" ht="22.5" x14ac:dyDescent="0.25">
      <c r="A137" s="508"/>
      <c r="B137" s="468"/>
      <c r="C137" s="492"/>
      <c r="D137" s="17" t="s">
        <v>11</v>
      </c>
      <c r="E137" s="234"/>
      <c r="F137" s="234"/>
      <c r="G137" s="234"/>
      <c r="H137" s="235"/>
      <c r="I137" s="235"/>
      <c r="J137" s="473"/>
      <c r="K137" s="232"/>
      <c r="L137" s="232"/>
      <c r="M137" s="232"/>
      <c r="N137" s="85">
        <f>E137+H137+I137+K137+L137+M137</f>
        <v>0</v>
      </c>
    </row>
    <row r="138" spans="1:14" s="37" customFormat="1" ht="39" x14ac:dyDescent="0.25">
      <c r="A138" s="478" t="s">
        <v>13</v>
      </c>
      <c r="B138" s="29" t="s">
        <v>24</v>
      </c>
      <c r="C138" s="40"/>
      <c r="D138" s="41"/>
      <c r="E138" s="236"/>
      <c r="F138" s="236"/>
      <c r="G138" s="236"/>
      <c r="H138" s="236"/>
      <c r="I138" s="236"/>
      <c r="J138" s="237"/>
      <c r="K138" s="232"/>
      <c r="L138" s="232"/>
      <c r="M138" s="232"/>
      <c r="N138" s="238"/>
    </row>
    <row r="139" spans="1:14" s="37" customFormat="1" x14ac:dyDescent="0.25">
      <c r="A139" s="503"/>
      <c r="B139" s="13" t="s">
        <v>25</v>
      </c>
      <c r="C139" s="27"/>
      <c r="D139" s="11"/>
      <c r="E139" s="27"/>
      <c r="F139" s="27"/>
      <c r="G139" s="27"/>
      <c r="H139" s="27"/>
      <c r="I139" s="27"/>
      <c r="J139" s="38"/>
      <c r="K139" s="27"/>
      <c r="L139" s="27"/>
      <c r="M139" s="27"/>
      <c r="N139" s="28"/>
    </row>
    <row r="140" spans="1:14" s="37" customFormat="1" ht="19.5" x14ac:dyDescent="0.25">
      <c r="A140" s="14"/>
      <c r="B140" s="15" t="s">
        <v>14</v>
      </c>
      <c r="C140" s="514" t="s">
        <v>15</v>
      </c>
      <c r="D140" s="515"/>
      <c r="E140" s="515"/>
      <c r="F140" s="515"/>
      <c r="G140" s="515"/>
      <c r="H140" s="515"/>
      <c r="I140" s="515"/>
      <c r="J140" s="515"/>
      <c r="K140" s="486"/>
      <c r="L140" s="486"/>
      <c r="M140" s="486"/>
      <c r="N140" s="487"/>
    </row>
    <row r="141" spans="1:14" s="37" customFormat="1" ht="22.5" x14ac:dyDescent="0.25">
      <c r="A141" s="507" t="s">
        <v>29</v>
      </c>
      <c r="B141" s="466" t="s">
        <v>33</v>
      </c>
      <c r="C141" s="469"/>
      <c r="D141" s="4" t="s">
        <v>17</v>
      </c>
      <c r="E141" s="75">
        <f>SUM(E142:E144)</f>
        <v>0</v>
      </c>
      <c r="F141" s="75">
        <f>SUM(F142:F144)</f>
        <v>0</v>
      </c>
      <c r="G141" s="75">
        <f>SUM(G142:G144)</f>
        <v>0</v>
      </c>
      <c r="H141" s="75">
        <f>SUM(H142:H144)</f>
        <v>0</v>
      </c>
      <c r="I141" s="75">
        <f>SUM(I142:I144)</f>
        <v>0</v>
      </c>
      <c r="J141" s="471"/>
      <c r="K141" s="75">
        <f>SUM(K142:K144)</f>
        <v>0</v>
      </c>
      <c r="L141" s="75">
        <f>SUM(L142:L144)</f>
        <v>0</v>
      </c>
      <c r="M141" s="75">
        <f>SUM(M142:M144)</f>
        <v>0</v>
      </c>
      <c r="N141" s="85">
        <f>E141+H141+I141+K141+L141+M141</f>
        <v>0</v>
      </c>
    </row>
    <row r="142" spans="1:14" s="37" customFormat="1" ht="23.25" x14ac:dyDescent="0.25">
      <c r="A142" s="488"/>
      <c r="B142" s="467"/>
      <c r="C142" s="470"/>
      <c r="D142" s="16" t="s">
        <v>18</v>
      </c>
      <c r="E142" s="230"/>
      <c r="F142" s="230"/>
      <c r="G142" s="230"/>
      <c r="H142" s="231"/>
      <c r="I142" s="231"/>
      <c r="J142" s="472"/>
      <c r="K142" s="232"/>
      <c r="L142" s="232"/>
      <c r="M142" s="232"/>
      <c r="N142" s="268">
        <f>E142+H142+I142+K142+L142+M142</f>
        <v>0</v>
      </c>
    </row>
    <row r="143" spans="1:14" s="37" customFormat="1" ht="23.25" x14ac:dyDescent="0.25">
      <c r="A143" s="488"/>
      <c r="B143" s="467"/>
      <c r="C143" s="470"/>
      <c r="D143" s="16" t="s">
        <v>10</v>
      </c>
      <c r="E143" s="230"/>
      <c r="F143" s="230"/>
      <c r="G143" s="230"/>
      <c r="H143" s="231"/>
      <c r="I143" s="231"/>
      <c r="J143" s="472"/>
      <c r="K143" s="232"/>
      <c r="L143" s="232"/>
      <c r="M143" s="232"/>
      <c r="N143" s="268">
        <f>E143+H143+I143+K143+L143+M143</f>
        <v>0</v>
      </c>
    </row>
    <row r="144" spans="1:14" s="37" customFormat="1" ht="22.5" x14ac:dyDescent="0.25">
      <c r="A144" s="488"/>
      <c r="B144" s="468"/>
      <c r="C144" s="470"/>
      <c r="D144" s="20" t="s">
        <v>11</v>
      </c>
      <c r="E144" s="234"/>
      <c r="F144" s="234"/>
      <c r="G144" s="234"/>
      <c r="H144" s="235"/>
      <c r="I144" s="235"/>
      <c r="J144" s="473"/>
      <c r="K144" s="232"/>
      <c r="L144" s="232"/>
      <c r="M144" s="232"/>
      <c r="N144" s="85">
        <f>E144+H144+I144+K144+L144+M144</f>
        <v>0</v>
      </c>
    </row>
    <row r="145" spans="1:14" s="37" customFormat="1" ht="39.75" thickBot="1" x14ac:dyDescent="0.3">
      <c r="A145" s="86" t="s">
        <v>28</v>
      </c>
      <c r="B145" s="87" t="s">
        <v>30</v>
      </c>
      <c r="C145" s="88"/>
      <c r="D145" s="89"/>
      <c r="E145" s="242"/>
      <c r="F145" s="242"/>
      <c r="G145" s="242"/>
      <c r="H145" s="242"/>
      <c r="I145" s="242"/>
      <c r="J145" s="243"/>
      <c r="K145" s="244"/>
      <c r="L145" s="244"/>
      <c r="M145" s="244"/>
      <c r="N145" s="245"/>
    </row>
    <row r="146" spans="1:14" s="37" customFormat="1" ht="21" thickBot="1" x14ac:dyDescent="0.3">
      <c r="A146" s="474" t="s">
        <v>32</v>
      </c>
      <c r="B146" s="475"/>
      <c r="C146" s="475"/>
      <c r="D146" s="475"/>
      <c r="E146" s="475"/>
      <c r="F146" s="475"/>
      <c r="G146" s="475"/>
      <c r="H146" s="475"/>
      <c r="I146" s="475"/>
      <c r="J146" s="475"/>
      <c r="K146" s="475"/>
      <c r="L146" s="475"/>
      <c r="M146" s="475"/>
      <c r="N146" s="476"/>
    </row>
    <row r="147" spans="1:14" s="37" customFormat="1" ht="39" x14ac:dyDescent="0.25">
      <c r="A147" s="477" t="s">
        <v>12</v>
      </c>
      <c r="B147" s="6" t="s">
        <v>24</v>
      </c>
      <c r="C147" s="30"/>
      <c r="D147" s="31"/>
      <c r="E147" s="30"/>
      <c r="F147" s="30"/>
      <c r="G147" s="30"/>
      <c r="H147" s="30"/>
      <c r="I147" s="30"/>
      <c r="J147" s="39"/>
      <c r="K147" s="5"/>
      <c r="L147" s="5"/>
      <c r="M147" s="5"/>
      <c r="N147" s="34"/>
    </row>
    <row r="148" spans="1:14" s="37" customFormat="1" x14ac:dyDescent="0.25">
      <c r="A148" s="478"/>
      <c r="B148" s="7" t="s">
        <v>25</v>
      </c>
      <c r="C148" s="12"/>
      <c r="D148" s="9"/>
      <c r="E148" s="12"/>
      <c r="F148" s="12"/>
      <c r="G148" s="12"/>
      <c r="H148" s="12"/>
      <c r="I148" s="12"/>
      <c r="J148" s="42"/>
      <c r="K148" s="8"/>
      <c r="L148" s="8"/>
      <c r="M148" s="8"/>
      <c r="N148" s="10"/>
    </row>
    <row r="149" spans="1:14" s="37" customFormat="1" ht="19.5" x14ac:dyDescent="0.25">
      <c r="A149" s="18"/>
      <c r="B149" s="19" t="s">
        <v>14</v>
      </c>
      <c r="C149" s="479" t="s">
        <v>15</v>
      </c>
      <c r="D149" s="479"/>
      <c r="E149" s="479"/>
      <c r="F149" s="479"/>
      <c r="G149" s="479"/>
      <c r="H149" s="479"/>
      <c r="I149" s="479"/>
      <c r="J149" s="479"/>
      <c r="K149" s="486"/>
      <c r="L149" s="486"/>
      <c r="M149" s="486"/>
      <c r="N149" s="487"/>
    </row>
    <row r="150" spans="1:14" s="37" customFormat="1" ht="22.5" x14ac:dyDescent="0.25">
      <c r="A150" s="488" t="s">
        <v>16</v>
      </c>
      <c r="B150" s="466" t="s">
        <v>33</v>
      </c>
      <c r="C150" s="446"/>
      <c r="D150" s="44" t="s">
        <v>17</v>
      </c>
      <c r="E150" s="75">
        <f>SUM(E151:E153)</f>
        <v>0</v>
      </c>
      <c r="F150" s="75">
        <f>SUM(F151:F153)</f>
        <v>0</v>
      </c>
      <c r="G150" s="75">
        <f>SUM(G151:G153)</f>
        <v>0</v>
      </c>
      <c r="H150" s="75">
        <f>SUM(H151:H153)</f>
        <v>0</v>
      </c>
      <c r="I150" s="75">
        <f>SUM(I151:I153)</f>
        <v>0</v>
      </c>
      <c r="J150" s="471"/>
      <c r="K150" s="75">
        <f>SUM(K151:K153)</f>
        <v>0</v>
      </c>
      <c r="L150" s="75">
        <f>SUM(L151:L153)</f>
        <v>0</v>
      </c>
      <c r="M150" s="75">
        <f>SUM(M151:M153)</f>
        <v>0</v>
      </c>
      <c r="N150" s="85">
        <f>E150+H150+I150+K150+L150+M150</f>
        <v>0</v>
      </c>
    </row>
    <row r="151" spans="1:14" s="37" customFormat="1" ht="23.25" x14ac:dyDescent="0.25">
      <c r="A151" s="488"/>
      <c r="B151" s="467"/>
      <c r="C151" s="447"/>
      <c r="D151" s="16" t="s">
        <v>18</v>
      </c>
      <c r="E151" s="230"/>
      <c r="F151" s="230"/>
      <c r="G151" s="230"/>
      <c r="H151" s="231"/>
      <c r="I151" s="231"/>
      <c r="J151" s="472"/>
      <c r="K151" s="232"/>
      <c r="L151" s="232"/>
      <c r="M151" s="232"/>
      <c r="N151" s="268">
        <f>E151+H151+I151+K151+L151+M151</f>
        <v>0</v>
      </c>
    </row>
    <row r="152" spans="1:14" s="37" customFormat="1" ht="23.25" x14ac:dyDescent="0.25">
      <c r="A152" s="488"/>
      <c r="B152" s="467"/>
      <c r="C152" s="447"/>
      <c r="D152" s="16" t="s">
        <v>10</v>
      </c>
      <c r="E152" s="230"/>
      <c r="F152" s="230"/>
      <c r="G152" s="230"/>
      <c r="H152" s="231"/>
      <c r="I152" s="231"/>
      <c r="J152" s="472"/>
      <c r="K152" s="232"/>
      <c r="L152" s="232"/>
      <c r="M152" s="232"/>
      <c r="N152" s="268">
        <f>E152+H152+I152+K152+L152+M152</f>
        <v>0</v>
      </c>
    </row>
    <row r="153" spans="1:14" s="37" customFormat="1" ht="22.5" x14ac:dyDescent="0.25">
      <c r="A153" s="488"/>
      <c r="B153" s="467"/>
      <c r="C153" s="448"/>
      <c r="D153" s="20" t="s">
        <v>11</v>
      </c>
      <c r="E153" s="234"/>
      <c r="F153" s="234"/>
      <c r="G153" s="234"/>
      <c r="H153" s="235"/>
      <c r="I153" s="235"/>
      <c r="J153" s="473"/>
      <c r="K153" s="232"/>
      <c r="L153" s="232"/>
      <c r="M153" s="232"/>
      <c r="N153" s="85">
        <f>E153+H153+I153+K153+L153+M153</f>
        <v>0</v>
      </c>
    </row>
    <row r="154" spans="1:14" s="37" customFormat="1" ht="40.5" x14ac:dyDescent="0.25">
      <c r="A154" s="548">
        <v>2</v>
      </c>
      <c r="B154" s="74" t="s">
        <v>51</v>
      </c>
      <c r="C154" s="550"/>
      <c r="D154" s="54" t="s">
        <v>9</v>
      </c>
      <c r="E154" s="246">
        <f>E155+E156+E157</f>
        <v>0</v>
      </c>
      <c r="F154" s="246">
        <f>F155+F156+F157</f>
        <v>0</v>
      </c>
      <c r="G154" s="246">
        <f>G155+G156+G157</f>
        <v>0</v>
      </c>
      <c r="H154" s="246">
        <f>H155+H156+H157</f>
        <v>0</v>
      </c>
      <c r="I154" s="246">
        <f>I155+I156+I157</f>
        <v>0</v>
      </c>
      <c r="J154" s="558"/>
      <c r="K154" s="246">
        <f>K155+K156+K157</f>
        <v>0</v>
      </c>
      <c r="L154" s="246">
        <f>L155+L156+L157</f>
        <v>0</v>
      </c>
      <c r="M154" s="246">
        <f>M155+M156+M157</f>
        <v>0</v>
      </c>
      <c r="N154" s="247">
        <f>N155+N156+N157</f>
        <v>0</v>
      </c>
    </row>
    <row r="155" spans="1:14" s="37" customFormat="1" x14ac:dyDescent="0.25">
      <c r="A155" s="548"/>
      <c r="B155" s="561" t="str">
        <f>F120</f>
        <v>ЗДРАВООХРАНЕНИЕ</v>
      </c>
      <c r="C155" s="550"/>
      <c r="D155" s="55" t="s">
        <v>18</v>
      </c>
      <c r="E155" s="248"/>
      <c r="F155" s="248"/>
      <c r="G155" s="248"/>
      <c r="H155" s="248"/>
      <c r="I155" s="248"/>
      <c r="J155" s="559"/>
      <c r="K155" s="249"/>
      <c r="L155" s="249"/>
      <c r="M155" s="249"/>
      <c r="N155" s="252">
        <f>E155+H155+I155+K155+L155+M155</f>
        <v>0</v>
      </c>
    </row>
    <row r="156" spans="1:14" s="37" customFormat="1" x14ac:dyDescent="0.25">
      <c r="A156" s="548"/>
      <c r="B156" s="562"/>
      <c r="C156" s="550"/>
      <c r="D156" s="55" t="s">
        <v>10</v>
      </c>
      <c r="E156" s="248"/>
      <c r="F156" s="248"/>
      <c r="G156" s="248"/>
      <c r="H156" s="248"/>
      <c r="I156" s="248"/>
      <c r="J156" s="559"/>
      <c r="K156" s="249"/>
      <c r="L156" s="249"/>
      <c r="M156" s="249"/>
      <c r="N156" s="252">
        <f>E156+H156+I156+K156+L156+M156</f>
        <v>0</v>
      </c>
    </row>
    <row r="157" spans="1:14" s="37" customFormat="1" ht="21" thickBot="1" x14ac:dyDescent="0.3">
      <c r="A157" s="549"/>
      <c r="B157" s="563"/>
      <c r="C157" s="551"/>
      <c r="D157" s="95" t="s">
        <v>11</v>
      </c>
      <c r="E157" s="250"/>
      <c r="F157" s="250"/>
      <c r="G157" s="250"/>
      <c r="H157" s="250"/>
      <c r="I157" s="250"/>
      <c r="J157" s="560"/>
      <c r="K157" s="251"/>
      <c r="L157" s="251"/>
      <c r="M157" s="251"/>
      <c r="N157" s="253">
        <f>E157+H157+I157+K157+L157+M157</f>
        <v>0</v>
      </c>
    </row>
    <row r="158" spans="1:14" s="37" customFormat="1" ht="39.75" customHeight="1" thickBot="1" x14ac:dyDescent="0.3">
      <c r="A158" s="70"/>
      <c r="B158" s="71"/>
      <c r="C158" s="71"/>
      <c r="D158" s="71"/>
      <c r="E158" s="100" t="s">
        <v>85</v>
      </c>
      <c r="F158" s="99" t="s">
        <v>54</v>
      </c>
      <c r="G158" s="101"/>
      <c r="H158" s="71"/>
      <c r="I158" s="71"/>
      <c r="J158" s="71"/>
      <c r="K158" s="71"/>
      <c r="L158" s="71"/>
      <c r="M158" s="71"/>
      <c r="N158" s="72"/>
    </row>
    <row r="159" spans="1:14" s="37" customFormat="1" ht="20.25" customHeight="1" thickBot="1" x14ac:dyDescent="0.3">
      <c r="A159" s="501" t="s">
        <v>158</v>
      </c>
      <c r="B159" s="460"/>
      <c r="C159" s="460"/>
      <c r="D159" s="460"/>
      <c r="E159" s="460"/>
      <c r="F159" s="460"/>
      <c r="G159" s="460"/>
      <c r="H159" s="460"/>
      <c r="I159" s="460"/>
      <c r="J159" s="460"/>
      <c r="K159" s="460"/>
      <c r="L159" s="460"/>
      <c r="M159" s="460"/>
      <c r="N159" s="461"/>
    </row>
    <row r="160" spans="1:14" s="37" customFormat="1" ht="136.5" x14ac:dyDescent="0.25">
      <c r="A160" s="480" t="s">
        <v>12</v>
      </c>
      <c r="B160" s="327" t="s">
        <v>159</v>
      </c>
      <c r="C160" s="342">
        <v>0</v>
      </c>
      <c r="D160" s="289" t="s">
        <v>160</v>
      </c>
      <c r="E160" s="342">
        <v>0</v>
      </c>
      <c r="F160" s="289"/>
      <c r="G160" s="289"/>
      <c r="H160" s="343">
        <v>5.8000000000000003E-2</v>
      </c>
      <c r="I160" s="343">
        <v>7.8E-2</v>
      </c>
      <c r="J160" s="343"/>
      <c r="K160" s="343">
        <v>0.108</v>
      </c>
      <c r="L160" s="343">
        <v>0.128</v>
      </c>
      <c r="M160" s="343">
        <v>0.15</v>
      </c>
      <c r="N160" s="289"/>
    </row>
    <row r="161" spans="1:14" s="37" customFormat="1" ht="176.25" customHeight="1" x14ac:dyDescent="0.25">
      <c r="A161" s="480"/>
      <c r="B161" s="330" t="s">
        <v>107</v>
      </c>
      <c r="C161" s="331">
        <v>0</v>
      </c>
      <c r="D161" s="288" t="s">
        <v>160</v>
      </c>
      <c r="E161" s="331">
        <v>1E-3</v>
      </c>
      <c r="F161" s="288"/>
      <c r="G161" s="332">
        <v>1E-3</v>
      </c>
      <c r="H161" s="329">
        <v>1E-3</v>
      </c>
      <c r="I161" s="329">
        <v>1E-3</v>
      </c>
      <c r="J161" s="330" t="s">
        <v>413</v>
      </c>
      <c r="K161" s="329">
        <v>2E-3</v>
      </c>
      <c r="L161" s="329">
        <v>2E-3</v>
      </c>
      <c r="M161" s="329">
        <v>3.0000000000000001E-3</v>
      </c>
      <c r="N161" s="288"/>
    </row>
    <row r="162" spans="1:14" s="37" customFormat="1" ht="97.5" x14ac:dyDescent="0.25">
      <c r="A162" s="480" t="s">
        <v>13</v>
      </c>
      <c r="B162" s="327" t="s">
        <v>161</v>
      </c>
      <c r="C162" s="342">
        <v>0</v>
      </c>
      <c r="D162" s="289" t="s">
        <v>162</v>
      </c>
      <c r="E162" s="289">
        <v>7.6</v>
      </c>
      <c r="F162" s="289"/>
      <c r="G162" s="289"/>
      <c r="H162" s="289">
        <v>11.6</v>
      </c>
      <c r="I162" s="289">
        <v>15.6</v>
      </c>
      <c r="J162" s="335"/>
      <c r="K162" s="289">
        <v>21.6</v>
      </c>
      <c r="L162" s="289">
        <v>25.6</v>
      </c>
      <c r="M162" s="289">
        <v>30</v>
      </c>
      <c r="N162" s="289"/>
    </row>
    <row r="163" spans="1:14" s="37" customFormat="1" ht="95.25" customHeight="1" x14ac:dyDescent="0.25">
      <c r="A163" s="480"/>
      <c r="B163" s="330" t="s">
        <v>107</v>
      </c>
      <c r="C163" s="331">
        <v>0</v>
      </c>
      <c r="D163" s="288" t="s">
        <v>162</v>
      </c>
      <c r="E163" s="288">
        <v>0.35</v>
      </c>
      <c r="F163" s="288"/>
      <c r="G163" s="288">
        <v>0.50600000000000001</v>
      </c>
      <c r="H163" s="288">
        <v>0.35</v>
      </c>
      <c r="I163" s="288">
        <v>0.36</v>
      </c>
      <c r="J163" s="330" t="s">
        <v>414</v>
      </c>
      <c r="K163" s="288">
        <v>0.75</v>
      </c>
      <c r="L163" s="288">
        <v>0.8</v>
      </c>
      <c r="M163" s="288">
        <v>0.85</v>
      </c>
      <c r="N163" s="286"/>
    </row>
    <row r="164" spans="1:14" s="37" customFormat="1" ht="87" customHeight="1" x14ac:dyDescent="0.25">
      <c r="A164" s="480" t="s">
        <v>77</v>
      </c>
      <c r="B164" s="327" t="s">
        <v>163</v>
      </c>
      <c r="C164" s="342">
        <v>0</v>
      </c>
      <c r="D164" s="289" t="s">
        <v>164</v>
      </c>
      <c r="E164" s="342">
        <v>0</v>
      </c>
      <c r="F164" s="289"/>
      <c r="G164" s="289"/>
      <c r="H164" s="289">
        <v>0.22</v>
      </c>
      <c r="I164" s="289">
        <v>0.22</v>
      </c>
      <c r="J164" s="289"/>
      <c r="K164" s="289">
        <v>0.47</v>
      </c>
      <c r="L164" s="289">
        <v>0.47</v>
      </c>
      <c r="M164" s="289">
        <v>0.47</v>
      </c>
      <c r="N164" s="289"/>
    </row>
    <row r="165" spans="1:14" s="37" customFormat="1" ht="26.25" customHeight="1" x14ac:dyDescent="0.25">
      <c r="A165" s="480"/>
      <c r="B165" s="330" t="s">
        <v>107</v>
      </c>
      <c r="C165" s="331">
        <v>0</v>
      </c>
      <c r="D165" s="288" t="s">
        <v>164</v>
      </c>
      <c r="E165" s="331">
        <v>0</v>
      </c>
      <c r="F165" s="288"/>
      <c r="G165" s="288">
        <v>0</v>
      </c>
      <c r="H165" s="331">
        <v>0</v>
      </c>
      <c r="I165" s="331">
        <v>0</v>
      </c>
      <c r="J165" s="330"/>
      <c r="K165" s="331">
        <v>0</v>
      </c>
      <c r="L165" s="331">
        <v>0</v>
      </c>
      <c r="M165" s="331">
        <v>0</v>
      </c>
      <c r="N165" s="286"/>
    </row>
    <row r="166" spans="1:14" s="37" customFormat="1" ht="55.5" customHeight="1" x14ac:dyDescent="0.25">
      <c r="A166" s="480" t="s">
        <v>79</v>
      </c>
      <c r="B166" s="327" t="s">
        <v>165</v>
      </c>
      <c r="C166" s="344"/>
      <c r="D166" s="345"/>
      <c r="E166" s="344"/>
      <c r="F166" s="345"/>
      <c r="G166" s="345"/>
      <c r="H166" s="344"/>
      <c r="I166" s="344"/>
      <c r="J166" s="340"/>
      <c r="K166" s="344"/>
      <c r="L166" s="344"/>
      <c r="M166" s="344"/>
      <c r="N166" s="289"/>
    </row>
    <row r="167" spans="1:14" s="37" customFormat="1" ht="138.75" customHeight="1" x14ac:dyDescent="0.25">
      <c r="A167" s="480"/>
      <c r="B167" s="330" t="s">
        <v>107</v>
      </c>
      <c r="C167" s="331">
        <v>0</v>
      </c>
      <c r="D167" s="288" t="s">
        <v>164</v>
      </c>
      <c r="E167" s="331">
        <v>4</v>
      </c>
      <c r="F167" s="288"/>
      <c r="G167" s="331">
        <v>7</v>
      </c>
      <c r="H167" s="331">
        <v>3</v>
      </c>
      <c r="I167" s="331">
        <v>2</v>
      </c>
      <c r="J167" s="330" t="s">
        <v>415</v>
      </c>
      <c r="K167" s="331">
        <v>5</v>
      </c>
      <c r="L167" s="331">
        <v>5</v>
      </c>
      <c r="M167" s="331">
        <v>4</v>
      </c>
      <c r="N167" s="286"/>
    </row>
    <row r="168" spans="1:14" s="37" customFormat="1" ht="21" customHeight="1" thickBot="1" x14ac:dyDescent="0.3">
      <c r="A168" s="459" t="s">
        <v>166</v>
      </c>
      <c r="B168" s="460"/>
      <c r="C168" s="460"/>
      <c r="D168" s="460"/>
      <c r="E168" s="460"/>
      <c r="F168" s="460"/>
      <c r="G168" s="460"/>
      <c r="H168" s="460"/>
      <c r="I168" s="460"/>
      <c r="J168" s="460"/>
      <c r="K168" s="460"/>
      <c r="L168" s="460"/>
      <c r="M168" s="460"/>
      <c r="N168" s="461"/>
    </row>
    <row r="169" spans="1:14" s="37" customFormat="1" ht="51" customHeight="1" x14ac:dyDescent="0.25">
      <c r="A169" s="480" t="s">
        <v>12</v>
      </c>
      <c r="B169" s="327" t="s">
        <v>167</v>
      </c>
      <c r="C169" s="289">
        <v>72</v>
      </c>
      <c r="D169" s="289" t="s">
        <v>164</v>
      </c>
      <c r="E169" s="289">
        <v>76</v>
      </c>
      <c r="F169" s="289"/>
      <c r="G169" s="289"/>
      <c r="H169" s="289">
        <v>77</v>
      </c>
      <c r="I169" s="289">
        <v>78</v>
      </c>
      <c r="J169" s="335"/>
      <c r="K169" s="289">
        <v>78.5</v>
      </c>
      <c r="L169" s="289">
        <v>79</v>
      </c>
      <c r="M169" s="289">
        <v>80</v>
      </c>
      <c r="N169" s="289"/>
    </row>
    <row r="170" spans="1:14" s="37" customFormat="1" ht="30.75" customHeight="1" x14ac:dyDescent="0.25">
      <c r="A170" s="480"/>
      <c r="B170" s="330" t="s">
        <v>107</v>
      </c>
      <c r="C170" s="288">
        <v>50</v>
      </c>
      <c r="D170" s="288" t="s">
        <v>164</v>
      </c>
      <c r="E170" s="288">
        <v>50</v>
      </c>
      <c r="F170" s="288"/>
      <c r="G170" s="288">
        <v>80.599999999999994</v>
      </c>
      <c r="H170" s="288">
        <v>55</v>
      </c>
      <c r="I170" s="288">
        <v>60</v>
      </c>
      <c r="J170" s="330" t="s">
        <v>399</v>
      </c>
      <c r="K170" s="288">
        <v>66</v>
      </c>
      <c r="L170" s="288">
        <v>70</v>
      </c>
      <c r="M170" s="288">
        <v>77</v>
      </c>
      <c r="N170" s="286"/>
    </row>
    <row r="171" spans="1:14" s="37" customFormat="1" ht="195" x14ac:dyDescent="0.25">
      <c r="A171" s="484" t="s">
        <v>13</v>
      </c>
      <c r="B171" s="327" t="s">
        <v>168</v>
      </c>
      <c r="C171" s="289">
        <v>0</v>
      </c>
      <c r="D171" s="289" t="s">
        <v>164</v>
      </c>
      <c r="E171" s="289">
        <v>1.6</v>
      </c>
      <c r="F171" s="289"/>
      <c r="G171" s="289"/>
      <c r="H171" s="289">
        <v>2.4</v>
      </c>
      <c r="I171" s="289">
        <v>4</v>
      </c>
      <c r="J171" s="335"/>
      <c r="K171" s="289">
        <v>4.8</v>
      </c>
      <c r="L171" s="289">
        <v>6.2</v>
      </c>
      <c r="M171" s="289">
        <v>8</v>
      </c>
      <c r="N171" s="289"/>
    </row>
    <row r="172" spans="1:14" s="37" customFormat="1" ht="137.25" customHeight="1" x14ac:dyDescent="0.25">
      <c r="A172" s="485"/>
      <c r="B172" s="330" t="s">
        <v>107</v>
      </c>
      <c r="C172" s="331">
        <v>0</v>
      </c>
      <c r="D172" s="288" t="s">
        <v>164</v>
      </c>
      <c r="E172" s="288">
        <v>0.35</v>
      </c>
      <c r="F172" s="288"/>
      <c r="G172" s="288">
        <v>0.50600000000000001</v>
      </c>
      <c r="H172" s="288">
        <v>0.36</v>
      </c>
      <c r="I172" s="288">
        <v>0.36</v>
      </c>
      <c r="J172" s="330" t="s">
        <v>416</v>
      </c>
      <c r="K172" s="288">
        <v>0.37</v>
      </c>
      <c r="L172" s="288">
        <v>0.37</v>
      </c>
      <c r="M172" s="332">
        <v>0.375</v>
      </c>
      <c r="N172" s="286"/>
    </row>
    <row r="173" spans="1:14" s="37" customFormat="1" ht="117" x14ac:dyDescent="0.25">
      <c r="A173" s="484" t="s">
        <v>77</v>
      </c>
      <c r="B173" s="327" t="s">
        <v>169</v>
      </c>
      <c r="C173" s="342">
        <v>0</v>
      </c>
      <c r="D173" s="289" t="s">
        <v>164</v>
      </c>
      <c r="E173" s="346">
        <v>1.5E-3</v>
      </c>
      <c r="F173" s="346"/>
      <c r="G173" s="346"/>
      <c r="H173" s="346">
        <v>3.0000000000000001E-3</v>
      </c>
      <c r="I173" s="346">
        <v>4.4999999999999997E-3</v>
      </c>
      <c r="J173" s="346"/>
      <c r="K173" s="346">
        <v>6.0000000000000001E-3</v>
      </c>
      <c r="L173" s="346">
        <v>7.4999999999999997E-3</v>
      </c>
      <c r="M173" s="346">
        <v>8.9999999999999993E-3</v>
      </c>
      <c r="N173" s="289"/>
    </row>
    <row r="174" spans="1:14" s="37" customFormat="1" ht="74.25" customHeight="1" x14ac:dyDescent="0.25">
      <c r="A174" s="485"/>
      <c r="B174" s="330" t="s">
        <v>107</v>
      </c>
      <c r="C174" s="331">
        <v>0</v>
      </c>
      <c r="D174" s="288" t="s">
        <v>164</v>
      </c>
      <c r="E174" s="333">
        <v>1.5E-3</v>
      </c>
      <c r="F174" s="288"/>
      <c r="G174" s="333">
        <v>1.5299999999999999E-3</v>
      </c>
      <c r="H174" s="333">
        <v>4.0000000000000002E-4</v>
      </c>
      <c r="I174" s="333">
        <v>4.4999999999999999E-4</v>
      </c>
      <c r="J174" s="330" t="s">
        <v>417</v>
      </c>
      <c r="K174" s="333">
        <v>4.6999999999999999E-4</v>
      </c>
      <c r="L174" s="333">
        <v>5.0000000000000001E-4</v>
      </c>
      <c r="M174" s="333">
        <v>5.9999999999999995E-4</v>
      </c>
      <c r="N174" s="286"/>
    </row>
    <row r="175" spans="1:14" s="37" customFormat="1" ht="136.5" x14ac:dyDescent="0.25">
      <c r="A175" s="484" t="s">
        <v>79</v>
      </c>
      <c r="B175" s="327" t="s">
        <v>170</v>
      </c>
      <c r="C175" s="344">
        <v>0</v>
      </c>
      <c r="D175" s="289" t="s">
        <v>164</v>
      </c>
      <c r="E175" s="289">
        <v>1.5</v>
      </c>
      <c r="F175" s="289"/>
      <c r="G175" s="335"/>
      <c r="H175" s="289">
        <v>2</v>
      </c>
      <c r="I175" s="289">
        <v>2.5</v>
      </c>
      <c r="J175" s="289"/>
      <c r="K175" s="289">
        <v>3</v>
      </c>
      <c r="L175" s="289">
        <v>3.5</v>
      </c>
      <c r="M175" s="289">
        <v>4</v>
      </c>
      <c r="N175" s="289"/>
    </row>
    <row r="176" spans="1:14" s="37" customFormat="1" ht="138.75" customHeight="1" x14ac:dyDescent="0.25">
      <c r="A176" s="485"/>
      <c r="B176" s="330" t="s">
        <v>107</v>
      </c>
      <c r="C176" s="334">
        <v>0</v>
      </c>
      <c r="D176" s="288" t="s">
        <v>164</v>
      </c>
      <c r="E176" s="332">
        <v>0.02</v>
      </c>
      <c r="F176" s="288"/>
      <c r="G176" s="332">
        <v>2.1999999999999999E-2</v>
      </c>
      <c r="H176" s="332">
        <v>0.01</v>
      </c>
      <c r="I176" s="332">
        <v>1.4999999999999999E-2</v>
      </c>
      <c r="J176" s="330" t="s">
        <v>418</v>
      </c>
      <c r="K176" s="332">
        <v>0.02</v>
      </c>
      <c r="L176" s="332">
        <v>2.5000000000000001E-2</v>
      </c>
      <c r="M176" s="332">
        <v>0.03</v>
      </c>
      <c r="N176" s="329"/>
    </row>
    <row r="177" spans="1:14" s="37" customFormat="1" ht="20.25" customHeight="1" thickBot="1" x14ac:dyDescent="0.3">
      <c r="A177" s="459" t="s">
        <v>171</v>
      </c>
      <c r="B177" s="460"/>
      <c r="C177" s="460"/>
      <c r="D177" s="460"/>
      <c r="E177" s="460"/>
      <c r="F177" s="460"/>
      <c r="G177" s="460"/>
      <c r="H177" s="460"/>
      <c r="I177" s="460"/>
      <c r="J177" s="460"/>
      <c r="K177" s="460"/>
      <c r="L177" s="460"/>
      <c r="M177" s="460"/>
      <c r="N177" s="461"/>
    </row>
    <row r="178" spans="1:14" s="37" customFormat="1" ht="117" x14ac:dyDescent="0.25">
      <c r="A178" s="480" t="s">
        <v>12</v>
      </c>
      <c r="B178" s="327" t="s">
        <v>172</v>
      </c>
      <c r="C178" s="289">
        <v>0</v>
      </c>
      <c r="D178" s="289" t="s">
        <v>160</v>
      </c>
      <c r="E178" s="289">
        <v>0</v>
      </c>
      <c r="F178" s="289"/>
      <c r="G178" s="289"/>
      <c r="H178" s="289">
        <v>5</v>
      </c>
      <c r="I178" s="289">
        <v>15</v>
      </c>
      <c r="J178" s="335"/>
      <c r="K178" s="289">
        <v>25</v>
      </c>
      <c r="L178" s="289">
        <v>30</v>
      </c>
      <c r="M178" s="289">
        <v>34</v>
      </c>
      <c r="N178" s="342"/>
    </row>
    <row r="179" spans="1:14" s="37" customFormat="1" x14ac:dyDescent="0.25">
      <c r="A179" s="480"/>
      <c r="B179" s="330" t="s">
        <v>107</v>
      </c>
      <c r="C179" s="288">
        <v>0</v>
      </c>
      <c r="D179" s="288" t="s">
        <v>160</v>
      </c>
      <c r="E179" s="288">
        <v>0</v>
      </c>
      <c r="F179" s="288"/>
      <c r="G179" s="288">
        <v>0</v>
      </c>
      <c r="H179" s="288">
        <v>0</v>
      </c>
      <c r="I179" s="288">
        <v>0</v>
      </c>
      <c r="J179" s="288"/>
      <c r="K179" s="288">
        <v>0</v>
      </c>
      <c r="L179" s="288">
        <v>0</v>
      </c>
      <c r="M179" s="288">
        <v>1</v>
      </c>
      <c r="N179" s="328"/>
    </row>
    <row r="180" spans="1:14" s="37" customFormat="1" ht="175.5" x14ac:dyDescent="0.25">
      <c r="A180" s="480" t="s">
        <v>13</v>
      </c>
      <c r="B180" s="327" t="s">
        <v>173</v>
      </c>
      <c r="C180" s="289">
        <v>0</v>
      </c>
      <c r="D180" s="289" t="s">
        <v>162</v>
      </c>
      <c r="E180" s="342">
        <v>0</v>
      </c>
      <c r="F180" s="289"/>
      <c r="G180" s="289"/>
      <c r="H180" s="342">
        <v>10</v>
      </c>
      <c r="I180" s="342">
        <v>25</v>
      </c>
      <c r="J180" s="335"/>
      <c r="K180" s="342">
        <v>40</v>
      </c>
      <c r="L180" s="342">
        <v>55</v>
      </c>
      <c r="M180" s="342">
        <v>70</v>
      </c>
      <c r="N180" s="342"/>
    </row>
    <row r="181" spans="1:14" s="37" customFormat="1" x14ac:dyDescent="0.25">
      <c r="A181" s="480"/>
      <c r="B181" s="330" t="s">
        <v>107</v>
      </c>
      <c r="C181" s="288">
        <v>0</v>
      </c>
      <c r="D181" s="331" t="s">
        <v>162</v>
      </c>
      <c r="E181" s="288">
        <v>0</v>
      </c>
      <c r="F181" s="288"/>
      <c r="G181" s="288">
        <v>0</v>
      </c>
      <c r="H181" s="331">
        <v>7</v>
      </c>
      <c r="I181" s="288">
        <v>18</v>
      </c>
      <c r="J181" s="331"/>
      <c r="K181" s="331">
        <v>32</v>
      </c>
      <c r="L181" s="331">
        <v>46</v>
      </c>
      <c r="M181" s="288">
        <v>67</v>
      </c>
      <c r="N181" s="328"/>
    </row>
    <row r="182" spans="1:14" s="37" customFormat="1" ht="195" x14ac:dyDescent="0.25">
      <c r="A182" s="480" t="s">
        <v>77</v>
      </c>
      <c r="B182" s="327" t="s">
        <v>174</v>
      </c>
      <c r="C182" s="289">
        <v>0</v>
      </c>
      <c r="D182" s="342" t="s">
        <v>164</v>
      </c>
      <c r="E182" s="289">
        <v>5</v>
      </c>
      <c r="F182" s="289"/>
      <c r="G182" s="289"/>
      <c r="H182" s="289">
        <v>15</v>
      </c>
      <c r="I182" s="289">
        <v>30</v>
      </c>
      <c r="J182" s="335"/>
      <c r="K182" s="289">
        <v>50</v>
      </c>
      <c r="L182" s="289">
        <v>80</v>
      </c>
      <c r="M182" s="289">
        <v>90</v>
      </c>
      <c r="N182" s="342"/>
    </row>
    <row r="183" spans="1:14" s="37" customFormat="1" x14ac:dyDescent="0.25">
      <c r="A183" s="480"/>
      <c r="B183" s="330" t="s">
        <v>107</v>
      </c>
      <c r="C183" s="288">
        <v>0</v>
      </c>
      <c r="D183" s="288" t="s">
        <v>164</v>
      </c>
      <c r="E183" s="288">
        <v>0</v>
      </c>
      <c r="F183" s="288"/>
      <c r="G183" s="288">
        <v>0</v>
      </c>
      <c r="H183" s="288">
        <v>4</v>
      </c>
      <c r="I183" s="288">
        <v>15</v>
      </c>
      <c r="J183" s="288"/>
      <c r="K183" s="288">
        <v>28</v>
      </c>
      <c r="L183" s="288">
        <v>40</v>
      </c>
      <c r="M183" s="288">
        <v>65</v>
      </c>
      <c r="N183" s="328"/>
    </row>
    <row r="184" spans="1:14" s="37" customFormat="1" ht="175.5" x14ac:dyDescent="0.25">
      <c r="A184" s="480" t="s">
        <v>79</v>
      </c>
      <c r="B184" s="327" t="s">
        <v>175</v>
      </c>
      <c r="C184" s="289">
        <v>0</v>
      </c>
      <c r="D184" s="289" t="s">
        <v>164</v>
      </c>
      <c r="E184" s="289">
        <v>5</v>
      </c>
      <c r="F184" s="335"/>
      <c r="G184" s="289"/>
      <c r="H184" s="289">
        <v>15</v>
      </c>
      <c r="I184" s="289">
        <v>40</v>
      </c>
      <c r="J184" s="289"/>
      <c r="K184" s="289">
        <v>60</v>
      </c>
      <c r="L184" s="335">
        <v>85</v>
      </c>
      <c r="M184" s="289">
        <v>95</v>
      </c>
      <c r="N184" s="342"/>
    </row>
    <row r="185" spans="1:14" s="37" customFormat="1" x14ac:dyDescent="0.25">
      <c r="A185" s="480"/>
      <c r="B185" s="330" t="s">
        <v>107</v>
      </c>
      <c r="C185" s="331">
        <v>0</v>
      </c>
      <c r="D185" s="331" t="s">
        <v>164</v>
      </c>
      <c r="E185" s="331">
        <v>0</v>
      </c>
      <c r="F185" s="288"/>
      <c r="G185" s="288">
        <v>0</v>
      </c>
      <c r="H185" s="331">
        <v>15</v>
      </c>
      <c r="I185" s="331">
        <v>40</v>
      </c>
      <c r="J185" s="330"/>
      <c r="K185" s="331">
        <v>60</v>
      </c>
      <c r="L185" s="331">
        <v>85</v>
      </c>
      <c r="M185" s="331">
        <v>92</v>
      </c>
      <c r="N185" s="328"/>
    </row>
    <row r="186" spans="1:14" s="37" customFormat="1" ht="156" x14ac:dyDescent="0.25">
      <c r="A186" s="480" t="s">
        <v>117</v>
      </c>
      <c r="B186" s="327" t="s">
        <v>176</v>
      </c>
      <c r="C186" s="342">
        <v>0</v>
      </c>
      <c r="D186" s="342" t="s">
        <v>162</v>
      </c>
      <c r="E186" s="342">
        <v>0</v>
      </c>
      <c r="F186" s="289"/>
      <c r="G186" s="289"/>
      <c r="H186" s="289">
        <v>5</v>
      </c>
      <c r="I186" s="289">
        <v>10</v>
      </c>
      <c r="J186" s="289"/>
      <c r="K186" s="335">
        <v>15</v>
      </c>
      <c r="L186" s="289">
        <v>20</v>
      </c>
      <c r="M186" s="289">
        <v>25</v>
      </c>
      <c r="N186" s="289"/>
    </row>
    <row r="187" spans="1:14" s="37" customFormat="1" x14ac:dyDescent="0.25">
      <c r="A187" s="480"/>
      <c r="B187" s="330" t="s">
        <v>107</v>
      </c>
      <c r="C187" s="331">
        <v>0</v>
      </c>
      <c r="D187" s="331" t="s">
        <v>162</v>
      </c>
      <c r="E187" s="331">
        <v>0</v>
      </c>
      <c r="F187" s="288"/>
      <c r="G187" s="288">
        <v>0</v>
      </c>
      <c r="H187" s="331">
        <v>5</v>
      </c>
      <c r="I187" s="331">
        <v>10</v>
      </c>
      <c r="J187" s="330"/>
      <c r="K187" s="331">
        <v>15</v>
      </c>
      <c r="L187" s="331">
        <v>20</v>
      </c>
      <c r="M187" s="331">
        <v>25</v>
      </c>
      <c r="N187" s="288"/>
    </row>
    <row r="188" spans="1:14" s="37" customFormat="1" ht="20.25" customHeight="1" thickBot="1" x14ac:dyDescent="0.3">
      <c r="A188" s="481" t="s">
        <v>177</v>
      </c>
      <c r="B188" s="482"/>
      <c r="C188" s="482"/>
      <c r="D188" s="482"/>
      <c r="E188" s="482"/>
      <c r="F188" s="482"/>
      <c r="G188" s="482"/>
      <c r="H188" s="482"/>
      <c r="I188" s="482"/>
      <c r="J188" s="482"/>
      <c r="K188" s="482"/>
      <c r="L188" s="482"/>
      <c r="M188" s="482"/>
      <c r="N188" s="483"/>
    </row>
    <row r="189" spans="1:14" s="37" customFormat="1" ht="78" x14ac:dyDescent="0.25">
      <c r="A189" s="480" t="s">
        <v>12</v>
      </c>
      <c r="B189" s="327" t="s">
        <v>178</v>
      </c>
      <c r="C189" s="289">
        <v>0</v>
      </c>
      <c r="D189" s="289" t="s">
        <v>164</v>
      </c>
      <c r="E189" s="289">
        <v>0</v>
      </c>
      <c r="F189" s="335"/>
      <c r="G189" s="335"/>
      <c r="H189" s="289">
        <v>10</v>
      </c>
      <c r="I189" s="289">
        <v>20</v>
      </c>
      <c r="K189" s="289">
        <v>30</v>
      </c>
      <c r="L189" s="289">
        <v>40</v>
      </c>
      <c r="M189" s="289">
        <v>50</v>
      </c>
      <c r="N189" s="335"/>
    </row>
    <row r="190" spans="1:14" s="37" customFormat="1" ht="96" customHeight="1" x14ac:dyDescent="0.25">
      <c r="A190" s="480"/>
      <c r="B190" s="330" t="s">
        <v>107</v>
      </c>
      <c r="C190" s="288">
        <v>0</v>
      </c>
      <c r="D190" s="288" t="s">
        <v>164</v>
      </c>
      <c r="E190" s="288">
        <v>0</v>
      </c>
      <c r="F190" s="330"/>
      <c r="G190" s="288">
        <v>15</v>
      </c>
      <c r="H190" s="288">
        <v>11</v>
      </c>
      <c r="I190" s="288">
        <v>20</v>
      </c>
      <c r="J190" s="400" t="s">
        <v>419</v>
      </c>
      <c r="K190" s="288">
        <v>29</v>
      </c>
      <c r="L190" s="288">
        <v>37</v>
      </c>
      <c r="M190" s="288">
        <v>48</v>
      </c>
      <c r="N190" s="327"/>
    </row>
    <row r="191" spans="1:14" s="37" customFormat="1" ht="58.5" x14ac:dyDescent="0.25">
      <c r="A191" s="480" t="s">
        <v>13</v>
      </c>
      <c r="B191" s="327" t="s">
        <v>179</v>
      </c>
      <c r="C191" s="289">
        <v>0</v>
      </c>
      <c r="D191" s="289" t="s">
        <v>164</v>
      </c>
      <c r="E191" s="289">
        <v>0</v>
      </c>
      <c r="F191" s="289"/>
      <c r="G191" s="289"/>
      <c r="H191" s="289">
        <v>1</v>
      </c>
      <c r="I191" s="289">
        <v>2</v>
      </c>
      <c r="J191" s="289"/>
      <c r="K191" s="289">
        <v>4</v>
      </c>
      <c r="L191" s="289">
        <v>7</v>
      </c>
      <c r="M191" s="289">
        <v>10</v>
      </c>
      <c r="N191" s="335"/>
    </row>
    <row r="192" spans="1:14" s="37" customFormat="1" ht="88.5" customHeight="1" x14ac:dyDescent="0.25">
      <c r="A192" s="480"/>
      <c r="B192" s="330" t="s">
        <v>107</v>
      </c>
      <c r="C192" s="288">
        <v>0</v>
      </c>
      <c r="D192" s="288" t="s">
        <v>164</v>
      </c>
      <c r="E192" s="288">
        <v>0</v>
      </c>
      <c r="F192" s="330"/>
      <c r="G192" s="288">
        <v>8</v>
      </c>
      <c r="H192" s="288">
        <v>2</v>
      </c>
      <c r="I192" s="288">
        <v>3</v>
      </c>
      <c r="J192" s="330" t="s">
        <v>420</v>
      </c>
      <c r="K192" s="288">
        <v>5</v>
      </c>
      <c r="L192" s="288">
        <v>7</v>
      </c>
      <c r="M192" s="288">
        <v>8</v>
      </c>
      <c r="N192" s="327"/>
    </row>
    <row r="193" spans="1:14" s="37" customFormat="1" ht="21" thickBot="1" x14ac:dyDescent="0.3">
      <c r="A193" s="481" t="s">
        <v>180</v>
      </c>
      <c r="B193" s="482"/>
      <c r="C193" s="482"/>
      <c r="D193" s="482"/>
      <c r="E193" s="482"/>
      <c r="F193" s="482"/>
      <c r="G193" s="482"/>
      <c r="H193" s="482"/>
      <c r="I193" s="482"/>
      <c r="J193" s="482"/>
      <c r="K193" s="482"/>
      <c r="L193" s="482"/>
      <c r="M193" s="482"/>
      <c r="N193" s="483"/>
    </row>
    <row r="194" spans="1:14" s="37" customFormat="1" ht="117" x14ac:dyDescent="0.25">
      <c r="A194" s="480" t="s">
        <v>12</v>
      </c>
      <c r="B194" s="327" t="s">
        <v>181</v>
      </c>
      <c r="C194" s="289">
        <v>2.5000000000000001E-2</v>
      </c>
      <c r="D194" s="289" t="s">
        <v>164</v>
      </c>
      <c r="E194" s="289">
        <v>2.8000000000000001E-2</v>
      </c>
      <c r="F194" s="335"/>
      <c r="G194" s="335"/>
      <c r="H194" s="289">
        <v>0.03</v>
      </c>
      <c r="I194" s="289">
        <v>3.6999999999999998E-2</v>
      </c>
      <c r="J194" s="335"/>
      <c r="K194" s="289">
        <v>4.2000000000000003E-2</v>
      </c>
      <c r="L194" s="289">
        <v>0.05</v>
      </c>
      <c r="M194" s="289">
        <v>0.06</v>
      </c>
      <c r="N194" s="335"/>
    </row>
    <row r="195" spans="1:14" s="37" customFormat="1" ht="120" customHeight="1" x14ac:dyDescent="0.25">
      <c r="A195" s="480"/>
      <c r="B195" s="330" t="s">
        <v>107</v>
      </c>
      <c r="C195" s="332">
        <v>1E-3</v>
      </c>
      <c r="D195" s="288" t="s">
        <v>164</v>
      </c>
      <c r="E195" s="332">
        <v>1E-3</v>
      </c>
      <c r="F195" s="332"/>
      <c r="G195" s="332">
        <v>1E-3</v>
      </c>
      <c r="H195" s="347">
        <v>1.1999999999999999E-3</v>
      </c>
      <c r="I195" s="347">
        <v>1.5E-3</v>
      </c>
      <c r="J195" s="348" t="s">
        <v>421</v>
      </c>
      <c r="K195" s="347">
        <v>1.6000000000000001E-3</v>
      </c>
      <c r="L195" s="347">
        <v>1.6999999999999999E-3</v>
      </c>
      <c r="M195" s="347">
        <v>1.8E-3</v>
      </c>
      <c r="N195" s="327"/>
    </row>
    <row r="196" spans="1:14" s="37" customFormat="1" ht="39" x14ac:dyDescent="0.25">
      <c r="A196" s="578" t="s">
        <v>13</v>
      </c>
      <c r="B196" s="327" t="s">
        <v>182</v>
      </c>
      <c r="C196" s="289">
        <v>10</v>
      </c>
      <c r="D196" s="289" t="s">
        <v>164</v>
      </c>
      <c r="E196" s="289">
        <v>14</v>
      </c>
      <c r="F196" s="335"/>
      <c r="G196" s="335"/>
      <c r="H196" s="289">
        <v>16</v>
      </c>
      <c r="I196" s="289">
        <v>17</v>
      </c>
      <c r="J196" s="335"/>
      <c r="K196" s="289">
        <v>18</v>
      </c>
      <c r="L196" s="289">
        <v>19</v>
      </c>
      <c r="M196" s="289">
        <v>20</v>
      </c>
      <c r="N196" s="335"/>
    </row>
    <row r="197" spans="1:14" s="37" customFormat="1" ht="99.75" customHeight="1" x14ac:dyDescent="0.25">
      <c r="A197" s="579"/>
      <c r="B197" s="330" t="s">
        <v>107</v>
      </c>
      <c r="C197" s="288">
        <v>5</v>
      </c>
      <c r="D197" s="288" t="s">
        <v>164</v>
      </c>
      <c r="E197" s="288">
        <v>5</v>
      </c>
      <c r="F197" s="330"/>
      <c r="G197" s="288">
        <v>11.6</v>
      </c>
      <c r="H197" s="288">
        <v>8</v>
      </c>
      <c r="I197" s="288">
        <v>10</v>
      </c>
      <c r="J197" s="330" t="s">
        <v>422</v>
      </c>
      <c r="K197" s="288">
        <v>12</v>
      </c>
      <c r="L197" s="288">
        <v>14</v>
      </c>
      <c r="M197" s="288">
        <v>15</v>
      </c>
      <c r="N197" s="327"/>
    </row>
    <row r="198" spans="1:14" s="37" customFormat="1" ht="58.5" x14ac:dyDescent="0.25">
      <c r="A198" s="578" t="s">
        <v>77</v>
      </c>
      <c r="B198" s="327" t="s">
        <v>183</v>
      </c>
      <c r="C198" s="289">
        <v>15.2</v>
      </c>
      <c r="D198" s="289" t="s">
        <v>164</v>
      </c>
      <c r="E198" s="289">
        <v>30</v>
      </c>
      <c r="F198" s="335"/>
      <c r="G198" s="335"/>
      <c r="H198" s="289">
        <v>33</v>
      </c>
      <c r="I198" s="289">
        <v>36</v>
      </c>
      <c r="J198" s="335"/>
      <c r="K198" s="289">
        <v>39</v>
      </c>
      <c r="L198" s="289">
        <v>42</v>
      </c>
      <c r="M198" s="289">
        <v>45</v>
      </c>
      <c r="N198" s="335"/>
    </row>
    <row r="199" spans="1:14" s="37" customFormat="1" ht="209.25" customHeight="1" x14ac:dyDescent="0.25">
      <c r="A199" s="579"/>
      <c r="B199" s="330" t="s">
        <v>107</v>
      </c>
      <c r="C199" s="288">
        <v>15</v>
      </c>
      <c r="D199" s="288" t="s">
        <v>164</v>
      </c>
      <c r="E199" s="288">
        <v>15</v>
      </c>
      <c r="F199" s="330"/>
      <c r="G199" s="288">
        <v>37</v>
      </c>
      <c r="H199" s="288">
        <v>18</v>
      </c>
      <c r="I199" s="288">
        <v>20</v>
      </c>
      <c r="J199" s="330" t="s">
        <v>423</v>
      </c>
      <c r="K199" s="288">
        <v>21</v>
      </c>
      <c r="L199" s="288">
        <v>25</v>
      </c>
      <c r="M199" s="288">
        <v>30</v>
      </c>
      <c r="N199" s="327"/>
    </row>
    <row r="200" spans="1:14" s="37" customFormat="1" ht="19.5" x14ac:dyDescent="0.25">
      <c r="A200" s="18"/>
      <c r="B200" s="19" t="s">
        <v>14</v>
      </c>
      <c r="C200" s="479" t="s">
        <v>15</v>
      </c>
      <c r="D200" s="479"/>
      <c r="E200" s="479"/>
      <c r="F200" s="479"/>
      <c r="G200" s="479"/>
      <c r="H200" s="479"/>
      <c r="I200" s="479"/>
      <c r="J200" s="479"/>
      <c r="K200" s="486"/>
      <c r="L200" s="486"/>
      <c r="M200" s="486"/>
      <c r="N200" s="487"/>
    </row>
    <row r="201" spans="1:14" s="37" customFormat="1" ht="21" thickBot="1" x14ac:dyDescent="0.3">
      <c r="A201" s="501" t="s">
        <v>158</v>
      </c>
      <c r="B201" s="460"/>
      <c r="C201" s="460"/>
      <c r="D201" s="460"/>
      <c r="E201" s="460"/>
      <c r="F201" s="460"/>
      <c r="G201" s="460"/>
      <c r="H201" s="460"/>
      <c r="I201" s="460"/>
      <c r="J201" s="460"/>
      <c r="K201" s="460"/>
      <c r="L201" s="460"/>
      <c r="M201" s="460"/>
      <c r="N201" s="461"/>
    </row>
    <row r="202" spans="1:14" s="37" customFormat="1" ht="25.5" customHeight="1" x14ac:dyDescent="0.25">
      <c r="A202" s="439" t="s">
        <v>16</v>
      </c>
      <c r="B202" s="440" t="s">
        <v>185</v>
      </c>
      <c r="C202" s="465"/>
      <c r="D202" s="52" t="s">
        <v>17</v>
      </c>
      <c r="E202" s="75">
        <f>SUM(E203:E205)</f>
        <v>1.75</v>
      </c>
      <c r="F202" s="75">
        <f>SUM(F203:F205)</f>
        <v>1.75</v>
      </c>
      <c r="G202" s="75">
        <f>SUM(G203:G205)</f>
        <v>1.75</v>
      </c>
      <c r="H202" s="75">
        <f>SUM(H203:H205)</f>
        <v>2</v>
      </c>
      <c r="I202" s="75">
        <f>SUM(I203:I205)</f>
        <v>2</v>
      </c>
      <c r="J202" s="462" t="s">
        <v>400</v>
      </c>
      <c r="K202" s="75">
        <f>SUM(K203:K205)</f>
        <v>2</v>
      </c>
      <c r="L202" s="75">
        <f>SUM(L203:L205)</f>
        <v>2</v>
      </c>
      <c r="M202" s="75">
        <f>SUM(M203:M205)</f>
        <v>2</v>
      </c>
      <c r="N202" s="85">
        <f t="shared" ref="N202:N241" si="14">E202+H202+I202+K202+L202+M202</f>
        <v>11.75</v>
      </c>
    </row>
    <row r="203" spans="1:14" s="37" customFormat="1" ht="25.5" customHeight="1" x14ac:dyDescent="0.25">
      <c r="A203" s="439"/>
      <c r="B203" s="440"/>
      <c r="C203" s="447"/>
      <c r="D203" s="16" t="s">
        <v>18</v>
      </c>
      <c r="E203" s="294"/>
      <c r="F203" s="294"/>
      <c r="G203" s="349"/>
      <c r="H203" s="295"/>
      <c r="I203" s="295"/>
      <c r="J203" s="463"/>
      <c r="K203" s="232"/>
      <c r="L203" s="232"/>
      <c r="M203" s="232"/>
      <c r="N203" s="268">
        <f t="shared" si="14"/>
        <v>0</v>
      </c>
    </row>
    <row r="204" spans="1:14" s="37" customFormat="1" ht="25.5" customHeight="1" x14ac:dyDescent="0.25">
      <c r="A204" s="439"/>
      <c r="B204" s="440"/>
      <c r="C204" s="447"/>
      <c r="D204" s="16" t="s">
        <v>10</v>
      </c>
      <c r="E204" s="294">
        <v>1.75</v>
      </c>
      <c r="F204" s="294">
        <v>1.75</v>
      </c>
      <c r="G204" s="350">
        <v>1.75</v>
      </c>
      <c r="H204" s="295">
        <v>2</v>
      </c>
      <c r="I204" s="295">
        <v>2</v>
      </c>
      <c r="J204" s="463"/>
      <c r="K204" s="232">
        <v>2</v>
      </c>
      <c r="L204" s="232">
        <v>2</v>
      </c>
      <c r="M204" s="232">
        <v>2</v>
      </c>
      <c r="N204" s="268">
        <f t="shared" si="14"/>
        <v>11.75</v>
      </c>
    </row>
    <row r="205" spans="1:14" s="37" customFormat="1" ht="25.5" customHeight="1" x14ac:dyDescent="0.25">
      <c r="A205" s="439"/>
      <c r="B205" s="440"/>
      <c r="C205" s="448"/>
      <c r="D205" s="20" t="s">
        <v>11</v>
      </c>
      <c r="E205" s="20"/>
      <c r="F205" s="20"/>
      <c r="G205" s="20"/>
      <c r="H205" s="20"/>
      <c r="I205" s="20"/>
      <c r="J205" s="464"/>
      <c r="K205" s="374"/>
      <c r="L205" s="374"/>
      <c r="M205" s="374"/>
      <c r="N205" s="85">
        <f t="shared" si="14"/>
        <v>0</v>
      </c>
    </row>
    <row r="206" spans="1:14" s="37" customFormat="1" ht="25.5" customHeight="1" x14ac:dyDescent="0.25">
      <c r="A206" s="439" t="s">
        <v>99</v>
      </c>
      <c r="B206" s="440" t="s">
        <v>186</v>
      </c>
      <c r="C206" s="446"/>
      <c r="D206" s="52" t="s">
        <v>17</v>
      </c>
      <c r="E206" s="75">
        <f>SUM(E207:E209)</f>
        <v>0</v>
      </c>
      <c r="F206" s="75">
        <f>SUM(F207:F209)</f>
        <v>0</v>
      </c>
      <c r="G206" s="75">
        <f>SUM(G207:G209)</f>
        <v>0</v>
      </c>
      <c r="H206" s="75">
        <f>SUM(H207:H209)</f>
        <v>0</v>
      </c>
      <c r="I206" s="75">
        <f>SUM(I207:I209)</f>
        <v>0</v>
      </c>
      <c r="J206" s="580" t="s">
        <v>197</v>
      </c>
      <c r="K206" s="75">
        <f>SUM(K207:K209)</f>
        <v>0</v>
      </c>
      <c r="L206" s="75">
        <f>SUM(L207:L209)</f>
        <v>0</v>
      </c>
      <c r="M206" s="75">
        <f>SUM(M207:M209)</f>
        <v>0</v>
      </c>
      <c r="N206" s="85">
        <f t="shared" si="14"/>
        <v>0</v>
      </c>
    </row>
    <row r="207" spans="1:14" s="37" customFormat="1" ht="25.5" customHeight="1" x14ac:dyDescent="0.25">
      <c r="A207" s="439"/>
      <c r="B207" s="440"/>
      <c r="C207" s="447"/>
      <c r="D207" s="16" t="s">
        <v>18</v>
      </c>
      <c r="E207" s="230"/>
      <c r="F207" s="230"/>
      <c r="G207" s="230"/>
      <c r="H207" s="231"/>
      <c r="I207" s="231"/>
      <c r="J207" s="580"/>
      <c r="K207" s="232"/>
      <c r="L207" s="232"/>
      <c r="M207" s="232"/>
      <c r="N207" s="268">
        <f t="shared" si="14"/>
        <v>0</v>
      </c>
    </row>
    <row r="208" spans="1:14" s="37" customFormat="1" ht="25.5" customHeight="1" x14ac:dyDescent="0.25">
      <c r="A208" s="439"/>
      <c r="B208" s="440"/>
      <c r="C208" s="447"/>
      <c r="D208" s="16" t="s">
        <v>10</v>
      </c>
      <c r="E208" s="230"/>
      <c r="F208" s="230"/>
      <c r="G208" s="230"/>
      <c r="H208" s="231"/>
      <c r="I208" s="231"/>
      <c r="J208" s="580"/>
      <c r="K208" s="232"/>
      <c r="L208" s="232"/>
      <c r="M208" s="232"/>
      <c r="N208" s="268">
        <f t="shared" si="14"/>
        <v>0</v>
      </c>
    </row>
    <row r="209" spans="1:14" s="37" customFormat="1" ht="25.5" customHeight="1" x14ac:dyDescent="0.25">
      <c r="A209" s="439"/>
      <c r="B209" s="440"/>
      <c r="C209" s="448"/>
      <c r="D209" s="20" t="s">
        <v>11</v>
      </c>
      <c r="E209" s="234"/>
      <c r="F209" s="234"/>
      <c r="G209" s="234"/>
      <c r="H209" s="235"/>
      <c r="I209" s="235"/>
      <c r="J209" s="580"/>
      <c r="K209" s="232"/>
      <c r="L209" s="232"/>
      <c r="M209" s="232"/>
      <c r="N209" s="85">
        <f t="shared" si="14"/>
        <v>0</v>
      </c>
    </row>
    <row r="210" spans="1:14" s="37" customFormat="1" ht="25.5" customHeight="1" x14ac:dyDescent="0.25">
      <c r="A210" s="439" t="s">
        <v>100</v>
      </c>
      <c r="B210" s="440" t="s">
        <v>187</v>
      </c>
      <c r="C210" s="446"/>
      <c r="D210" s="52" t="s">
        <v>17</v>
      </c>
      <c r="E210" s="75">
        <f>SUM(E211:E213)</f>
        <v>9.5000000000000001E-2</v>
      </c>
      <c r="F210" s="426">
        <f>SUM(F211:F213)</f>
        <v>9.5000000000000001E-2</v>
      </c>
      <c r="G210" s="426">
        <f>SUM(G211:G213)</f>
        <v>9.5000000000000001E-2</v>
      </c>
      <c r="H210" s="75">
        <f>SUM(H211:H213)</f>
        <v>1</v>
      </c>
      <c r="I210" s="75">
        <f>SUM(I211:I213)</f>
        <v>1</v>
      </c>
      <c r="J210" s="462" t="s">
        <v>194</v>
      </c>
      <c r="K210" s="75">
        <f>SUM(K211:K213)</f>
        <v>1.45</v>
      </c>
      <c r="L210" s="75">
        <f>SUM(L211:L213)</f>
        <v>1.2</v>
      </c>
      <c r="M210" s="75">
        <f>SUM(M211:M213)</f>
        <v>1.2</v>
      </c>
      <c r="N210" s="85">
        <f t="shared" si="14"/>
        <v>5.9450000000000003</v>
      </c>
    </row>
    <row r="211" spans="1:14" s="37" customFormat="1" ht="25.5" customHeight="1" x14ac:dyDescent="0.3">
      <c r="A211" s="439"/>
      <c r="B211" s="440"/>
      <c r="C211" s="447"/>
      <c r="D211" s="16" t="s">
        <v>18</v>
      </c>
      <c r="E211" s="294"/>
      <c r="F211" s="295"/>
      <c r="G211" s="629"/>
      <c r="H211" s="294"/>
      <c r="I211" s="294"/>
      <c r="J211" s="463"/>
      <c r="K211" s="232"/>
      <c r="L211" s="232"/>
      <c r="M211" s="232"/>
      <c r="N211" s="268">
        <f t="shared" si="14"/>
        <v>0</v>
      </c>
    </row>
    <row r="212" spans="1:14" s="37" customFormat="1" ht="25.5" customHeight="1" x14ac:dyDescent="0.25">
      <c r="A212" s="439"/>
      <c r="B212" s="440"/>
      <c r="C212" s="447"/>
      <c r="D212" s="16" t="s">
        <v>10</v>
      </c>
      <c r="E212" s="294">
        <v>9.5000000000000001E-2</v>
      </c>
      <c r="F212" s="438">
        <v>9.5000000000000001E-2</v>
      </c>
      <c r="G212" s="438">
        <v>9.5000000000000001E-2</v>
      </c>
      <c r="H212" s="294">
        <v>1</v>
      </c>
      <c r="I212" s="294">
        <v>1</v>
      </c>
      <c r="J212" s="463"/>
      <c r="K212" s="232">
        <v>1</v>
      </c>
      <c r="L212" s="232">
        <v>1</v>
      </c>
      <c r="M212" s="232">
        <v>1</v>
      </c>
      <c r="N212" s="268">
        <f t="shared" si="14"/>
        <v>5.0949999999999998</v>
      </c>
    </row>
    <row r="213" spans="1:14" s="37" customFormat="1" ht="25.5" customHeight="1" x14ac:dyDescent="0.25">
      <c r="A213" s="439"/>
      <c r="B213" s="440"/>
      <c r="C213" s="448"/>
      <c r="D213" s="20" t="s">
        <v>11</v>
      </c>
      <c r="E213" s="20"/>
      <c r="F213" s="20"/>
      <c r="G213" s="20"/>
      <c r="H213" s="20"/>
      <c r="I213" s="20"/>
      <c r="J213" s="464"/>
      <c r="K213" s="374">
        <v>0.45</v>
      </c>
      <c r="L213" s="374">
        <v>0.2</v>
      </c>
      <c r="M213" s="374">
        <v>0.2</v>
      </c>
      <c r="N213" s="85">
        <f t="shared" si="14"/>
        <v>0.85000000000000009</v>
      </c>
    </row>
    <row r="214" spans="1:14" s="37" customFormat="1" ht="25.5" customHeight="1" x14ac:dyDescent="0.25">
      <c r="A214" s="439" t="s">
        <v>101</v>
      </c>
      <c r="B214" s="440" t="s">
        <v>188</v>
      </c>
      <c r="C214" s="446"/>
      <c r="D214" s="52" t="s">
        <v>17</v>
      </c>
      <c r="E214" s="75">
        <f>SUM(E215:E217)</f>
        <v>0</v>
      </c>
      <c r="F214" s="75">
        <f>SUM(F215:F217)</f>
        <v>0</v>
      </c>
      <c r="G214" s="75">
        <f>SUM(G215:G217)</f>
        <v>0</v>
      </c>
      <c r="H214" s="75">
        <f>SUM(H215:H217)</f>
        <v>0</v>
      </c>
      <c r="I214" s="75">
        <f>SUM(I215:I217)</f>
        <v>0</v>
      </c>
      <c r="J214" s="462" t="s">
        <v>195</v>
      </c>
      <c r="K214" s="75">
        <f>SUM(K215:K217)</f>
        <v>0</v>
      </c>
      <c r="L214" s="75">
        <f>SUM(L215:L217)</f>
        <v>0</v>
      </c>
      <c r="M214" s="75">
        <f>SUM(M215:M217)</f>
        <v>0</v>
      </c>
      <c r="N214" s="85">
        <f t="shared" si="14"/>
        <v>0</v>
      </c>
    </row>
    <row r="215" spans="1:14" s="37" customFormat="1" ht="25.5" customHeight="1" x14ac:dyDescent="0.25">
      <c r="A215" s="439"/>
      <c r="B215" s="440"/>
      <c r="C215" s="447"/>
      <c r="D215" s="16" t="s">
        <v>18</v>
      </c>
      <c r="E215" s="230"/>
      <c r="F215" s="230"/>
      <c r="G215" s="230"/>
      <c r="H215" s="231"/>
      <c r="I215" s="231"/>
      <c r="J215" s="463"/>
      <c r="K215" s="232"/>
      <c r="L215" s="232"/>
      <c r="M215" s="232"/>
      <c r="N215" s="268">
        <f t="shared" si="14"/>
        <v>0</v>
      </c>
    </row>
    <row r="216" spans="1:14" s="37" customFormat="1" ht="25.5" customHeight="1" x14ac:dyDescent="0.25">
      <c r="A216" s="439"/>
      <c r="B216" s="440"/>
      <c r="C216" s="447"/>
      <c r="D216" s="16" t="s">
        <v>10</v>
      </c>
      <c r="E216" s="230"/>
      <c r="F216" s="230"/>
      <c r="G216" s="230"/>
      <c r="H216" s="231"/>
      <c r="I216" s="231"/>
      <c r="J216" s="463"/>
      <c r="K216" s="232"/>
      <c r="L216" s="232"/>
      <c r="M216" s="232"/>
      <c r="N216" s="268">
        <f t="shared" si="14"/>
        <v>0</v>
      </c>
    </row>
    <row r="217" spans="1:14" s="37" customFormat="1" ht="25.5" customHeight="1" x14ac:dyDescent="0.25">
      <c r="A217" s="439"/>
      <c r="B217" s="440"/>
      <c r="C217" s="448"/>
      <c r="D217" s="20" t="s">
        <v>11</v>
      </c>
      <c r="E217" s="234"/>
      <c r="F217" s="234"/>
      <c r="G217" s="234"/>
      <c r="H217" s="235"/>
      <c r="I217" s="235"/>
      <c r="J217" s="464"/>
      <c r="K217" s="374"/>
      <c r="L217" s="374"/>
      <c r="M217" s="374"/>
      <c r="N217" s="85">
        <f t="shared" si="14"/>
        <v>0</v>
      </c>
    </row>
    <row r="218" spans="1:14" s="37" customFormat="1" ht="39" customHeight="1" x14ac:dyDescent="0.25">
      <c r="A218" s="439" t="s">
        <v>102</v>
      </c>
      <c r="B218" s="440" t="s">
        <v>189</v>
      </c>
      <c r="C218" s="446"/>
      <c r="D218" s="52" t="s">
        <v>17</v>
      </c>
      <c r="E218" s="75">
        <f>SUM(E219:E221)</f>
        <v>7.72</v>
      </c>
      <c r="F218" s="75">
        <f>SUM(F219:F221)</f>
        <v>7.72</v>
      </c>
      <c r="G218" s="75">
        <f>SUM(G219:G221)</f>
        <v>7.72</v>
      </c>
      <c r="H218" s="75">
        <f>SUM(H219:H221)</f>
        <v>2</v>
      </c>
      <c r="I218" s="75">
        <f>SUM(I219:I221)</f>
        <v>2</v>
      </c>
      <c r="J218" s="462" t="s">
        <v>401</v>
      </c>
      <c r="K218" s="75">
        <f>SUM(K219:K221)</f>
        <v>2.15</v>
      </c>
      <c r="L218" s="75">
        <f>SUM(L219:L221)</f>
        <v>2.2000000000000002</v>
      </c>
      <c r="M218" s="75">
        <f>SUM(M219:M221)</f>
        <v>2.25</v>
      </c>
      <c r="N218" s="85">
        <f t="shared" si="14"/>
        <v>18.32</v>
      </c>
    </row>
    <row r="219" spans="1:14" s="37" customFormat="1" ht="34.5" customHeight="1" x14ac:dyDescent="0.25">
      <c r="A219" s="439"/>
      <c r="B219" s="440"/>
      <c r="C219" s="447"/>
      <c r="D219" s="16" t="s">
        <v>18</v>
      </c>
      <c r="E219" s="230"/>
      <c r="F219" s="230"/>
      <c r="G219" s="230"/>
      <c r="H219" s="231"/>
      <c r="I219" s="231"/>
      <c r="J219" s="463"/>
      <c r="K219" s="232"/>
      <c r="L219" s="232"/>
      <c r="M219" s="232"/>
      <c r="N219" s="268">
        <f t="shared" si="14"/>
        <v>0</v>
      </c>
    </row>
    <row r="220" spans="1:14" s="37" customFormat="1" ht="25.5" customHeight="1" x14ac:dyDescent="0.25">
      <c r="A220" s="439"/>
      <c r="B220" s="440"/>
      <c r="C220" s="447"/>
      <c r="D220" s="16" t="s">
        <v>10</v>
      </c>
      <c r="E220" s="230">
        <v>7.72</v>
      </c>
      <c r="F220" s="230">
        <v>7.72</v>
      </c>
      <c r="G220" s="230">
        <v>7.72</v>
      </c>
      <c r="H220" s="231">
        <v>2</v>
      </c>
      <c r="I220" s="231">
        <v>2</v>
      </c>
      <c r="J220" s="463"/>
      <c r="K220" s="232">
        <v>2</v>
      </c>
      <c r="L220" s="232">
        <v>2</v>
      </c>
      <c r="M220" s="232">
        <v>2</v>
      </c>
      <c r="N220" s="268">
        <f t="shared" si="14"/>
        <v>17.72</v>
      </c>
    </row>
    <row r="221" spans="1:14" s="37" customFormat="1" ht="25.5" customHeight="1" x14ac:dyDescent="0.25">
      <c r="A221" s="439"/>
      <c r="B221" s="440"/>
      <c r="C221" s="448"/>
      <c r="D221" s="20" t="s">
        <v>11</v>
      </c>
      <c r="E221" s="234"/>
      <c r="F221" s="234"/>
      <c r="G221" s="234"/>
      <c r="H221" s="235"/>
      <c r="I221" s="235"/>
      <c r="J221" s="464"/>
      <c r="K221" s="374">
        <v>0.15</v>
      </c>
      <c r="L221" s="374">
        <v>0.2</v>
      </c>
      <c r="M221" s="374">
        <v>0.25</v>
      </c>
      <c r="N221" s="85">
        <f t="shared" si="14"/>
        <v>0.6</v>
      </c>
    </row>
    <row r="222" spans="1:14" s="37" customFormat="1" ht="25.5" customHeight="1" x14ac:dyDescent="0.25">
      <c r="A222" s="439" t="s">
        <v>103</v>
      </c>
      <c r="B222" s="440" t="s">
        <v>190</v>
      </c>
      <c r="C222" s="446"/>
      <c r="D222" s="52" t="s">
        <v>17</v>
      </c>
      <c r="E222" s="75">
        <f>SUM(E223:E225)</f>
        <v>0</v>
      </c>
      <c r="F222" s="75">
        <f>SUM(F223:F225)</f>
        <v>0</v>
      </c>
      <c r="G222" s="75">
        <f>SUM(G223:G225)</f>
        <v>0</v>
      </c>
      <c r="H222" s="75">
        <f>SUM(H223:H225)</f>
        <v>0</v>
      </c>
      <c r="I222" s="75">
        <f>SUM(I223:I225)</f>
        <v>0</v>
      </c>
      <c r="J222" s="462" t="s">
        <v>196</v>
      </c>
      <c r="K222" s="75">
        <f>SUM(K223:K225)</f>
        <v>0</v>
      </c>
      <c r="L222" s="75">
        <f>SUM(L223:L225)</f>
        <v>0</v>
      </c>
      <c r="M222" s="75">
        <f>SUM(M223:M225)</f>
        <v>0</v>
      </c>
      <c r="N222" s="85">
        <f t="shared" si="14"/>
        <v>0</v>
      </c>
    </row>
    <row r="223" spans="1:14" s="37" customFormat="1" ht="25.5" customHeight="1" x14ac:dyDescent="0.25">
      <c r="A223" s="439"/>
      <c r="B223" s="440"/>
      <c r="C223" s="447"/>
      <c r="D223" s="16" t="s">
        <v>18</v>
      </c>
      <c r="E223" s="230"/>
      <c r="F223" s="230"/>
      <c r="G223" s="230"/>
      <c r="H223" s="231"/>
      <c r="I223" s="231"/>
      <c r="J223" s="463"/>
      <c r="K223" s="232"/>
      <c r="L223" s="232"/>
      <c r="M223" s="232"/>
      <c r="N223" s="268">
        <f t="shared" si="14"/>
        <v>0</v>
      </c>
    </row>
    <row r="224" spans="1:14" s="37" customFormat="1" ht="25.5" customHeight="1" x14ac:dyDescent="0.25">
      <c r="A224" s="439"/>
      <c r="B224" s="440"/>
      <c r="C224" s="447"/>
      <c r="D224" s="16" t="s">
        <v>10</v>
      </c>
      <c r="E224" s="230"/>
      <c r="F224" s="230"/>
      <c r="G224" s="230"/>
      <c r="H224" s="231"/>
      <c r="I224" s="231"/>
      <c r="J224" s="463"/>
      <c r="K224" s="232"/>
      <c r="L224" s="232"/>
      <c r="M224" s="232"/>
      <c r="N224" s="268">
        <f t="shared" si="14"/>
        <v>0</v>
      </c>
    </row>
    <row r="225" spans="1:14" s="37" customFormat="1" ht="25.5" customHeight="1" x14ac:dyDescent="0.25">
      <c r="A225" s="439"/>
      <c r="B225" s="440"/>
      <c r="C225" s="448"/>
      <c r="D225" s="20" t="s">
        <v>11</v>
      </c>
      <c r="E225" s="234"/>
      <c r="F225" s="234"/>
      <c r="G225" s="234"/>
      <c r="H225" s="235"/>
      <c r="I225" s="235"/>
      <c r="J225" s="464"/>
      <c r="K225" s="232"/>
      <c r="L225" s="232"/>
      <c r="M225" s="232"/>
      <c r="N225" s="85">
        <f t="shared" si="14"/>
        <v>0</v>
      </c>
    </row>
    <row r="226" spans="1:14" s="37" customFormat="1" ht="25.5" customHeight="1" x14ac:dyDescent="0.25">
      <c r="A226" s="439" t="s">
        <v>104</v>
      </c>
      <c r="B226" s="440" t="s">
        <v>191</v>
      </c>
      <c r="C226" s="446"/>
      <c r="D226" s="52" t="s">
        <v>17</v>
      </c>
      <c r="E226" s="75">
        <f>SUM(E227:E229)</f>
        <v>0</v>
      </c>
      <c r="F226" s="75">
        <f>SUM(F227:F229)</f>
        <v>0</v>
      </c>
      <c r="G226" s="75">
        <f>SUM(G227:G229)</f>
        <v>0</v>
      </c>
      <c r="H226" s="75">
        <f>SUM(H227:H229)</f>
        <v>0</v>
      </c>
      <c r="I226" s="75">
        <f>SUM(I227:I229)</f>
        <v>0.1</v>
      </c>
      <c r="J226" s="581"/>
      <c r="K226" s="75">
        <f>SUM(K227:K229)</f>
        <v>0.15</v>
      </c>
      <c r="L226" s="75">
        <f>SUM(L227:L229)</f>
        <v>0.2</v>
      </c>
      <c r="M226" s="75">
        <f>SUM(M227:M229)</f>
        <v>0.25</v>
      </c>
      <c r="N226" s="85">
        <f t="shared" si="14"/>
        <v>0.7</v>
      </c>
    </row>
    <row r="227" spans="1:14" s="37" customFormat="1" ht="25.5" customHeight="1" x14ac:dyDescent="0.25">
      <c r="A227" s="439"/>
      <c r="B227" s="440"/>
      <c r="C227" s="447"/>
      <c r="D227" s="16" t="s">
        <v>18</v>
      </c>
      <c r="E227" s="230"/>
      <c r="F227" s="230"/>
      <c r="G227" s="230"/>
      <c r="H227" s="231"/>
      <c r="I227" s="231"/>
      <c r="J227" s="582"/>
      <c r="K227" s="232"/>
      <c r="L227" s="232"/>
      <c r="M227" s="232"/>
      <c r="N227" s="268">
        <f t="shared" si="14"/>
        <v>0</v>
      </c>
    </row>
    <row r="228" spans="1:14" s="37" customFormat="1" ht="25.5" customHeight="1" x14ac:dyDescent="0.25">
      <c r="A228" s="439"/>
      <c r="B228" s="440"/>
      <c r="C228" s="447"/>
      <c r="D228" s="16" t="s">
        <v>10</v>
      </c>
      <c r="E228" s="230"/>
      <c r="F228" s="230"/>
      <c r="G228" s="230"/>
      <c r="H228" s="231"/>
      <c r="I228" s="231"/>
      <c r="J228" s="582"/>
      <c r="K228" s="232"/>
      <c r="L228" s="232"/>
      <c r="M228" s="232"/>
      <c r="N228" s="268">
        <f t="shared" si="14"/>
        <v>0</v>
      </c>
    </row>
    <row r="229" spans="1:14" s="37" customFormat="1" ht="25.5" customHeight="1" x14ac:dyDescent="0.25">
      <c r="A229" s="439"/>
      <c r="B229" s="440"/>
      <c r="C229" s="448"/>
      <c r="D229" s="20" t="s">
        <v>11</v>
      </c>
      <c r="E229" s="234"/>
      <c r="F229" s="234"/>
      <c r="G229" s="234"/>
      <c r="H229" s="235"/>
      <c r="I229" s="235">
        <v>0.1</v>
      </c>
      <c r="J229" s="583"/>
      <c r="K229" s="354">
        <v>0.15</v>
      </c>
      <c r="L229" s="354">
        <v>0.2</v>
      </c>
      <c r="M229" s="354">
        <v>0.25</v>
      </c>
      <c r="N229" s="85">
        <f t="shared" si="14"/>
        <v>0.7</v>
      </c>
    </row>
    <row r="230" spans="1:14" s="37" customFormat="1" ht="25.5" customHeight="1" x14ac:dyDescent="0.25">
      <c r="A230" s="439" t="s">
        <v>105</v>
      </c>
      <c r="B230" s="440" t="s">
        <v>190</v>
      </c>
      <c r="C230" s="446"/>
      <c r="D230" s="52" t="s">
        <v>17</v>
      </c>
      <c r="E230" s="75">
        <f>SUM(E231:E233)</f>
        <v>0</v>
      </c>
      <c r="F230" s="75">
        <f>SUM(F231:F233)</f>
        <v>0</v>
      </c>
      <c r="G230" s="75">
        <f>SUM(G231:G233)</f>
        <v>0</v>
      </c>
      <c r="H230" s="75">
        <f>SUM(H231:H233)</f>
        <v>0</v>
      </c>
      <c r="I230" s="75">
        <f>SUM(I231:I233)</f>
        <v>0</v>
      </c>
      <c r="J230" s="462" t="s">
        <v>402</v>
      </c>
      <c r="K230" s="75">
        <f>SUM(K231:K233)</f>
        <v>0</v>
      </c>
      <c r="L230" s="75">
        <f>SUM(L231:L233)</f>
        <v>0</v>
      </c>
      <c r="M230" s="75">
        <f>SUM(M231:M233)</f>
        <v>0</v>
      </c>
      <c r="N230" s="85">
        <f t="shared" si="14"/>
        <v>0</v>
      </c>
    </row>
    <row r="231" spans="1:14" s="37" customFormat="1" ht="25.5" customHeight="1" x14ac:dyDescent="0.25">
      <c r="A231" s="439"/>
      <c r="B231" s="440"/>
      <c r="C231" s="447"/>
      <c r="D231" s="16" t="s">
        <v>18</v>
      </c>
      <c r="E231" s="230"/>
      <c r="F231" s="230"/>
      <c r="G231" s="230"/>
      <c r="H231" s="231"/>
      <c r="I231" s="231"/>
      <c r="J231" s="463"/>
      <c r="K231" s="232"/>
      <c r="L231" s="232"/>
      <c r="M231" s="232"/>
      <c r="N231" s="268">
        <f t="shared" si="14"/>
        <v>0</v>
      </c>
    </row>
    <row r="232" spans="1:14" s="37" customFormat="1" ht="25.5" customHeight="1" x14ac:dyDescent="0.25">
      <c r="A232" s="439"/>
      <c r="B232" s="440"/>
      <c r="C232" s="447"/>
      <c r="D232" s="16" t="s">
        <v>10</v>
      </c>
      <c r="E232" s="230"/>
      <c r="F232" s="230"/>
      <c r="G232" s="230"/>
      <c r="H232" s="231"/>
      <c r="I232" s="231"/>
      <c r="J232" s="463"/>
      <c r="K232" s="232"/>
      <c r="L232" s="232"/>
      <c r="M232" s="232"/>
      <c r="N232" s="268">
        <f t="shared" si="14"/>
        <v>0</v>
      </c>
    </row>
    <row r="233" spans="1:14" s="37" customFormat="1" ht="25.5" customHeight="1" x14ac:dyDescent="0.25">
      <c r="A233" s="439"/>
      <c r="B233" s="440"/>
      <c r="C233" s="448"/>
      <c r="D233" s="20" t="s">
        <v>11</v>
      </c>
      <c r="E233" s="234"/>
      <c r="F233" s="234"/>
      <c r="G233" s="234"/>
      <c r="H233" s="235"/>
      <c r="I233" s="235"/>
      <c r="J233" s="464"/>
      <c r="K233" s="354"/>
      <c r="L233" s="354"/>
      <c r="M233" s="354"/>
      <c r="N233" s="85">
        <f t="shared" si="14"/>
        <v>0</v>
      </c>
    </row>
    <row r="234" spans="1:14" s="37" customFormat="1" ht="34.5" customHeight="1" x14ac:dyDescent="0.25">
      <c r="A234" s="439" t="s">
        <v>106</v>
      </c>
      <c r="B234" s="442" t="s">
        <v>192</v>
      </c>
      <c r="C234" s="446"/>
      <c r="D234" s="52" t="s">
        <v>17</v>
      </c>
      <c r="E234" s="75">
        <f>SUM(E235:E237)</f>
        <v>5</v>
      </c>
      <c r="F234" s="75">
        <f>SUM(F235:F237)</f>
        <v>5</v>
      </c>
      <c r="G234" s="75">
        <f>SUM(G235:G237)</f>
        <v>0</v>
      </c>
      <c r="H234" s="75">
        <f>SUM(H235:H237)</f>
        <v>170</v>
      </c>
      <c r="I234" s="75">
        <f>SUM(I235:I237)</f>
        <v>200</v>
      </c>
      <c r="J234" s="440" t="s">
        <v>403</v>
      </c>
      <c r="K234" s="75">
        <f>SUM(K235:K237)</f>
        <v>0</v>
      </c>
      <c r="L234" s="75">
        <f>SUM(L235:L237)</f>
        <v>0</v>
      </c>
      <c r="M234" s="75">
        <f>SUM(M235:M237)</f>
        <v>0</v>
      </c>
      <c r="N234" s="85">
        <f t="shared" si="14"/>
        <v>375</v>
      </c>
    </row>
    <row r="235" spans="1:14" s="37" customFormat="1" ht="34.5" customHeight="1" x14ac:dyDescent="0.3">
      <c r="A235" s="439"/>
      <c r="B235" s="442"/>
      <c r="C235" s="447"/>
      <c r="D235" s="16" t="s">
        <v>18</v>
      </c>
      <c r="E235" s="351"/>
      <c r="F235" s="351"/>
      <c r="G235" s="352"/>
      <c r="H235" s="353">
        <v>168.3</v>
      </c>
      <c r="I235" s="353">
        <v>198</v>
      </c>
      <c r="J235" s="440"/>
      <c r="K235" s="232"/>
      <c r="L235" s="232"/>
      <c r="M235" s="232"/>
      <c r="N235" s="268">
        <f t="shared" si="14"/>
        <v>366.3</v>
      </c>
    </row>
    <row r="236" spans="1:14" s="37" customFormat="1" ht="36" customHeight="1" x14ac:dyDescent="0.25">
      <c r="A236" s="439"/>
      <c r="B236" s="442"/>
      <c r="C236" s="447"/>
      <c r="D236" s="16" t="s">
        <v>10</v>
      </c>
      <c r="E236" s="351">
        <v>4.9749999999999996</v>
      </c>
      <c r="F236" s="351">
        <v>4.9749999999999996</v>
      </c>
      <c r="G236" s="437">
        <v>0</v>
      </c>
      <c r="H236" s="353"/>
      <c r="I236" s="353"/>
      <c r="J236" s="440"/>
      <c r="K236" s="232"/>
      <c r="L236" s="232"/>
      <c r="M236" s="232"/>
      <c r="N236" s="268">
        <f t="shared" si="14"/>
        <v>4.9749999999999996</v>
      </c>
    </row>
    <row r="237" spans="1:14" s="37" customFormat="1" ht="39" customHeight="1" x14ac:dyDescent="0.25">
      <c r="A237" s="439"/>
      <c r="B237" s="442"/>
      <c r="C237" s="448"/>
      <c r="D237" s="17" t="s">
        <v>11</v>
      </c>
      <c r="E237" s="354">
        <v>2.5000000000000001E-2</v>
      </c>
      <c r="F237" s="354">
        <v>2.5000000000000001E-2</v>
      </c>
      <c r="G237" s="354">
        <v>0</v>
      </c>
      <c r="H237" s="373">
        <v>1.7</v>
      </c>
      <c r="I237" s="373">
        <v>2</v>
      </c>
      <c r="J237" s="440"/>
      <c r="K237" s="354"/>
      <c r="L237" s="354"/>
      <c r="M237" s="354"/>
      <c r="N237" s="384">
        <f t="shared" si="14"/>
        <v>3.7249999999999996</v>
      </c>
    </row>
    <row r="238" spans="1:14" s="37" customFormat="1" ht="25.5" customHeight="1" x14ac:dyDescent="0.25">
      <c r="A238" s="439" t="s">
        <v>184</v>
      </c>
      <c r="B238" s="442" t="s">
        <v>193</v>
      </c>
      <c r="C238" s="446"/>
      <c r="D238" s="52" t="s">
        <v>17</v>
      </c>
      <c r="E238" s="75">
        <f>SUM(E239:E241)</f>
        <v>20.330000000000002</v>
      </c>
      <c r="F238" s="75">
        <f>SUM(F239:F241)</f>
        <v>20.330000000000002</v>
      </c>
      <c r="G238" s="75">
        <f>SUM(G239:G241)</f>
        <v>20.330000000000002</v>
      </c>
      <c r="H238" s="75">
        <f>SUM(H239:H241)</f>
        <v>28.3</v>
      </c>
      <c r="I238" s="75">
        <f>SUM(I239:I241)</f>
        <v>20</v>
      </c>
      <c r="J238" s="440" t="s">
        <v>404</v>
      </c>
      <c r="K238" s="75">
        <f>SUM(K239:K241)</f>
        <v>33.1</v>
      </c>
      <c r="L238" s="75">
        <f>SUM(L239:L241)</f>
        <v>17.100000000000001</v>
      </c>
      <c r="M238" s="75">
        <f>SUM(M239:M241)</f>
        <v>21.3</v>
      </c>
      <c r="N238" s="85">
        <f t="shared" si="14"/>
        <v>140.13</v>
      </c>
    </row>
    <row r="239" spans="1:14" s="37" customFormat="1" ht="25.5" customHeight="1" x14ac:dyDescent="0.25">
      <c r="A239" s="439"/>
      <c r="B239" s="442"/>
      <c r="C239" s="447"/>
      <c r="D239" s="16" t="s">
        <v>18</v>
      </c>
      <c r="E239" s="294"/>
      <c r="F239" s="294"/>
      <c r="G239" s="436"/>
      <c r="H239" s="230"/>
      <c r="I239" s="230"/>
      <c r="J239" s="440"/>
      <c r="K239" s="232"/>
      <c r="L239" s="232"/>
      <c r="M239" s="232"/>
      <c r="N239" s="268">
        <f t="shared" si="14"/>
        <v>0</v>
      </c>
    </row>
    <row r="240" spans="1:14" s="37" customFormat="1" ht="25.5" customHeight="1" x14ac:dyDescent="0.25">
      <c r="A240" s="439"/>
      <c r="B240" s="442"/>
      <c r="C240" s="447"/>
      <c r="D240" s="16" t="s">
        <v>10</v>
      </c>
      <c r="E240" s="294">
        <v>18.670000000000002</v>
      </c>
      <c r="F240" s="294">
        <v>18.670000000000002</v>
      </c>
      <c r="G240" s="438">
        <v>18.670000000000002</v>
      </c>
      <c r="H240" s="230">
        <v>28</v>
      </c>
      <c r="I240" s="230">
        <v>19.7</v>
      </c>
      <c r="J240" s="440"/>
      <c r="K240" s="232">
        <v>32.770000000000003</v>
      </c>
      <c r="L240" s="232">
        <v>16.93</v>
      </c>
      <c r="M240" s="232">
        <v>21.1</v>
      </c>
      <c r="N240" s="268">
        <f t="shared" si="14"/>
        <v>137.17000000000002</v>
      </c>
    </row>
    <row r="241" spans="1:14" s="37" customFormat="1" ht="25.5" customHeight="1" x14ac:dyDescent="0.25">
      <c r="A241" s="439"/>
      <c r="B241" s="442"/>
      <c r="C241" s="448"/>
      <c r="D241" s="17" t="s">
        <v>11</v>
      </c>
      <c r="E241" s="354">
        <v>1.66</v>
      </c>
      <c r="F241" s="354">
        <v>1.66</v>
      </c>
      <c r="G241" s="354">
        <v>1.66</v>
      </c>
      <c r="H241" s="354">
        <v>0.3</v>
      </c>
      <c r="I241" s="354">
        <v>0.3</v>
      </c>
      <c r="J241" s="440"/>
      <c r="K241" s="354">
        <v>0.33</v>
      </c>
      <c r="L241" s="354">
        <v>0.17</v>
      </c>
      <c r="M241" s="354">
        <v>0.2</v>
      </c>
      <c r="N241" s="384">
        <f t="shared" si="14"/>
        <v>2.96</v>
      </c>
    </row>
    <row r="242" spans="1:14" s="37" customFormat="1" ht="25.5" customHeight="1" thickBot="1" x14ac:dyDescent="0.3">
      <c r="A242" s="459" t="s">
        <v>166</v>
      </c>
      <c r="B242" s="460"/>
      <c r="C242" s="460"/>
      <c r="D242" s="460"/>
      <c r="E242" s="460"/>
      <c r="F242" s="460"/>
      <c r="G242" s="460"/>
      <c r="H242" s="460"/>
      <c r="I242" s="460"/>
      <c r="J242" s="460"/>
      <c r="K242" s="460"/>
      <c r="L242" s="460"/>
      <c r="M242" s="460"/>
      <c r="N242" s="461"/>
    </row>
    <row r="243" spans="1:14" s="37" customFormat="1" ht="25.5" customHeight="1" x14ac:dyDescent="0.25">
      <c r="A243" s="439" t="s">
        <v>29</v>
      </c>
      <c r="B243" s="440" t="s">
        <v>207</v>
      </c>
      <c r="C243" s="465"/>
      <c r="D243" s="52" t="s">
        <v>17</v>
      </c>
      <c r="E243" s="75">
        <f>SUM(E244:E246)</f>
        <v>0.93700000000000006</v>
      </c>
      <c r="F243" s="75">
        <f>SUM(F244:F246)</f>
        <v>0.93700000000000006</v>
      </c>
      <c r="G243" s="75">
        <f>SUM(G244:G246)</f>
        <v>0.93700000000000006</v>
      </c>
      <c r="H243" s="75">
        <f>SUM(H244:H246)</f>
        <v>1.1499999999999999</v>
      </c>
      <c r="I243" s="75">
        <f>SUM(I244:I246)</f>
        <v>1.26</v>
      </c>
      <c r="J243" s="440" t="s">
        <v>362</v>
      </c>
      <c r="K243" s="75">
        <f>SUM(K244:K246)</f>
        <v>1.47</v>
      </c>
      <c r="L243" s="75">
        <f>SUM(L244:L246)</f>
        <v>1.68</v>
      </c>
      <c r="M243" s="75">
        <f>SUM(M244:M246)</f>
        <v>1.68</v>
      </c>
      <c r="N243" s="85">
        <f t="shared" ref="N243:N282" si="15">E243+H243+I243+K243+L243+M243</f>
        <v>8.1769999999999996</v>
      </c>
    </row>
    <row r="244" spans="1:14" s="37" customFormat="1" ht="25.5" customHeight="1" x14ac:dyDescent="0.25">
      <c r="A244" s="439"/>
      <c r="B244" s="440"/>
      <c r="C244" s="447"/>
      <c r="D244" s="16" t="s">
        <v>18</v>
      </c>
      <c r="E244" s="230"/>
      <c r="F244" s="230"/>
      <c r="G244" s="230"/>
      <c r="H244" s="231"/>
      <c r="I244" s="231"/>
      <c r="J244" s="440"/>
      <c r="K244" s="232"/>
      <c r="L244" s="232"/>
      <c r="M244" s="232"/>
      <c r="N244" s="268">
        <f t="shared" si="15"/>
        <v>0</v>
      </c>
    </row>
    <row r="245" spans="1:14" s="37" customFormat="1" ht="25.5" customHeight="1" x14ac:dyDescent="0.25">
      <c r="A245" s="439"/>
      <c r="B245" s="440"/>
      <c r="C245" s="447"/>
      <c r="D245" s="16" t="s">
        <v>10</v>
      </c>
      <c r="E245" s="371">
        <v>0.14699999999999999</v>
      </c>
      <c r="F245" s="371">
        <v>0.14699999999999999</v>
      </c>
      <c r="G245" s="371">
        <v>0.14699999999999999</v>
      </c>
      <c r="H245" s="231">
        <v>0.25</v>
      </c>
      <c r="I245" s="231">
        <v>0.26</v>
      </c>
      <c r="J245" s="440"/>
      <c r="K245" s="232">
        <v>0.28000000000000003</v>
      </c>
      <c r="L245" s="232">
        <v>0.3</v>
      </c>
      <c r="M245" s="232">
        <v>0.3</v>
      </c>
      <c r="N245" s="268">
        <f t="shared" si="15"/>
        <v>1.5370000000000001</v>
      </c>
    </row>
    <row r="246" spans="1:14" s="37" customFormat="1" ht="25.5" customHeight="1" x14ac:dyDescent="0.25">
      <c r="A246" s="439"/>
      <c r="B246" s="440"/>
      <c r="C246" s="448"/>
      <c r="D246" s="20" t="s">
        <v>11</v>
      </c>
      <c r="E246" s="234">
        <v>0.79</v>
      </c>
      <c r="F246" s="234">
        <v>0.79</v>
      </c>
      <c r="G246" s="234">
        <v>0.79</v>
      </c>
      <c r="H246" s="235">
        <v>0.9</v>
      </c>
      <c r="I246" s="235">
        <v>1</v>
      </c>
      <c r="J246" s="440"/>
      <c r="K246" s="374">
        <v>1.19</v>
      </c>
      <c r="L246" s="374">
        <v>1.38</v>
      </c>
      <c r="M246" s="374">
        <v>1.38</v>
      </c>
      <c r="N246" s="85">
        <f t="shared" si="15"/>
        <v>6.64</v>
      </c>
    </row>
    <row r="247" spans="1:14" s="37" customFormat="1" ht="25.5" customHeight="1" x14ac:dyDescent="0.25">
      <c r="A247" s="439" t="s">
        <v>198</v>
      </c>
      <c r="B247" s="440" t="s">
        <v>208</v>
      </c>
      <c r="C247" s="446"/>
      <c r="D247" s="52" t="s">
        <v>17</v>
      </c>
      <c r="E247" s="75">
        <f>SUM(E248:E250)</f>
        <v>0</v>
      </c>
      <c r="F247" s="75">
        <f>SUM(F248:F250)</f>
        <v>0</v>
      </c>
      <c r="G247" s="75">
        <f>SUM(G248:G250)</f>
        <v>0</v>
      </c>
      <c r="H247" s="75">
        <f>SUM(H248:H250)</f>
        <v>0</v>
      </c>
      <c r="I247" s="75">
        <f>SUM(I248:I250)</f>
        <v>0</v>
      </c>
      <c r="J247" s="440" t="s">
        <v>405</v>
      </c>
      <c r="K247" s="75">
        <f>SUM(K248:K250)</f>
        <v>0</v>
      </c>
      <c r="L247" s="75">
        <f>SUM(L248:L250)</f>
        <v>0</v>
      </c>
      <c r="M247" s="75">
        <f>SUM(M248:M250)</f>
        <v>0</v>
      </c>
      <c r="N247" s="85">
        <f t="shared" si="15"/>
        <v>0</v>
      </c>
    </row>
    <row r="248" spans="1:14" s="37" customFormat="1" ht="25.5" customHeight="1" x14ac:dyDescent="0.25">
      <c r="A248" s="439"/>
      <c r="B248" s="440"/>
      <c r="C248" s="447"/>
      <c r="D248" s="16" t="s">
        <v>18</v>
      </c>
      <c r="E248" s="230"/>
      <c r="F248" s="230"/>
      <c r="G248" s="230"/>
      <c r="H248" s="231"/>
      <c r="I248" s="231"/>
      <c r="J248" s="440"/>
      <c r="K248" s="232"/>
      <c r="L248" s="232"/>
      <c r="M248" s="232"/>
      <c r="N248" s="268">
        <f t="shared" si="15"/>
        <v>0</v>
      </c>
    </row>
    <row r="249" spans="1:14" s="37" customFormat="1" ht="25.5" customHeight="1" x14ac:dyDescent="0.25">
      <c r="A249" s="439"/>
      <c r="B249" s="440"/>
      <c r="C249" s="447"/>
      <c r="D249" s="16" t="s">
        <v>10</v>
      </c>
      <c r="E249" s="230"/>
      <c r="F249" s="230"/>
      <c r="G249" s="230"/>
      <c r="H249" s="231"/>
      <c r="I249" s="231"/>
      <c r="J249" s="440"/>
      <c r="K249" s="232"/>
      <c r="L249" s="232"/>
      <c r="M249" s="232"/>
      <c r="N249" s="268">
        <f t="shared" si="15"/>
        <v>0</v>
      </c>
    </row>
    <row r="250" spans="1:14" s="37" customFormat="1" ht="25.5" customHeight="1" x14ac:dyDescent="0.25">
      <c r="A250" s="439"/>
      <c r="B250" s="440"/>
      <c r="C250" s="448"/>
      <c r="D250" s="20" t="s">
        <v>11</v>
      </c>
      <c r="E250" s="318"/>
      <c r="F250" s="318"/>
      <c r="G250" s="318"/>
      <c r="H250" s="630"/>
      <c r="I250" s="630"/>
      <c r="J250" s="440"/>
      <c r="K250" s="232"/>
      <c r="L250" s="232"/>
      <c r="M250" s="232"/>
      <c r="N250" s="85">
        <f t="shared" si="15"/>
        <v>0</v>
      </c>
    </row>
    <row r="251" spans="1:14" s="37" customFormat="1" ht="31.5" customHeight="1" x14ac:dyDescent="0.25">
      <c r="A251" s="439" t="s">
        <v>199</v>
      </c>
      <c r="B251" s="440" t="s">
        <v>209</v>
      </c>
      <c r="C251" s="446"/>
      <c r="D251" s="52" t="s">
        <v>17</v>
      </c>
      <c r="E251" s="311">
        <f>SUM(E252:E254)</f>
        <v>0</v>
      </c>
      <c r="F251" s="311">
        <f>SUM(F252:F254)</f>
        <v>0</v>
      </c>
      <c r="G251" s="311">
        <f>SUM(G252:G254)</f>
        <v>0</v>
      </c>
      <c r="H251" s="311">
        <f>SUM(H252:H254)</f>
        <v>0.15</v>
      </c>
      <c r="I251" s="311">
        <f>SUM(I252:I254)</f>
        <v>0.06</v>
      </c>
      <c r="J251" s="456" t="s">
        <v>363</v>
      </c>
      <c r="K251" s="75">
        <f>SUM(K252:K254)</f>
        <v>7.0000000000000007E-2</v>
      </c>
      <c r="L251" s="75">
        <f>SUM(L252:L254)</f>
        <v>0.08</v>
      </c>
      <c r="M251" s="75">
        <f>SUM(M252:M254)</f>
        <v>0.08</v>
      </c>
      <c r="N251" s="85">
        <f t="shared" si="15"/>
        <v>0.44000000000000006</v>
      </c>
    </row>
    <row r="252" spans="1:14" s="37" customFormat="1" ht="43.5" customHeight="1" x14ac:dyDescent="0.25">
      <c r="A252" s="439"/>
      <c r="B252" s="440"/>
      <c r="C252" s="447"/>
      <c r="D252" s="16" t="s">
        <v>18</v>
      </c>
      <c r="E252" s="310"/>
      <c r="F252" s="310"/>
      <c r="G252" s="310"/>
      <c r="H252" s="314"/>
      <c r="I252" s="314"/>
      <c r="J252" s="457"/>
      <c r="K252" s="232"/>
      <c r="L252" s="232"/>
      <c r="M252" s="232"/>
      <c r="N252" s="268">
        <f t="shared" si="15"/>
        <v>0</v>
      </c>
    </row>
    <row r="253" spans="1:14" s="37" customFormat="1" ht="57" customHeight="1" x14ac:dyDescent="0.25">
      <c r="A253" s="439"/>
      <c r="B253" s="440"/>
      <c r="C253" s="447"/>
      <c r="D253" s="16" t="s">
        <v>10</v>
      </c>
      <c r="E253" s="310"/>
      <c r="F253" s="310"/>
      <c r="G253" s="310"/>
      <c r="H253" s="314"/>
      <c r="I253" s="314"/>
      <c r="J253" s="457"/>
      <c r="K253" s="232"/>
      <c r="L253" s="232"/>
      <c r="M253" s="232"/>
      <c r="N253" s="268">
        <f t="shared" si="15"/>
        <v>0</v>
      </c>
    </row>
    <row r="254" spans="1:14" s="37" customFormat="1" ht="54" customHeight="1" x14ac:dyDescent="0.25">
      <c r="A254" s="439"/>
      <c r="B254" s="440"/>
      <c r="C254" s="448"/>
      <c r="D254" s="20" t="s">
        <v>11</v>
      </c>
      <c r="E254" s="318"/>
      <c r="F254" s="318"/>
      <c r="G254" s="318"/>
      <c r="H254" s="630">
        <v>0.15</v>
      </c>
      <c r="I254" s="630">
        <v>0.06</v>
      </c>
      <c r="J254" s="458"/>
      <c r="K254" s="374">
        <v>7.0000000000000007E-2</v>
      </c>
      <c r="L254" s="374">
        <v>0.08</v>
      </c>
      <c r="M254" s="374">
        <v>0.08</v>
      </c>
      <c r="N254" s="85">
        <f t="shared" si="15"/>
        <v>0.44000000000000006</v>
      </c>
    </row>
    <row r="255" spans="1:14" s="37" customFormat="1" ht="25.5" customHeight="1" x14ac:dyDescent="0.25">
      <c r="A255" s="439" t="s">
        <v>200</v>
      </c>
      <c r="B255" s="440" t="s">
        <v>210</v>
      </c>
      <c r="C255" s="446"/>
      <c r="D255" s="52" t="s">
        <v>17</v>
      </c>
      <c r="E255" s="75">
        <f>SUM(E256:E258)</f>
        <v>0.01</v>
      </c>
      <c r="F255" s="75">
        <f>SUM(F256:F258)</f>
        <v>0.01</v>
      </c>
      <c r="G255" s="75">
        <f>SUM(G256:G258)</f>
        <v>0.01</v>
      </c>
      <c r="H255" s="75">
        <f>SUM(H256:H258)</f>
        <v>0</v>
      </c>
      <c r="I255" s="75">
        <f>SUM(I256:I258)</f>
        <v>0</v>
      </c>
      <c r="J255" s="440" t="s">
        <v>406</v>
      </c>
      <c r="K255" s="75">
        <f>SUM(K256:K258)</f>
        <v>0.01</v>
      </c>
      <c r="L255" s="75">
        <f>SUM(L256:L258)</f>
        <v>0.03</v>
      </c>
      <c r="M255" s="75">
        <f>SUM(M256:M258)</f>
        <v>0.03</v>
      </c>
      <c r="N255" s="85">
        <f t="shared" si="15"/>
        <v>0.08</v>
      </c>
    </row>
    <row r="256" spans="1:14" s="37" customFormat="1" ht="25.5" customHeight="1" x14ac:dyDescent="0.25">
      <c r="A256" s="439"/>
      <c r="B256" s="440"/>
      <c r="C256" s="447"/>
      <c r="D256" s="16" t="s">
        <v>18</v>
      </c>
      <c r="E256" s="230"/>
      <c r="F256" s="230"/>
      <c r="G256" s="230"/>
      <c r="H256" s="231"/>
      <c r="I256" s="231"/>
      <c r="J256" s="440"/>
      <c r="K256" s="232"/>
      <c r="L256" s="232"/>
      <c r="M256" s="232"/>
      <c r="N256" s="268">
        <f t="shared" si="15"/>
        <v>0</v>
      </c>
    </row>
    <row r="257" spans="1:14" s="37" customFormat="1" ht="25.5" customHeight="1" x14ac:dyDescent="0.25">
      <c r="A257" s="439"/>
      <c r="B257" s="440"/>
      <c r="C257" s="447"/>
      <c r="D257" s="16" t="s">
        <v>10</v>
      </c>
      <c r="E257" s="230"/>
      <c r="F257" s="230"/>
      <c r="G257" s="230"/>
      <c r="H257" s="231"/>
      <c r="I257" s="231"/>
      <c r="J257" s="440"/>
      <c r="K257" s="232"/>
      <c r="L257" s="232"/>
      <c r="M257" s="232"/>
      <c r="N257" s="268">
        <f t="shared" si="15"/>
        <v>0</v>
      </c>
    </row>
    <row r="258" spans="1:14" s="37" customFormat="1" ht="25.5" customHeight="1" x14ac:dyDescent="0.25">
      <c r="A258" s="439"/>
      <c r="B258" s="440"/>
      <c r="C258" s="448"/>
      <c r="D258" s="20" t="s">
        <v>11</v>
      </c>
      <c r="E258" s="234">
        <v>0.01</v>
      </c>
      <c r="F258" s="234">
        <v>0.01</v>
      </c>
      <c r="G258" s="234">
        <v>0.01</v>
      </c>
      <c r="H258" s="235"/>
      <c r="I258" s="235"/>
      <c r="J258" s="440"/>
      <c r="K258" s="374">
        <v>0.01</v>
      </c>
      <c r="L258" s="374">
        <v>0.03</v>
      </c>
      <c r="M258" s="374">
        <v>0.03</v>
      </c>
      <c r="N258" s="85">
        <f t="shared" si="15"/>
        <v>0.08</v>
      </c>
    </row>
    <row r="259" spans="1:14" s="37" customFormat="1" ht="25.5" customHeight="1" x14ac:dyDescent="0.25">
      <c r="A259" s="439" t="s">
        <v>201</v>
      </c>
      <c r="B259" s="440" t="s">
        <v>211</v>
      </c>
      <c r="C259" s="446"/>
      <c r="D259" s="52" t="s">
        <v>17</v>
      </c>
      <c r="E259" s="75">
        <f>SUM(E260:E262)</f>
        <v>0</v>
      </c>
      <c r="F259" s="75">
        <f>SUM(F260:F262)</f>
        <v>0</v>
      </c>
      <c r="G259" s="75">
        <f>SUM(G260:G262)</f>
        <v>0</v>
      </c>
      <c r="H259" s="75">
        <f>SUM(H260:H262)</f>
        <v>0</v>
      </c>
      <c r="I259" s="75">
        <f>SUM(I260:I262)</f>
        <v>0</v>
      </c>
      <c r="J259" s="440" t="s">
        <v>364</v>
      </c>
      <c r="K259" s="75">
        <f>SUM(K260:K262)</f>
        <v>0</v>
      </c>
      <c r="L259" s="75">
        <f>SUM(L260:L262)</f>
        <v>0</v>
      </c>
      <c r="M259" s="75">
        <f>SUM(M260:M262)</f>
        <v>0</v>
      </c>
      <c r="N259" s="85">
        <f t="shared" si="15"/>
        <v>0</v>
      </c>
    </row>
    <row r="260" spans="1:14" s="37" customFormat="1" ht="25.5" customHeight="1" x14ac:dyDescent="0.25">
      <c r="A260" s="439"/>
      <c r="B260" s="440"/>
      <c r="C260" s="447"/>
      <c r="D260" s="16" t="s">
        <v>18</v>
      </c>
      <c r="E260" s="230"/>
      <c r="F260" s="230"/>
      <c r="G260" s="230"/>
      <c r="H260" s="231"/>
      <c r="I260" s="231"/>
      <c r="J260" s="440"/>
      <c r="K260" s="232"/>
      <c r="L260" s="232"/>
      <c r="M260" s="232"/>
      <c r="N260" s="268">
        <f t="shared" si="15"/>
        <v>0</v>
      </c>
    </row>
    <row r="261" spans="1:14" s="37" customFormat="1" ht="25.5" customHeight="1" x14ac:dyDescent="0.25">
      <c r="A261" s="439"/>
      <c r="B261" s="440"/>
      <c r="C261" s="447"/>
      <c r="D261" s="16" t="s">
        <v>10</v>
      </c>
      <c r="E261" s="230"/>
      <c r="F261" s="230"/>
      <c r="G261" s="230"/>
      <c r="H261" s="231"/>
      <c r="I261" s="231"/>
      <c r="J261" s="440"/>
      <c r="K261" s="232"/>
      <c r="L261" s="232"/>
      <c r="M261" s="232"/>
      <c r="N261" s="268">
        <f t="shared" si="15"/>
        <v>0</v>
      </c>
    </row>
    <row r="262" spans="1:14" s="37" customFormat="1" ht="25.5" customHeight="1" x14ac:dyDescent="0.25">
      <c r="A262" s="439"/>
      <c r="B262" s="440"/>
      <c r="C262" s="448"/>
      <c r="D262" s="20" t="s">
        <v>11</v>
      </c>
      <c r="E262" s="234"/>
      <c r="F262" s="234"/>
      <c r="G262" s="234"/>
      <c r="H262" s="235"/>
      <c r="I262" s="235"/>
      <c r="J262" s="440"/>
      <c r="K262" s="374"/>
      <c r="L262" s="374"/>
      <c r="M262" s="374"/>
      <c r="N262" s="85">
        <f t="shared" si="15"/>
        <v>0</v>
      </c>
    </row>
    <row r="263" spans="1:14" s="37" customFormat="1" ht="25.5" customHeight="1" x14ac:dyDescent="0.25">
      <c r="A263" s="439" t="s">
        <v>202</v>
      </c>
      <c r="B263" s="440" t="s">
        <v>212</v>
      </c>
      <c r="C263" s="446"/>
      <c r="D263" s="52" t="s">
        <v>17</v>
      </c>
      <c r="E263" s="75">
        <f>SUM(E264:E266)</f>
        <v>0</v>
      </c>
      <c r="F263" s="75">
        <f>SUM(F264:F266)</f>
        <v>0</v>
      </c>
      <c r="G263" s="75">
        <f>SUM(G264:G266)</f>
        <v>0</v>
      </c>
      <c r="H263" s="75">
        <f>SUM(H264:H266)</f>
        <v>0</v>
      </c>
      <c r="I263" s="75">
        <f>SUM(I264:I266)</f>
        <v>0</v>
      </c>
      <c r="J263" s="440" t="s">
        <v>407</v>
      </c>
      <c r="K263" s="75">
        <f>SUM(K264:K266)</f>
        <v>0</v>
      </c>
      <c r="L263" s="75">
        <f>SUM(L264:L266)</f>
        <v>0</v>
      </c>
      <c r="M263" s="75">
        <f>SUM(M264:M266)</f>
        <v>0</v>
      </c>
      <c r="N263" s="85">
        <f t="shared" si="15"/>
        <v>0</v>
      </c>
    </row>
    <row r="264" spans="1:14" s="37" customFormat="1" ht="25.5" customHeight="1" x14ac:dyDescent="0.25">
      <c r="A264" s="439"/>
      <c r="B264" s="440"/>
      <c r="C264" s="447"/>
      <c r="D264" s="16" t="s">
        <v>18</v>
      </c>
      <c r="E264" s="230"/>
      <c r="F264" s="230"/>
      <c r="G264" s="230"/>
      <c r="H264" s="231"/>
      <c r="I264" s="231"/>
      <c r="J264" s="440"/>
      <c r="K264" s="232"/>
      <c r="L264" s="232"/>
      <c r="M264" s="232"/>
      <c r="N264" s="268">
        <f t="shared" si="15"/>
        <v>0</v>
      </c>
    </row>
    <row r="265" spans="1:14" s="37" customFormat="1" ht="25.5" customHeight="1" x14ac:dyDescent="0.25">
      <c r="A265" s="439"/>
      <c r="B265" s="440"/>
      <c r="C265" s="447"/>
      <c r="D265" s="16" t="s">
        <v>10</v>
      </c>
      <c r="E265" s="230"/>
      <c r="F265" s="230"/>
      <c r="G265" s="230"/>
      <c r="H265" s="231"/>
      <c r="I265" s="231"/>
      <c r="J265" s="440"/>
      <c r="K265" s="232"/>
      <c r="L265" s="232"/>
      <c r="M265" s="232"/>
      <c r="N265" s="268">
        <f t="shared" si="15"/>
        <v>0</v>
      </c>
    </row>
    <row r="266" spans="1:14" s="37" customFormat="1" ht="25.5" customHeight="1" x14ac:dyDescent="0.25">
      <c r="A266" s="439"/>
      <c r="B266" s="440"/>
      <c r="C266" s="448"/>
      <c r="D266" s="20" t="s">
        <v>11</v>
      </c>
      <c r="E266" s="234"/>
      <c r="F266" s="234"/>
      <c r="G266" s="234"/>
      <c r="H266" s="235"/>
      <c r="I266" s="235"/>
      <c r="J266" s="440"/>
      <c r="K266" s="374"/>
      <c r="L266" s="374"/>
      <c r="M266" s="374"/>
      <c r="N266" s="85">
        <f t="shared" si="15"/>
        <v>0</v>
      </c>
    </row>
    <row r="267" spans="1:14" s="37" customFormat="1" ht="25.5" customHeight="1" x14ac:dyDescent="0.25">
      <c r="A267" s="439" t="s">
        <v>203</v>
      </c>
      <c r="B267" s="440" t="s">
        <v>213</v>
      </c>
      <c r="C267" s="446"/>
      <c r="D267" s="52" t="s">
        <v>17</v>
      </c>
      <c r="E267" s="75">
        <f>SUM(E268:E270)</f>
        <v>0</v>
      </c>
      <c r="F267" s="75">
        <f>SUM(F268:F270)</f>
        <v>0</v>
      </c>
      <c r="G267" s="75">
        <f>SUM(G268:G270)</f>
        <v>0</v>
      </c>
      <c r="H267" s="75">
        <f>SUM(H268:H270)</f>
        <v>0</v>
      </c>
      <c r="I267" s="75">
        <f>SUM(I268:I270)</f>
        <v>0</v>
      </c>
      <c r="J267" s="440" t="s">
        <v>365</v>
      </c>
      <c r="K267" s="75">
        <f>SUM(K268:K270)</f>
        <v>0</v>
      </c>
      <c r="L267" s="75">
        <f>SUM(L268:L270)</f>
        <v>0</v>
      </c>
      <c r="M267" s="75">
        <f>SUM(M268:M270)</f>
        <v>0</v>
      </c>
      <c r="N267" s="85">
        <f t="shared" si="15"/>
        <v>0</v>
      </c>
    </row>
    <row r="268" spans="1:14" s="37" customFormat="1" ht="25.5" customHeight="1" x14ac:dyDescent="0.25">
      <c r="A268" s="439"/>
      <c r="B268" s="440"/>
      <c r="C268" s="447"/>
      <c r="D268" s="16" t="s">
        <v>18</v>
      </c>
      <c r="E268" s="230"/>
      <c r="F268" s="230"/>
      <c r="G268" s="230"/>
      <c r="H268" s="231"/>
      <c r="I268" s="231"/>
      <c r="J268" s="440"/>
      <c r="K268" s="232"/>
      <c r="L268" s="232"/>
      <c r="M268" s="232"/>
      <c r="N268" s="268">
        <f t="shared" si="15"/>
        <v>0</v>
      </c>
    </row>
    <row r="269" spans="1:14" s="37" customFormat="1" ht="25.5" customHeight="1" x14ac:dyDescent="0.25">
      <c r="A269" s="439"/>
      <c r="B269" s="440"/>
      <c r="C269" s="447"/>
      <c r="D269" s="16" t="s">
        <v>10</v>
      </c>
      <c r="E269" s="230"/>
      <c r="F269" s="230"/>
      <c r="G269" s="230"/>
      <c r="H269" s="231"/>
      <c r="I269" s="231"/>
      <c r="J269" s="440"/>
      <c r="K269" s="232"/>
      <c r="L269" s="232"/>
      <c r="M269" s="232"/>
      <c r="N269" s="268">
        <f t="shared" si="15"/>
        <v>0</v>
      </c>
    </row>
    <row r="270" spans="1:14" s="37" customFormat="1" ht="25.5" customHeight="1" x14ac:dyDescent="0.25">
      <c r="A270" s="439"/>
      <c r="B270" s="440"/>
      <c r="C270" s="448"/>
      <c r="D270" s="20" t="s">
        <v>11</v>
      </c>
      <c r="E270" s="234"/>
      <c r="F270" s="234"/>
      <c r="G270" s="234"/>
      <c r="H270" s="235"/>
      <c r="I270" s="235"/>
      <c r="J270" s="440"/>
      <c r="K270" s="374"/>
      <c r="L270" s="374"/>
      <c r="M270" s="374"/>
      <c r="N270" s="85">
        <f t="shared" si="15"/>
        <v>0</v>
      </c>
    </row>
    <row r="271" spans="1:14" s="37" customFormat="1" ht="25.5" customHeight="1" x14ac:dyDescent="0.25">
      <c r="A271" s="439" t="s">
        <v>204</v>
      </c>
      <c r="B271" s="440" t="s">
        <v>214</v>
      </c>
      <c r="C271" s="446"/>
      <c r="D271" s="52" t="s">
        <v>17</v>
      </c>
      <c r="E271" s="75">
        <f>SUM(E272:E274)</f>
        <v>0</v>
      </c>
      <c r="F271" s="75">
        <f>SUM(F272:F274)</f>
        <v>0</v>
      </c>
      <c r="G271" s="75">
        <f>SUM(G272:G274)</f>
        <v>0</v>
      </c>
      <c r="H271" s="75">
        <f>SUM(H272:H274)</f>
        <v>0</v>
      </c>
      <c r="I271" s="75">
        <f>SUM(I272:I274)</f>
        <v>0</v>
      </c>
      <c r="J271" s="440" t="s">
        <v>217</v>
      </c>
      <c r="K271" s="75">
        <f>SUM(K272:K274)</f>
        <v>0</v>
      </c>
      <c r="L271" s="75">
        <f>SUM(L272:L274)</f>
        <v>0</v>
      </c>
      <c r="M271" s="75">
        <f>SUM(M272:M274)</f>
        <v>0</v>
      </c>
      <c r="N271" s="85">
        <f t="shared" si="15"/>
        <v>0</v>
      </c>
    </row>
    <row r="272" spans="1:14" s="37" customFormat="1" ht="25.5" customHeight="1" x14ac:dyDescent="0.25">
      <c r="A272" s="439"/>
      <c r="B272" s="440"/>
      <c r="C272" s="447"/>
      <c r="D272" s="16" t="s">
        <v>18</v>
      </c>
      <c r="E272" s="230"/>
      <c r="F272" s="230"/>
      <c r="G272" s="230"/>
      <c r="H272" s="231"/>
      <c r="I272" s="231"/>
      <c r="J272" s="440"/>
      <c r="K272" s="232"/>
      <c r="L272" s="232"/>
      <c r="M272" s="232"/>
      <c r="N272" s="268">
        <f t="shared" si="15"/>
        <v>0</v>
      </c>
    </row>
    <row r="273" spans="1:14" s="37" customFormat="1" ht="25.5" customHeight="1" x14ac:dyDescent="0.25">
      <c r="A273" s="439"/>
      <c r="B273" s="440"/>
      <c r="C273" s="447"/>
      <c r="D273" s="16" t="s">
        <v>10</v>
      </c>
      <c r="E273" s="230"/>
      <c r="F273" s="230"/>
      <c r="G273" s="230"/>
      <c r="H273" s="231"/>
      <c r="I273" s="231"/>
      <c r="J273" s="440"/>
      <c r="K273" s="232"/>
      <c r="L273" s="232"/>
      <c r="M273" s="232"/>
      <c r="N273" s="268">
        <f t="shared" si="15"/>
        <v>0</v>
      </c>
    </row>
    <row r="274" spans="1:14" s="37" customFormat="1" ht="25.5" customHeight="1" x14ac:dyDescent="0.25">
      <c r="A274" s="439"/>
      <c r="B274" s="440"/>
      <c r="C274" s="448"/>
      <c r="D274" s="20" t="s">
        <v>11</v>
      </c>
      <c r="E274" s="234"/>
      <c r="F274" s="234"/>
      <c r="G274" s="234"/>
      <c r="H274" s="235"/>
      <c r="I274" s="235"/>
      <c r="J274" s="440"/>
      <c r="K274" s="374"/>
      <c r="L274" s="374"/>
      <c r="M274" s="374"/>
      <c r="N274" s="85">
        <f t="shared" si="15"/>
        <v>0</v>
      </c>
    </row>
    <row r="275" spans="1:14" s="37" customFormat="1" ht="25.5" customHeight="1" x14ac:dyDescent="0.25">
      <c r="A275" s="439" t="s">
        <v>205</v>
      </c>
      <c r="B275" s="440" t="s">
        <v>215</v>
      </c>
      <c r="C275" s="446"/>
      <c r="D275" s="52" t="s">
        <v>17</v>
      </c>
      <c r="E275" s="75">
        <f>SUM(E276:E278)</f>
        <v>0</v>
      </c>
      <c r="F275" s="75">
        <f>SUM(F276:F278)</f>
        <v>0</v>
      </c>
      <c r="G275" s="75">
        <f>SUM(G276:G278)</f>
        <v>0</v>
      </c>
      <c r="H275" s="75">
        <f>SUM(H276:H278)</f>
        <v>0</v>
      </c>
      <c r="I275" s="75">
        <f>SUM(I276:I278)</f>
        <v>0</v>
      </c>
      <c r="J275" s="440" t="s">
        <v>217</v>
      </c>
      <c r="K275" s="75">
        <f>SUM(K276:K278)</f>
        <v>0</v>
      </c>
      <c r="L275" s="75">
        <f>SUM(L276:L278)</f>
        <v>0</v>
      </c>
      <c r="M275" s="75">
        <f>SUM(M276:M278)</f>
        <v>0</v>
      </c>
      <c r="N275" s="85">
        <f t="shared" si="15"/>
        <v>0</v>
      </c>
    </row>
    <row r="276" spans="1:14" s="37" customFormat="1" ht="25.5" customHeight="1" x14ac:dyDescent="0.25">
      <c r="A276" s="439"/>
      <c r="B276" s="440"/>
      <c r="C276" s="447"/>
      <c r="D276" s="16" t="s">
        <v>18</v>
      </c>
      <c r="E276" s="230"/>
      <c r="F276" s="230"/>
      <c r="G276" s="230"/>
      <c r="H276" s="231"/>
      <c r="I276" s="231"/>
      <c r="J276" s="440"/>
      <c r="K276" s="232"/>
      <c r="L276" s="232"/>
      <c r="M276" s="232"/>
      <c r="N276" s="268">
        <f t="shared" si="15"/>
        <v>0</v>
      </c>
    </row>
    <row r="277" spans="1:14" s="37" customFormat="1" ht="25.5" customHeight="1" x14ac:dyDescent="0.25">
      <c r="A277" s="439"/>
      <c r="B277" s="440"/>
      <c r="C277" s="447"/>
      <c r="D277" s="16" t="s">
        <v>10</v>
      </c>
      <c r="E277" s="230"/>
      <c r="F277" s="230"/>
      <c r="G277" s="230"/>
      <c r="H277" s="231"/>
      <c r="I277" s="231"/>
      <c r="J277" s="440"/>
      <c r="K277" s="232"/>
      <c r="L277" s="232"/>
      <c r="M277" s="232"/>
      <c r="N277" s="268">
        <f t="shared" si="15"/>
        <v>0</v>
      </c>
    </row>
    <row r="278" spans="1:14" s="37" customFormat="1" ht="25.5" customHeight="1" x14ac:dyDescent="0.25">
      <c r="A278" s="439"/>
      <c r="B278" s="440"/>
      <c r="C278" s="448"/>
      <c r="D278" s="20" t="s">
        <v>11</v>
      </c>
      <c r="E278" s="234"/>
      <c r="F278" s="234"/>
      <c r="G278" s="234"/>
      <c r="H278" s="235"/>
      <c r="I278" s="235"/>
      <c r="J278" s="440"/>
      <c r="K278" s="374"/>
      <c r="L278" s="374"/>
      <c r="M278" s="374"/>
      <c r="N278" s="85">
        <f t="shared" si="15"/>
        <v>0</v>
      </c>
    </row>
    <row r="279" spans="1:14" s="37" customFormat="1" ht="25.5" customHeight="1" x14ac:dyDescent="0.25">
      <c r="A279" s="439" t="s">
        <v>206</v>
      </c>
      <c r="B279" s="440" t="s">
        <v>216</v>
      </c>
      <c r="C279" s="446"/>
      <c r="D279" s="52" t="s">
        <v>17</v>
      </c>
      <c r="E279" s="75">
        <f>SUM(E280:E282)</f>
        <v>0</v>
      </c>
      <c r="F279" s="75">
        <f>SUM(F280:F282)</f>
        <v>0</v>
      </c>
      <c r="G279" s="75">
        <f>SUM(G280:G282)</f>
        <v>0</v>
      </c>
      <c r="H279" s="75">
        <f>SUM(H280:H282)</f>
        <v>0</v>
      </c>
      <c r="I279" s="75">
        <f>SUM(I280:I282)</f>
        <v>0</v>
      </c>
      <c r="J279" s="440" t="s">
        <v>366</v>
      </c>
      <c r="K279" s="75">
        <f>SUM(K280:K282)</f>
        <v>0</v>
      </c>
      <c r="L279" s="75">
        <f>SUM(L280:L282)</f>
        <v>0</v>
      </c>
      <c r="M279" s="75">
        <f>SUM(M280:M282)</f>
        <v>0</v>
      </c>
      <c r="N279" s="85">
        <f t="shared" si="15"/>
        <v>0</v>
      </c>
    </row>
    <row r="280" spans="1:14" s="37" customFormat="1" ht="25.5" customHeight="1" x14ac:dyDescent="0.25">
      <c r="A280" s="439"/>
      <c r="B280" s="440"/>
      <c r="C280" s="447"/>
      <c r="D280" s="16" t="s">
        <v>18</v>
      </c>
      <c r="E280" s="230"/>
      <c r="F280" s="230"/>
      <c r="G280" s="230"/>
      <c r="H280" s="231"/>
      <c r="I280" s="231"/>
      <c r="J280" s="440"/>
      <c r="K280" s="232"/>
      <c r="L280" s="232"/>
      <c r="M280" s="232"/>
      <c r="N280" s="268">
        <f t="shared" si="15"/>
        <v>0</v>
      </c>
    </row>
    <row r="281" spans="1:14" s="37" customFormat="1" ht="25.5" customHeight="1" x14ac:dyDescent="0.25">
      <c r="A281" s="439"/>
      <c r="B281" s="440"/>
      <c r="C281" s="447"/>
      <c r="D281" s="16" t="s">
        <v>10</v>
      </c>
      <c r="E281" s="230"/>
      <c r="F281" s="230"/>
      <c r="G281" s="230"/>
      <c r="H281" s="231"/>
      <c r="I281" s="231"/>
      <c r="J281" s="440"/>
      <c r="K281" s="232"/>
      <c r="L281" s="232"/>
      <c r="M281" s="232"/>
      <c r="N281" s="268">
        <f t="shared" si="15"/>
        <v>0</v>
      </c>
    </row>
    <row r="282" spans="1:14" s="37" customFormat="1" ht="25.5" customHeight="1" x14ac:dyDescent="0.25">
      <c r="A282" s="450"/>
      <c r="B282" s="443"/>
      <c r="C282" s="448"/>
      <c r="D282" s="20" t="s">
        <v>11</v>
      </c>
      <c r="E282" s="291"/>
      <c r="F282" s="291"/>
      <c r="G282" s="291"/>
      <c r="H282" s="292"/>
      <c r="I282" s="292"/>
      <c r="J282" s="443"/>
      <c r="K282" s="385"/>
      <c r="L282" s="385"/>
      <c r="M282" s="385"/>
      <c r="N282" s="293">
        <f t="shared" si="15"/>
        <v>0</v>
      </c>
    </row>
    <row r="283" spans="1:14" s="37" customFormat="1" ht="25.5" customHeight="1" x14ac:dyDescent="0.25">
      <c r="A283" s="451" t="s">
        <v>218</v>
      </c>
      <c r="B283" s="451"/>
      <c r="C283" s="451"/>
      <c r="D283" s="451"/>
      <c r="E283" s="451"/>
      <c r="F283" s="451"/>
      <c r="G283" s="451"/>
      <c r="H283" s="451"/>
      <c r="I283" s="451"/>
      <c r="J283" s="451"/>
      <c r="K283" s="451"/>
      <c r="L283" s="451"/>
      <c r="M283" s="451"/>
      <c r="N283" s="451"/>
    </row>
    <row r="284" spans="1:14" s="37" customFormat="1" ht="25.5" customHeight="1" x14ac:dyDescent="0.25">
      <c r="A284" s="439" t="s">
        <v>224</v>
      </c>
      <c r="B284" s="440" t="s">
        <v>219</v>
      </c>
      <c r="C284" s="446"/>
      <c r="D284" s="52" t="s">
        <v>17</v>
      </c>
      <c r="E284" s="75">
        <f>SUM(E285:E287)</f>
        <v>0.18</v>
      </c>
      <c r="F284" s="75">
        <f>SUM(F285:F287)</f>
        <v>0.18</v>
      </c>
      <c r="G284" s="75">
        <f>SUM(G285:G287)</f>
        <v>0.18</v>
      </c>
      <c r="H284" s="75">
        <f>SUM(H285:H287)</f>
        <v>0.21</v>
      </c>
      <c r="I284" s="75">
        <f>SUM(I285:I287)</f>
        <v>0.25</v>
      </c>
      <c r="J284" s="440" t="s">
        <v>408</v>
      </c>
      <c r="K284" s="75">
        <f>SUM(K285:K287)</f>
        <v>0.25</v>
      </c>
      <c r="L284" s="75">
        <f>SUM(L285:L287)</f>
        <v>0.3</v>
      </c>
      <c r="M284" s="75">
        <f>SUM(M285:M287)</f>
        <v>0.3</v>
      </c>
      <c r="N284" s="85">
        <f t="shared" ref="N284:N303" si="16">E284+H284+I284+K284+L284+M284</f>
        <v>1.49</v>
      </c>
    </row>
    <row r="285" spans="1:14" s="37" customFormat="1" ht="25.5" customHeight="1" x14ac:dyDescent="0.25">
      <c r="A285" s="439"/>
      <c r="B285" s="440"/>
      <c r="C285" s="447"/>
      <c r="D285" s="16" t="s">
        <v>18</v>
      </c>
      <c r="E285" s="230"/>
      <c r="F285" s="230"/>
      <c r="G285" s="230"/>
      <c r="H285" s="231"/>
      <c r="I285" s="231"/>
      <c r="J285" s="440"/>
      <c r="K285" s="232"/>
      <c r="L285" s="232"/>
      <c r="M285" s="232"/>
      <c r="N285" s="268">
        <f t="shared" si="16"/>
        <v>0</v>
      </c>
    </row>
    <row r="286" spans="1:14" s="37" customFormat="1" ht="25.5" customHeight="1" x14ac:dyDescent="0.25">
      <c r="A286" s="439"/>
      <c r="B286" s="440"/>
      <c r="C286" s="447"/>
      <c r="D286" s="16" t="s">
        <v>10</v>
      </c>
      <c r="E286" s="230"/>
      <c r="F286" s="230"/>
      <c r="G286" s="230"/>
      <c r="H286" s="231"/>
      <c r="I286" s="231"/>
      <c r="J286" s="440"/>
      <c r="K286" s="232"/>
      <c r="L286" s="232"/>
      <c r="M286" s="232"/>
      <c r="N286" s="268">
        <f t="shared" si="16"/>
        <v>0</v>
      </c>
    </row>
    <row r="287" spans="1:14" s="37" customFormat="1" ht="25.5" customHeight="1" x14ac:dyDescent="0.25">
      <c r="A287" s="439"/>
      <c r="B287" s="440"/>
      <c r="C287" s="448"/>
      <c r="D287" s="20" t="s">
        <v>11</v>
      </c>
      <c r="E287" s="234">
        <v>0.18</v>
      </c>
      <c r="F287" s="234">
        <v>0.18</v>
      </c>
      <c r="G287" s="234">
        <v>0.18</v>
      </c>
      <c r="H287" s="235">
        <v>0.21</v>
      </c>
      <c r="I287" s="235">
        <v>0.25</v>
      </c>
      <c r="J287" s="440"/>
      <c r="K287" s="374">
        <v>0.25</v>
      </c>
      <c r="L287" s="374">
        <v>0.3</v>
      </c>
      <c r="M287" s="374">
        <v>0.3</v>
      </c>
      <c r="N287" s="85">
        <f t="shared" si="16"/>
        <v>1.49</v>
      </c>
    </row>
    <row r="288" spans="1:14" s="37" customFormat="1" ht="25.5" customHeight="1" x14ac:dyDescent="0.25">
      <c r="A288" s="439" t="s">
        <v>225</v>
      </c>
      <c r="B288" s="440" t="s">
        <v>220</v>
      </c>
      <c r="C288" s="446"/>
      <c r="D288" s="52" t="s">
        <v>17</v>
      </c>
      <c r="E288" s="75">
        <f>SUM(E289:E291)</f>
        <v>0</v>
      </c>
      <c r="F288" s="75">
        <f>SUM(F289:F291)</f>
        <v>0</v>
      </c>
      <c r="G288" s="75">
        <f>SUM(G289:G291)</f>
        <v>0</v>
      </c>
      <c r="H288" s="75">
        <f>SUM(H289:H291)</f>
        <v>0</v>
      </c>
      <c r="I288" s="75">
        <f>SUM(I289:I291)</f>
        <v>0</v>
      </c>
      <c r="J288" s="440" t="s">
        <v>229</v>
      </c>
      <c r="K288" s="75">
        <f>SUM(K289:K291)</f>
        <v>0</v>
      </c>
      <c r="L288" s="75">
        <f>SUM(L289:L291)</f>
        <v>0</v>
      </c>
      <c r="M288" s="75">
        <f>SUM(M289:M291)</f>
        <v>0</v>
      </c>
      <c r="N288" s="85">
        <f t="shared" si="16"/>
        <v>0</v>
      </c>
    </row>
    <row r="289" spans="1:14" s="37" customFormat="1" ht="25.5" customHeight="1" x14ac:dyDescent="0.25">
      <c r="A289" s="439"/>
      <c r="B289" s="440"/>
      <c r="C289" s="447"/>
      <c r="D289" s="16" t="s">
        <v>18</v>
      </c>
      <c r="E289" s="230"/>
      <c r="F289" s="230"/>
      <c r="G289" s="230"/>
      <c r="H289" s="231"/>
      <c r="I289" s="231"/>
      <c r="J289" s="440"/>
      <c r="K289" s="232"/>
      <c r="L289" s="232"/>
      <c r="M289" s="232"/>
      <c r="N289" s="268">
        <f t="shared" si="16"/>
        <v>0</v>
      </c>
    </row>
    <row r="290" spans="1:14" s="37" customFormat="1" ht="25.5" customHeight="1" x14ac:dyDescent="0.25">
      <c r="A290" s="439"/>
      <c r="B290" s="440"/>
      <c r="C290" s="447"/>
      <c r="D290" s="16" t="s">
        <v>10</v>
      </c>
      <c r="E290" s="230"/>
      <c r="F290" s="230"/>
      <c r="G290" s="230"/>
      <c r="H290" s="231"/>
      <c r="I290" s="231"/>
      <c r="J290" s="440"/>
      <c r="K290" s="232"/>
      <c r="L290" s="232"/>
      <c r="M290" s="232"/>
      <c r="N290" s="268">
        <f t="shared" si="16"/>
        <v>0</v>
      </c>
    </row>
    <row r="291" spans="1:14" s="37" customFormat="1" ht="25.5" customHeight="1" x14ac:dyDescent="0.25">
      <c r="A291" s="439"/>
      <c r="B291" s="440"/>
      <c r="C291" s="448"/>
      <c r="D291" s="20" t="s">
        <v>11</v>
      </c>
      <c r="E291" s="234"/>
      <c r="F291" s="234"/>
      <c r="G291" s="234"/>
      <c r="H291" s="235"/>
      <c r="I291" s="235"/>
      <c r="J291" s="440"/>
      <c r="K291" s="374"/>
      <c r="L291" s="374"/>
      <c r="M291" s="374"/>
      <c r="N291" s="85">
        <f t="shared" si="16"/>
        <v>0</v>
      </c>
    </row>
    <row r="292" spans="1:14" s="37" customFormat="1" ht="25.5" customHeight="1" x14ac:dyDescent="0.25">
      <c r="A292" s="439" t="s">
        <v>226</v>
      </c>
      <c r="B292" s="440" t="s">
        <v>221</v>
      </c>
      <c r="C292" s="446"/>
      <c r="D292" s="52" t="s">
        <v>17</v>
      </c>
      <c r="E292" s="75">
        <f>SUM(E293:E295)</f>
        <v>0.04</v>
      </c>
      <c r="F292" s="75">
        <f>SUM(F293:F295)</f>
        <v>0.04</v>
      </c>
      <c r="G292" s="75">
        <f>SUM(G293:G295)</f>
        <v>0.04</v>
      </c>
      <c r="H292" s="75">
        <f>SUM(H293:H295)</f>
        <v>0.38</v>
      </c>
      <c r="I292" s="75">
        <f>SUM(I293:I295)</f>
        <v>0.38</v>
      </c>
      <c r="J292" s="440" t="s">
        <v>409</v>
      </c>
      <c r="K292" s="75">
        <f>SUM(K293:K295)</f>
        <v>0</v>
      </c>
      <c r="L292" s="75">
        <f>SUM(L293:L295)</f>
        <v>0</v>
      </c>
      <c r="M292" s="75">
        <f>SUM(M293:M295)</f>
        <v>0</v>
      </c>
      <c r="N292" s="85">
        <f t="shared" si="16"/>
        <v>0.8</v>
      </c>
    </row>
    <row r="293" spans="1:14" s="37" customFormat="1" ht="25.5" customHeight="1" x14ac:dyDescent="0.25">
      <c r="A293" s="439"/>
      <c r="B293" s="440"/>
      <c r="C293" s="447"/>
      <c r="D293" s="16" t="s">
        <v>18</v>
      </c>
      <c r="E293" s="230"/>
      <c r="F293" s="230"/>
      <c r="G293" s="230"/>
      <c r="H293" s="231"/>
      <c r="I293" s="231"/>
      <c r="J293" s="440"/>
      <c r="K293" s="232"/>
      <c r="L293" s="232"/>
      <c r="M293" s="232"/>
      <c r="N293" s="268">
        <f t="shared" si="16"/>
        <v>0</v>
      </c>
    </row>
    <row r="294" spans="1:14" s="37" customFormat="1" ht="25.5" customHeight="1" x14ac:dyDescent="0.25">
      <c r="A294" s="439"/>
      <c r="B294" s="440"/>
      <c r="C294" s="447"/>
      <c r="D294" s="430" t="s">
        <v>10</v>
      </c>
      <c r="E294" s="230">
        <v>0.04</v>
      </c>
      <c r="F294" s="230">
        <v>0.04</v>
      </c>
      <c r="G294" s="230">
        <v>0.04</v>
      </c>
      <c r="H294" s="230">
        <v>0.38</v>
      </c>
      <c r="I294" s="230">
        <v>0.38</v>
      </c>
      <c r="J294" s="440"/>
      <c r="K294" s="232"/>
      <c r="L294" s="232"/>
      <c r="M294" s="232"/>
      <c r="N294" s="268">
        <f t="shared" si="16"/>
        <v>0.8</v>
      </c>
    </row>
    <row r="295" spans="1:14" s="37" customFormat="1" ht="25.5" customHeight="1" x14ac:dyDescent="0.25">
      <c r="A295" s="439"/>
      <c r="B295" s="440"/>
      <c r="C295" s="448"/>
      <c r="D295" s="431" t="s">
        <v>11</v>
      </c>
      <c r="E295" s="234"/>
      <c r="F295" s="234"/>
      <c r="G295" s="354"/>
      <c r="H295" s="234"/>
      <c r="I295" s="234"/>
      <c r="J295" s="440"/>
      <c r="K295" s="374"/>
      <c r="L295" s="374"/>
      <c r="M295" s="374"/>
      <c r="N295" s="85">
        <f t="shared" si="16"/>
        <v>0</v>
      </c>
    </row>
    <row r="296" spans="1:14" s="37" customFormat="1" ht="25.5" customHeight="1" x14ac:dyDescent="0.25">
      <c r="A296" s="439" t="s">
        <v>227</v>
      </c>
      <c r="B296" s="440" t="s">
        <v>222</v>
      </c>
      <c r="C296" s="446"/>
      <c r="D296" s="52" t="s">
        <v>17</v>
      </c>
      <c r="E296" s="75">
        <f>SUM(E297:E299)</f>
        <v>0</v>
      </c>
      <c r="F296" s="75">
        <f>SUM(F297:F299)</f>
        <v>0</v>
      </c>
      <c r="G296" s="75">
        <f>SUM(G297:G299)</f>
        <v>0</v>
      </c>
      <c r="H296" s="75">
        <f>SUM(H297:H299)</f>
        <v>0</v>
      </c>
      <c r="I296" s="75">
        <f>SUM(I297:I299)</f>
        <v>0</v>
      </c>
      <c r="J296" s="440" t="s">
        <v>368</v>
      </c>
      <c r="K296" s="75">
        <f>SUM(K297:K299)</f>
        <v>0</v>
      </c>
      <c r="L296" s="75">
        <f>SUM(L297:L299)</f>
        <v>0</v>
      </c>
      <c r="M296" s="75">
        <f>SUM(M297:M299)</f>
        <v>0</v>
      </c>
      <c r="N296" s="85">
        <f t="shared" si="16"/>
        <v>0</v>
      </c>
    </row>
    <row r="297" spans="1:14" s="37" customFormat="1" ht="25.5" customHeight="1" x14ac:dyDescent="0.25">
      <c r="A297" s="439"/>
      <c r="B297" s="440"/>
      <c r="C297" s="447"/>
      <c r="D297" s="16" t="s">
        <v>18</v>
      </c>
      <c r="E297" s="230"/>
      <c r="F297" s="230"/>
      <c r="G297" s="230"/>
      <c r="H297" s="231"/>
      <c r="I297" s="231"/>
      <c r="J297" s="440"/>
      <c r="K297" s="232"/>
      <c r="L297" s="232"/>
      <c r="M297" s="232"/>
      <c r="N297" s="268">
        <f t="shared" si="16"/>
        <v>0</v>
      </c>
    </row>
    <row r="298" spans="1:14" s="37" customFormat="1" ht="25.5" customHeight="1" x14ac:dyDescent="0.25">
      <c r="A298" s="439"/>
      <c r="B298" s="440"/>
      <c r="C298" s="447"/>
      <c r="D298" s="16" t="s">
        <v>10</v>
      </c>
      <c r="E298" s="230"/>
      <c r="F298" s="230"/>
      <c r="G298" s="230"/>
      <c r="H298" s="231"/>
      <c r="I298" s="231"/>
      <c r="J298" s="440"/>
      <c r="K298" s="232"/>
      <c r="L298" s="232"/>
      <c r="M298" s="232"/>
      <c r="N298" s="268">
        <f t="shared" si="16"/>
        <v>0</v>
      </c>
    </row>
    <row r="299" spans="1:14" s="37" customFormat="1" ht="25.5" customHeight="1" x14ac:dyDescent="0.25">
      <c r="A299" s="439"/>
      <c r="B299" s="440"/>
      <c r="C299" s="448"/>
      <c r="D299" s="20" t="s">
        <v>11</v>
      </c>
      <c r="E299" s="234"/>
      <c r="F299" s="234"/>
      <c r="G299" s="234"/>
      <c r="H299" s="235"/>
      <c r="I299" s="235"/>
      <c r="J299" s="440"/>
      <c r="K299" s="374"/>
      <c r="L299" s="374"/>
      <c r="M299" s="374"/>
      <c r="N299" s="85">
        <f t="shared" si="16"/>
        <v>0</v>
      </c>
    </row>
    <row r="300" spans="1:14" s="37" customFormat="1" ht="25.5" customHeight="1" x14ac:dyDescent="0.25">
      <c r="A300" s="439" t="s">
        <v>228</v>
      </c>
      <c r="B300" s="440" t="s">
        <v>223</v>
      </c>
      <c r="C300" s="446"/>
      <c r="D300" s="52" t="s">
        <v>17</v>
      </c>
      <c r="E300" s="75">
        <f>SUM(E301:E303)</f>
        <v>0</v>
      </c>
      <c r="F300" s="75">
        <f>SUM(F301:F303)</f>
        <v>0</v>
      </c>
      <c r="G300" s="75">
        <f>SUM(G301:G303)</f>
        <v>0</v>
      </c>
      <c r="H300" s="75">
        <f>SUM(H301:H303)</f>
        <v>0</v>
      </c>
      <c r="I300" s="75">
        <f>SUM(I301:I303)</f>
        <v>0</v>
      </c>
      <c r="J300" s="440" t="s">
        <v>369</v>
      </c>
      <c r="K300" s="75">
        <f>SUM(K301:K303)</f>
        <v>0</v>
      </c>
      <c r="L300" s="75">
        <f>SUM(L301:L303)</f>
        <v>0</v>
      </c>
      <c r="M300" s="75">
        <f>SUM(M301:M303)</f>
        <v>0</v>
      </c>
      <c r="N300" s="85">
        <f t="shared" si="16"/>
        <v>0</v>
      </c>
    </row>
    <row r="301" spans="1:14" s="37" customFormat="1" ht="25.5" customHeight="1" x14ac:dyDescent="0.25">
      <c r="A301" s="439"/>
      <c r="B301" s="440"/>
      <c r="C301" s="447"/>
      <c r="D301" s="16" t="s">
        <v>18</v>
      </c>
      <c r="E301" s="230"/>
      <c r="F301" s="230"/>
      <c r="G301" s="230"/>
      <c r="H301" s="231"/>
      <c r="I301" s="231"/>
      <c r="J301" s="440"/>
      <c r="K301" s="232"/>
      <c r="L301" s="232"/>
      <c r="M301" s="232"/>
      <c r="N301" s="268">
        <f t="shared" si="16"/>
        <v>0</v>
      </c>
    </row>
    <row r="302" spans="1:14" s="37" customFormat="1" ht="25.5" customHeight="1" x14ac:dyDescent="0.25">
      <c r="A302" s="439"/>
      <c r="B302" s="440"/>
      <c r="C302" s="447"/>
      <c r="D302" s="16" t="s">
        <v>10</v>
      </c>
      <c r="E302" s="230"/>
      <c r="F302" s="230"/>
      <c r="G302" s="230"/>
      <c r="H302" s="231"/>
      <c r="I302" s="231"/>
      <c r="J302" s="440"/>
      <c r="K302" s="232"/>
      <c r="L302" s="232"/>
      <c r="M302" s="232"/>
      <c r="N302" s="268">
        <f t="shared" si="16"/>
        <v>0</v>
      </c>
    </row>
    <row r="303" spans="1:14" s="37" customFormat="1" ht="25.5" customHeight="1" x14ac:dyDescent="0.25">
      <c r="A303" s="450"/>
      <c r="B303" s="443"/>
      <c r="C303" s="448"/>
      <c r="D303" s="20" t="s">
        <v>11</v>
      </c>
      <c r="E303" s="291"/>
      <c r="F303" s="291"/>
      <c r="G303" s="291"/>
      <c r="H303" s="292"/>
      <c r="I303" s="292"/>
      <c r="J303" s="443"/>
      <c r="K303" s="385"/>
      <c r="L303" s="385"/>
      <c r="M303" s="385"/>
      <c r="N303" s="293">
        <f t="shared" si="16"/>
        <v>0</v>
      </c>
    </row>
    <row r="304" spans="1:14" s="37" customFormat="1" ht="25.5" customHeight="1" x14ac:dyDescent="0.25">
      <c r="A304" s="451" t="s">
        <v>171</v>
      </c>
      <c r="B304" s="451"/>
      <c r="C304" s="451"/>
      <c r="D304" s="451"/>
      <c r="E304" s="451"/>
      <c r="F304" s="451"/>
      <c r="G304" s="451"/>
      <c r="H304" s="451"/>
      <c r="I304" s="451"/>
      <c r="J304" s="451"/>
      <c r="K304" s="451"/>
      <c r="L304" s="451"/>
      <c r="M304" s="451"/>
      <c r="N304" s="451"/>
    </row>
    <row r="305" spans="1:14" s="37" customFormat="1" ht="25.5" customHeight="1" x14ac:dyDescent="0.25">
      <c r="A305" s="453" t="s">
        <v>230</v>
      </c>
      <c r="B305" s="445" t="s">
        <v>241</v>
      </c>
      <c r="C305" s="446"/>
      <c r="D305" s="386" t="s">
        <v>17</v>
      </c>
      <c r="E305" s="387">
        <f>SUM(E306:E308)</f>
        <v>0</v>
      </c>
      <c r="F305" s="387">
        <f>SUM(F306:F308)</f>
        <v>0</v>
      </c>
      <c r="G305" s="387">
        <f>SUM(G306:G308)</f>
        <v>0</v>
      </c>
      <c r="H305" s="387">
        <f>SUM(H306:H308)</f>
        <v>3.2</v>
      </c>
      <c r="I305" s="387">
        <f>SUM(I306:I308)</f>
        <v>0</v>
      </c>
      <c r="J305" s="455" t="s">
        <v>370</v>
      </c>
      <c r="K305" s="387">
        <f>SUM(K306:K308)</f>
        <v>0</v>
      </c>
      <c r="L305" s="387">
        <f>SUM(L306:L308)</f>
        <v>0</v>
      </c>
      <c r="M305" s="387">
        <f>SUM(M306:M308)</f>
        <v>0</v>
      </c>
      <c r="N305" s="388">
        <f t="shared" ref="N305:N336" si="17">E305+H305+I305+K305+L305+M305</f>
        <v>3.2</v>
      </c>
    </row>
    <row r="306" spans="1:14" s="37" customFormat="1" ht="25.5" customHeight="1" x14ac:dyDescent="0.25">
      <c r="A306" s="439"/>
      <c r="B306" s="440"/>
      <c r="C306" s="447"/>
      <c r="D306" s="16" t="s">
        <v>18</v>
      </c>
      <c r="E306" s="230"/>
      <c r="F306" s="230"/>
      <c r="G306" s="230"/>
      <c r="H306" s="231"/>
      <c r="I306" s="231"/>
      <c r="J306" s="442"/>
      <c r="K306" s="232"/>
      <c r="L306" s="232"/>
      <c r="M306" s="232"/>
      <c r="N306" s="268">
        <f t="shared" si="17"/>
        <v>0</v>
      </c>
    </row>
    <row r="307" spans="1:14" s="37" customFormat="1" ht="25.5" customHeight="1" x14ac:dyDescent="0.25">
      <c r="A307" s="439"/>
      <c r="B307" s="440"/>
      <c r="C307" s="447"/>
      <c r="D307" s="16" t="s">
        <v>10</v>
      </c>
      <c r="E307" s="230"/>
      <c r="F307" s="230"/>
      <c r="G307" s="230"/>
      <c r="H307" s="231">
        <v>3.2</v>
      </c>
      <c r="I307" s="231"/>
      <c r="J307" s="442"/>
      <c r="K307" s="232"/>
      <c r="L307" s="232"/>
      <c r="M307" s="232"/>
      <c r="N307" s="268">
        <f t="shared" si="17"/>
        <v>3.2</v>
      </c>
    </row>
    <row r="308" spans="1:14" s="37" customFormat="1" ht="25.5" customHeight="1" x14ac:dyDescent="0.25">
      <c r="A308" s="439"/>
      <c r="B308" s="440"/>
      <c r="C308" s="448"/>
      <c r="D308" s="20" t="s">
        <v>11</v>
      </c>
      <c r="E308" s="234"/>
      <c r="F308" s="234"/>
      <c r="G308" s="234"/>
      <c r="H308" s="235"/>
      <c r="I308" s="235"/>
      <c r="J308" s="442"/>
      <c r="K308" s="374"/>
      <c r="L308" s="374"/>
      <c r="M308" s="374"/>
      <c r="N308" s="85">
        <f t="shared" si="17"/>
        <v>0</v>
      </c>
    </row>
    <row r="309" spans="1:14" s="37" customFormat="1" ht="25.5" customHeight="1" x14ac:dyDescent="0.25">
      <c r="A309" s="439" t="s">
        <v>231</v>
      </c>
      <c r="B309" s="441" t="s">
        <v>242</v>
      </c>
      <c r="C309" s="446"/>
      <c r="D309" s="52" t="s">
        <v>17</v>
      </c>
      <c r="E309" s="75">
        <f>SUM(E310:E312)</f>
        <v>6.4000000000000001E-2</v>
      </c>
      <c r="F309" s="75">
        <f>SUM(F310:F312)</f>
        <v>6.4000000000000001E-2</v>
      </c>
      <c r="G309" s="75">
        <f>SUM(G310:G312)</f>
        <v>0.60399999999999998</v>
      </c>
      <c r="H309" s="75">
        <f>SUM(H310:H312)</f>
        <v>7.0000000000000007E-2</v>
      </c>
      <c r="I309" s="75">
        <f>SUM(I310:I312)</f>
        <v>7</v>
      </c>
      <c r="J309" s="452" t="s">
        <v>371</v>
      </c>
      <c r="K309" s="75">
        <f>SUM(K310:K312)</f>
        <v>7.0000000000000007E-2</v>
      </c>
      <c r="L309" s="75">
        <f>SUM(L310:L312)</f>
        <v>0.08</v>
      </c>
      <c r="M309" s="75">
        <f>SUM(M310:M312)</f>
        <v>0.08</v>
      </c>
      <c r="N309" s="85">
        <f t="shared" si="17"/>
        <v>7.3640000000000008</v>
      </c>
    </row>
    <row r="310" spans="1:14" s="37" customFormat="1" ht="25.5" customHeight="1" x14ac:dyDescent="0.25">
      <c r="A310" s="439"/>
      <c r="B310" s="441"/>
      <c r="C310" s="447"/>
      <c r="D310" s="16" t="s">
        <v>18</v>
      </c>
      <c r="E310" s="230"/>
      <c r="F310" s="230"/>
      <c r="G310" s="230"/>
      <c r="H310" s="231"/>
      <c r="I310" s="231"/>
      <c r="J310" s="454"/>
      <c r="K310" s="232"/>
      <c r="L310" s="232"/>
      <c r="M310" s="232"/>
      <c r="N310" s="268">
        <f t="shared" si="17"/>
        <v>0</v>
      </c>
    </row>
    <row r="311" spans="1:14" s="37" customFormat="1" ht="25.5" customHeight="1" x14ac:dyDescent="0.25">
      <c r="A311" s="439"/>
      <c r="B311" s="441"/>
      <c r="C311" s="447"/>
      <c r="D311" s="16" t="s">
        <v>10</v>
      </c>
      <c r="E311" s="355">
        <v>4.0000000000000001E-3</v>
      </c>
      <c r="F311" s="355">
        <v>4.0000000000000001E-3</v>
      </c>
      <c r="G311" s="355">
        <v>4.0000000000000001E-3</v>
      </c>
      <c r="H311" s="231"/>
      <c r="I311" s="231"/>
      <c r="J311" s="454"/>
      <c r="K311" s="232"/>
      <c r="L311" s="232"/>
      <c r="M311" s="232"/>
      <c r="N311" s="268">
        <f t="shared" si="17"/>
        <v>4.0000000000000001E-3</v>
      </c>
    </row>
    <row r="312" spans="1:14" s="37" customFormat="1" ht="25.5" customHeight="1" x14ac:dyDescent="0.25">
      <c r="A312" s="439"/>
      <c r="B312" s="441"/>
      <c r="C312" s="448"/>
      <c r="D312" s="20" t="s">
        <v>11</v>
      </c>
      <c r="E312" s="234">
        <v>0.06</v>
      </c>
      <c r="F312" s="234">
        <v>0.06</v>
      </c>
      <c r="G312" s="234">
        <v>0.6</v>
      </c>
      <c r="H312" s="235">
        <v>7.0000000000000007E-2</v>
      </c>
      <c r="I312" s="235">
        <v>7</v>
      </c>
      <c r="J312" s="455"/>
      <c r="K312" s="374">
        <v>7.0000000000000007E-2</v>
      </c>
      <c r="L312" s="374">
        <v>0.08</v>
      </c>
      <c r="M312" s="374">
        <v>0.08</v>
      </c>
      <c r="N312" s="85">
        <f t="shared" si="17"/>
        <v>7.36</v>
      </c>
    </row>
    <row r="313" spans="1:14" s="37" customFormat="1" ht="25.5" customHeight="1" x14ac:dyDescent="0.25">
      <c r="A313" s="439" t="s">
        <v>232</v>
      </c>
      <c r="B313" s="440" t="s">
        <v>243</v>
      </c>
      <c r="C313" s="446"/>
      <c r="D313" s="52" t="s">
        <v>17</v>
      </c>
      <c r="E313" s="75">
        <f>SUM(E314:E316)</f>
        <v>0</v>
      </c>
      <c r="F313" s="75">
        <f>SUM(F314:F316)</f>
        <v>0</v>
      </c>
      <c r="G313" s="75">
        <f>SUM(G314:G316)</f>
        <v>0</v>
      </c>
      <c r="H313" s="75">
        <f>SUM(H314:H316)</f>
        <v>0</v>
      </c>
      <c r="I313" s="75">
        <f>SUM(I314:I316)</f>
        <v>0</v>
      </c>
      <c r="J313" s="442" t="s">
        <v>372</v>
      </c>
      <c r="K313" s="75">
        <f>SUM(K314:K316)</f>
        <v>0</v>
      </c>
      <c r="L313" s="75">
        <f>SUM(L314:L316)</f>
        <v>0</v>
      </c>
      <c r="M313" s="75">
        <f>SUM(M314:M316)</f>
        <v>0</v>
      </c>
      <c r="N313" s="85">
        <f t="shared" si="17"/>
        <v>0</v>
      </c>
    </row>
    <row r="314" spans="1:14" s="37" customFormat="1" ht="25.5" customHeight="1" x14ac:dyDescent="0.25">
      <c r="A314" s="439"/>
      <c r="B314" s="440"/>
      <c r="C314" s="447"/>
      <c r="D314" s="16" t="s">
        <v>18</v>
      </c>
      <c r="E314" s="230"/>
      <c r="F314" s="230"/>
      <c r="G314" s="230"/>
      <c r="H314" s="231"/>
      <c r="I314" s="231"/>
      <c r="J314" s="442"/>
      <c r="K314" s="232"/>
      <c r="L314" s="232"/>
      <c r="M314" s="232"/>
      <c r="N314" s="268">
        <f t="shared" si="17"/>
        <v>0</v>
      </c>
    </row>
    <row r="315" spans="1:14" s="37" customFormat="1" ht="25.5" customHeight="1" x14ac:dyDescent="0.25">
      <c r="A315" s="439"/>
      <c r="B315" s="440"/>
      <c r="C315" s="447"/>
      <c r="D315" s="16" t="s">
        <v>10</v>
      </c>
      <c r="E315" s="230"/>
      <c r="F315" s="230"/>
      <c r="G315" s="230"/>
      <c r="H315" s="231"/>
      <c r="I315" s="231"/>
      <c r="J315" s="442"/>
      <c r="K315" s="232"/>
      <c r="L315" s="232"/>
      <c r="M315" s="232"/>
      <c r="N315" s="268">
        <f t="shared" si="17"/>
        <v>0</v>
      </c>
    </row>
    <row r="316" spans="1:14" s="37" customFormat="1" ht="25.5" customHeight="1" x14ac:dyDescent="0.25">
      <c r="A316" s="439"/>
      <c r="B316" s="440"/>
      <c r="C316" s="448"/>
      <c r="D316" s="20" t="s">
        <v>11</v>
      </c>
      <c r="E316" s="234"/>
      <c r="F316" s="234"/>
      <c r="G316" s="234"/>
      <c r="H316" s="235"/>
      <c r="I316" s="235"/>
      <c r="J316" s="442"/>
      <c r="K316" s="374"/>
      <c r="L316" s="374"/>
      <c r="M316" s="374"/>
      <c r="N316" s="85">
        <f t="shared" si="17"/>
        <v>0</v>
      </c>
    </row>
    <row r="317" spans="1:14" s="37" customFormat="1" ht="25.5" customHeight="1" x14ac:dyDescent="0.25">
      <c r="A317" s="439" t="s">
        <v>233</v>
      </c>
      <c r="B317" s="440" t="s">
        <v>244</v>
      </c>
      <c r="C317" s="446"/>
      <c r="D317" s="52" t="s">
        <v>17</v>
      </c>
      <c r="E317" s="75">
        <f>SUM(E318:E320)</f>
        <v>0.7</v>
      </c>
      <c r="F317" s="75">
        <f>SUM(F318:F320)</f>
        <v>0.7</v>
      </c>
      <c r="G317" s="75">
        <f>SUM(G318:G320)</f>
        <v>0.7</v>
      </c>
      <c r="H317" s="75">
        <f>SUM(H318:H320)</f>
        <v>0</v>
      </c>
      <c r="I317" s="75">
        <f>SUM(I318:I320)</f>
        <v>0</v>
      </c>
      <c r="J317" s="442" t="s">
        <v>373</v>
      </c>
      <c r="K317" s="75">
        <f>SUM(K318:K320)</f>
        <v>0</v>
      </c>
      <c r="L317" s="75">
        <f>SUM(L318:L320)</f>
        <v>0</v>
      </c>
      <c r="M317" s="75">
        <f>SUM(M318:M320)</f>
        <v>0</v>
      </c>
      <c r="N317" s="85">
        <f t="shared" si="17"/>
        <v>0.7</v>
      </c>
    </row>
    <row r="318" spans="1:14" s="37" customFormat="1" ht="25.5" customHeight="1" x14ac:dyDescent="0.25">
      <c r="A318" s="439"/>
      <c r="B318" s="440"/>
      <c r="C318" s="447"/>
      <c r="D318" s="16" t="s">
        <v>18</v>
      </c>
      <c r="E318" s="230"/>
      <c r="F318" s="230"/>
      <c r="G318" s="230"/>
      <c r="H318" s="231"/>
      <c r="I318" s="231"/>
      <c r="J318" s="442"/>
      <c r="K318" s="232"/>
      <c r="L318" s="232"/>
      <c r="M318" s="232"/>
      <c r="N318" s="268">
        <f t="shared" si="17"/>
        <v>0</v>
      </c>
    </row>
    <row r="319" spans="1:14" s="37" customFormat="1" ht="25.5" customHeight="1" x14ac:dyDescent="0.25">
      <c r="A319" s="439"/>
      <c r="B319" s="440"/>
      <c r="C319" s="447"/>
      <c r="D319" s="16" t="s">
        <v>10</v>
      </c>
      <c r="E319" s="230">
        <v>0.7</v>
      </c>
      <c r="F319" s="230">
        <v>0.7</v>
      </c>
      <c r="G319" s="230">
        <v>0.7</v>
      </c>
      <c r="H319" s="231"/>
      <c r="I319" s="231"/>
      <c r="J319" s="442"/>
      <c r="K319" s="232"/>
      <c r="L319" s="232"/>
      <c r="M319" s="232"/>
      <c r="N319" s="268">
        <f t="shared" si="17"/>
        <v>0.7</v>
      </c>
    </row>
    <row r="320" spans="1:14" s="37" customFormat="1" ht="25.5" customHeight="1" x14ac:dyDescent="0.25">
      <c r="A320" s="439"/>
      <c r="B320" s="440"/>
      <c r="C320" s="448"/>
      <c r="D320" s="20" t="s">
        <v>11</v>
      </c>
      <c r="E320" s="234"/>
      <c r="F320" s="234"/>
      <c r="G320" s="234"/>
      <c r="H320" s="235"/>
      <c r="I320" s="235"/>
      <c r="J320" s="442"/>
      <c r="K320" s="374"/>
      <c r="L320" s="374"/>
      <c r="M320" s="374"/>
      <c r="N320" s="85">
        <f t="shared" si="17"/>
        <v>0</v>
      </c>
    </row>
    <row r="321" spans="1:14" s="37" customFormat="1" ht="25.5" customHeight="1" x14ac:dyDescent="0.25">
      <c r="A321" s="439" t="s">
        <v>234</v>
      </c>
      <c r="B321" s="440" t="s">
        <v>245</v>
      </c>
      <c r="C321" s="446"/>
      <c r="D321" s="52" t="s">
        <v>17</v>
      </c>
      <c r="E321" s="75">
        <f>SUM(E322:E324)</f>
        <v>0</v>
      </c>
      <c r="F321" s="75">
        <f>SUM(F322:F324)</f>
        <v>0</v>
      </c>
      <c r="G321" s="75">
        <f>SUM(G322:G324)</f>
        <v>0</v>
      </c>
      <c r="H321" s="75">
        <f>SUM(H322:H324)</f>
        <v>0</v>
      </c>
      <c r="I321" s="75">
        <f>SUM(I322:I324)</f>
        <v>0</v>
      </c>
      <c r="J321" s="442" t="s">
        <v>239</v>
      </c>
      <c r="K321" s="75">
        <f>SUM(K322:K324)</f>
        <v>0</v>
      </c>
      <c r="L321" s="75">
        <f>SUM(L322:L324)</f>
        <v>0</v>
      </c>
      <c r="M321" s="75">
        <f>SUM(M322:M324)</f>
        <v>0</v>
      </c>
      <c r="N321" s="85">
        <f t="shared" si="17"/>
        <v>0</v>
      </c>
    </row>
    <row r="322" spans="1:14" s="37" customFormat="1" ht="25.5" customHeight="1" x14ac:dyDescent="0.25">
      <c r="A322" s="439"/>
      <c r="B322" s="440"/>
      <c r="C322" s="447"/>
      <c r="D322" s="16" t="s">
        <v>18</v>
      </c>
      <c r="E322" s="230"/>
      <c r="F322" s="230"/>
      <c r="G322" s="230"/>
      <c r="H322" s="231"/>
      <c r="I322" s="231"/>
      <c r="J322" s="442"/>
      <c r="K322" s="232"/>
      <c r="L322" s="232"/>
      <c r="M322" s="232"/>
      <c r="N322" s="268">
        <f t="shared" si="17"/>
        <v>0</v>
      </c>
    </row>
    <row r="323" spans="1:14" s="37" customFormat="1" ht="25.5" customHeight="1" x14ac:dyDescent="0.25">
      <c r="A323" s="439"/>
      <c r="B323" s="440"/>
      <c r="C323" s="447"/>
      <c r="D323" s="16" t="s">
        <v>10</v>
      </c>
      <c r="E323" s="230"/>
      <c r="F323" s="230"/>
      <c r="G323" s="230"/>
      <c r="H323" s="231"/>
      <c r="I323" s="231"/>
      <c r="J323" s="442"/>
      <c r="K323" s="232"/>
      <c r="L323" s="232"/>
      <c r="M323" s="232"/>
      <c r="N323" s="268">
        <f t="shared" si="17"/>
        <v>0</v>
      </c>
    </row>
    <row r="324" spans="1:14" s="37" customFormat="1" ht="25.5" customHeight="1" x14ac:dyDescent="0.25">
      <c r="A324" s="439"/>
      <c r="B324" s="440"/>
      <c r="C324" s="448"/>
      <c r="D324" s="20" t="s">
        <v>11</v>
      </c>
      <c r="E324" s="234"/>
      <c r="F324" s="234"/>
      <c r="G324" s="234"/>
      <c r="H324" s="235"/>
      <c r="I324" s="235"/>
      <c r="J324" s="442"/>
      <c r="K324" s="374"/>
      <c r="L324" s="374"/>
      <c r="M324" s="374"/>
      <c r="N324" s="85">
        <f t="shared" si="17"/>
        <v>0</v>
      </c>
    </row>
    <row r="325" spans="1:14" s="37" customFormat="1" ht="25.5" customHeight="1" x14ac:dyDescent="0.25">
      <c r="A325" s="439" t="s">
        <v>235</v>
      </c>
      <c r="B325" s="440" t="s">
        <v>246</v>
      </c>
      <c r="C325" s="446"/>
      <c r="D325" s="52" t="s">
        <v>17</v>
      </c>
      <c r="E325" s="75">
        <f>SUM(E326:E328)</f>
        <v>0</v>
      </c>
      <c r="F325" s="75">
        <f>SUM(F326:F328)</f>
        <v>0</v>
      </c>
      <c r="G325" s="75">
        <f>SUM(G326:G328)</f>
        <v>0</v>
      </c>
      <c r="H325" s="75">
        <f>SUM(H326:H328)</f>
        <v>0</v>
      </c>
      <c r="I325" s="75">
        <f>SUM(I326:I328)</f>
        <v>0</v>
      </c>
      <c r="J325" s="442" t="s">
        <v>240</v>
      </c>
      <c r="K325" s="75">
        <f>SUM(K326:K328)</f>
        <v>0</v>
      </c>
      <c r="L325" s="75">
        <f>SUM(L326:L328)</f>
        <v>0</v>
      </c>
      <c r="M325" s="75">
        <f>SUM(M326:M328)</f>
        <v>0</v>
      </c>
      <c r="N325" s="85">
        <f t="shared" si="17"/>
        <v>0</v>
      </c>
    </row>
    <row r="326" spans="1:14" s="37" customFormat="1" ht="25.5" customHeight="1" x14ac:dyDescent="0.25">
      <c r="A326" s="439"/>
      <c r="B326" s="440"/>
      <c r="C326" s="447"/>
      <c r="D326" s="16" t="s">
        <v>18</v>
      </c>
      <c r="E326" s="230"/>
      <c r="F326" s="230"/>
      <c r="G326" s="230"/>
      <c r="H326" s="231"/>
      <c r="I326" s="231"/>
      <c r="J326" s="442"/>
      <c r="K326" s="232"/>
      <c r="L326" s="232"/>
      <c r="M326" s="232"/>
      <c r="N326" s="268">
        <f t="shared" si="17"/>
        <v>0</v>
      </c>
    </row>
    <row r="327" spans="1:14" s="37" customFormat="1" ht="25.5" customHeight="1" x14ac:dyDescent="0.25">
      <c r="A327" s="439"/>
      <c r="B327" s="440"/>
      <c r="C327" s="447"/>
      <c r="D327" s="16" t="s">
        <v>10</v>
      </c>
      <c r="E327" s="230"/>
      <c r="F327" s="230"/>
      <c r="G327" s="230"/>
      <c r="H327" s="231"/>
      <c r="I327" s="231"/>
      <c r="J327" s="442"/>
      <c r="K327" s="232"/>
      <c r="L327" s="232"/>
      <c r="M327" s="232"/>
      <c r="N327" s="268">
        <f t="shared" si="17"/>
        <v>0</v>
      </c>
    </row>
    <row r="328" spans="1:14" s="37" customFormat="1" ht="25.5" customHeight="1" x14ac:dyDescent="0.25">
      <c r="A328" s="439"/>
      <c r="B328" s="440"/>
      <c r="C328" s="448"/>
      <c r="D328" s="20" t="s">
        <v>11</v>
      </c>
      <c r="E328" s="234"/>
      <c r="F328" s="234"/>
      <c r="G328" s="234"/>
      <c r="H328" s="235"/>
      <c r="I328" s="235"/>
      <c r="J328" s="442"/>
      <c r="K328" s="374"/>
      <c r="L328" s="374"/>
      <c r="M328" s="374"/>
      <c r="N328" s="85">
        <f t="shared" si="17"/>
        <v>0</v>
      </c>
    </row>
    <row r="329" spans="1:14" s="37" customFormat="1" ht="42" customHeight="1" x14ac:dyDescent="0.25">
      <c r="A329" s="439" t="s">
        <v>236</v>
      </c>
      <c r="B329" s="441" t="s">
        <v>247</v>
      </c>
      <c r="C329" s="446"/>
      <c r="D329" s="52" t="s">
        <v>17</v>
      </c>
      <c r="E329" s="75">
        <f>SUM(E330:E332)</f>
        <v>0.48</v>
      </c>
      <c r="F329" s="75">
        <f>SUM(F330:F332)</f>
        <v>0.48</v>
      </c>
      <c r="G329" s="75">
        <f>SUM(G330:G332)</f>
        <v>0.48</v>
      </c>
      <c r="H329" s="75">
        <f>SUM(H330:H332)</f>
        <v>0.5</v>
      </c>
      <c r="I329" s="75">
        <f>SUM(I330:I332)</f>
        <v>0.5</v>
      </c>
      <c r="J329" s="442" t="s">
        <v>374</v>
      </c>
      <c r="K329" s="75">
        <f>SUM(K330:K332)</f>
        <v>0.5</v>
      </c>
      <c r="L329" s="75">
        <f>SUM(L330:L332)</f>
        <v>0.5</v>
      </c>
      <c r="M329" s="75">
        <f>SUM(M330:M332)</f>
        <v>0.5</v>
      </c>
      <c r="N329" s="85">
        <f t="shared" si="17"/>
        <v>2.98</v>
      </c>
    </row>
    <row r="330" spans="1:14" s="37" customFormat="1" ht="49.5" customHeight="1" x14ac:dyDescent="0.25">
      <c r="A330" s="439"/>
      <c r="B330" s="441"/>
      <c r="C330" s="447"/>
      <c r="D330" s="16" t="s">
        <v>18</v>
      </c>
      <c r="E330" s="230"/>
      <c r="F330" s="230"/>
      <c r="G330" s="230"/>
      <c r="H330" s="231"/>
      <c r="I330" s="231"/>
      <c r="J330" s="442"/>
      <c r="K330" s="232"/>
      <c r="L330" s="232"/>
      <c r="M330" s="232"/>
      <c r="N330" s="268">
        <f t="shared" si="17"/>
        <v>0</v>
      </c>
    </row>
    <row r="331" spans="1:14" s="37" customFormat="1" ht="48" customHeight="1" x14ac:dyDescent="0.25">
      <c r="A331" s="439"/>
      <c r="B331" s="441"/>
      <c r="C331" s="447"/>
      <c r="D331" s="16" t="s">
        <v>10</v>
      </c>
      <c r="E331" s="230">
        <v>0.48</v>
      </c>
      <c r="F331" s="230">
        <v>0.48</v>
      </c>
      <c r="G331" s="230">
        <v>0.48</v>
      </c>
      <c r="H331" s="231">
        <v>0.5</v>
      </c>
      <c r="I331" s="231">
        <v>0.5</v>
      </c>
      <c r="J331" s="442"/>
      <c r="K331" s="232">
        <v>0.5</v>
      </c>
      <c r="L331" s="232">
        <v>0.5</v>
      </c>
      <c r="M331" s="232">
        <v>0.5</v>
      </c>
      <c r="N331" s="268">
        <f t="shared" si="17"/>
        <v>2.98</v>
      </c>
    </row>
    <row r="332" spans="1:14" s="37" customFormat="1" ht="46.5" customHeight="1" x14ac:dyDescent="0.25">
      <c r="A332" s="439"/>
      <c r="B332" s="441"/>
      <c r="C332" s="448"/>
      <c r="D332" s="20" t="s">
        <v>11</v>
      </c>
      <c r="E332" s="234"/>
      <c r="F332" s="234"/>
      <c r="G332" s="234"/>
      <c r="H332" s="235"/>
      <c r="I332" s="235"/>
      <c r="J332" s="442"/>
      <c r="K332" s="374"/>
      <c r="L332" s="374"/>
      <c r="M332" s="374"/>
      <c r="N332" s="85">
        <f t="shared" si="17"/>
        <v>0</v>
      </c>
    </row>
    <row r="333" spans="1:14" s="37" customFormat="1" ht="36" customHeight="1" x14ac:dyDescent="0.25">
      <c r="A333" s="439" t="s">
        <v>237</v>
      </c>
      <c r="B333" s="440" t="s">
        <v>248</v>
      </c>
      <c r="C333" s="446"/>
      <c r="D333" s="52" t="s">
        <v>17</v>
      </c>
      <c r="E333" s="75">
        <f>SUM(E334:E336)</f>
        <v>0</v>
      </c>
      <c r="F333" s="75">
        <f>SUM(F334:F336)</f>
        <v>0</v>
      </c>
      <c r="G333" s="75">
        <f>SUM(G334:G336)</f>
        <v>0</v>
      </c>
      <c r="H333" s="75">
        <f>SUM(H334:H336)</f>
        <v>0</v>
      </c>
      <c r="I333" s="75">
        <f>SUM(I334:I336)</f>
        <v>0</v>
      </c>
      <c r="J333" s="442" t="s">
        <v>238</v>
      </c>
      <c r="K333" s="75">
        <f>SUM(K334:K336)</f>
        <v>0</v>
      </c>
      <c r="L333" s="75">
        <f>SUM(L334:L336)</f>
        <v>0</v>
      </c>
      <c r="M333" s="75">
        <f>SUM(M334:M336)</f>
        <v>0</v>
      </c>
      <c r="N333" s="85">
        <f t="shared" si="17"/>
        <v>0</v>
      </c>
    </row>
    <row r="334" spans="1:14" s="37" customFormat="1" ht="33" customHeight="1" x14ac:dyDescent="0.25">
      <c r="A334" s="439"/>
      <c r="B334" s="440"/>
      <c r="C334" s="447"/>
      <c r="D334" s="16" t="s">
        <v>18</v>
      </c>
      <c r="E334" s="230"/>
      <c r="F334" s="230"/>
      <c r="G334" s="230"/>
      <c r="H334" s="231"/>
      <c r="I334" s="231"/>
      <c r="J334" s="442"/>
      <c r="K334" s="232"/>
      <c r="L334" s="232"/>
      <c r="M334" s="232"/>
      <c r="N334" s="268">
        <f t="shared" si="17"/>
        <v>0</v>
      </c>
    </row>
    <row r="335" spans="1:14" s="37" customFormat="1" ht="31.5" customHeight="1" x14ac:dyDescent="0.25">
      <c r="A335" s="439"/>
      <c r="B335" s="440"/>
      <c r="C335" s="447"/>
      <c r="D335" s="16" t="s">
        <v>10</v>
      </c>
      <c r="E335" s="230"/>
      <c r="F335" s="230"/>
      <c r="G335" s="230"/>
      <c r="H335" s="231"/>
      <c r="I335" s="231"/>
      <c r="J335" s="442"/>
      <c r="K335" s="232"/>
      <c r="L335" s="232"/>
      <c r="M335" s="232"/>
      <c r="N335" s="268">
        <f t="shared" si="17"/>
        <v>0</v>
      </c>
    </row>
    <row r="336" spans="1:14" s="37" customFormat="1" ht="34.5" customHeight="1" x14ac:dyDescent="0.25">
      <c r="A336" s="450"/>
      <c r="B336" s="443"/>
      <c r="C336" s="447"/>
      <c r="D336" s="20" t="s">
        <v>11</v>
      </c>
      <c r="E336" s="291"/>
      <c r="F336" s="291"/>
      <c r="G336" s="291"/>
      <c r="H336" s="292"/>
      <c r="I336" s="292"/>
      <c r="J336" s="452"/>
      <c r="K336" s="385"/>
      <c r="L336" s="385"/>
      <c r="M336" s="385"/>
      <c r="N336" s="293">
        <f t="shared" si="17"/>
        <v>0</v>
      </c>
    </row>
    <row r="337" spans="1:14" s="37" customFormat="1" ht="25.5" customHeight="1" x14ac:dyDescent="0.25">
      <c r="A337" s="451" t="s">
        <v>177</v>
      </c>
      <c r="B337" s="451"/>
      <c r="C337" s="451"/>
      <c r="D337" s="451"/>
      <c r="E337" s="451"/>
      <c r="F337" s="451"/>
      <c r="G337" s="451"/>
      <c r="H337" s="451"/>
      <c r="I337" s="451"/>
      <c r="J337" s="451"/>
      <c r="K337" s="451"/>
      <c r="L337" s="451"/>
      <c r="M337" s="451"/>
      <c r="N337" s="451"/>
    </row>
    <row r="338" spans="1:14" s="37" customFormat="1" ht="25.5" customHeight="1" x14ac:dyDescent="0.25">
      <c r="A338" s="453" t="s">
        <v>253</v>
      </c>
      <c r="B338" s="445" t="s">
        <v>249</v>
      </c>
      <c r="C338" s="447"/>
      <c r="D338" s="386" t="s">
        <v>17</v>
      </c>
      <c r="E338" s="387">
        <f>SUM(E339:E341)</f>
        <v>0</v>
      </c>
      <c r="F338" s="387">
        <f>SUM(F339:F341)</f>
        <v>0</v>
      </c>
      <c r="G338" s="387">
        <f>SUM(G339:G341)</f>
        <v>0</v>
      </c>
      <c r="H338" s="387">
        <f>SUM(H339:H341)</f>
        <v>0</v>
      </c>
      <c r="I338" s="387">
        <f>SUM(I339:I341)</f>
        <v>0</v>
      </c>
      <c r="J338" s="445" t="s">
        <v>375</v>
      </c>
      <c r="K338" s="387">
        <f>SUM(K339:K341)</f>
        <v>0</v>
      </c>
      <c r="L338" s="387">
        <f>SUM(L339:L341)</f>
        <v>0</v>
      </c>
      <c r="M338" s="387">
        <f>SUM(M339:M341)</f>
        <v>0</v>
      </c>
      <c r="N338" s="388">
        <f t="shared" ref="N338:N353" si="18">E338+H338+I338+K338+L338+M338</f>
        <v>0</v>
      </c>
    </row>
    <row r="339" spans="1:14" s="37" customFormat="1" ht="25.5" customHeight="1" x14ac:dyDescent="0.25">
      <c r="A339" s="439"/>
      <c r="B339" s="440"/>
      <c r="C339" s="447"/>
      <c r="D339" s="16" t="s">
        <v>18</v>
      </c>
      <c r="E339" s="230"/>
      <c r="F339" s="230"/>
      <c r="G339" s="230"/>
      <c r="H339" s="231"/>
      <c r="I339" s="231"/>
      <c r="J339" s="440"/>
      <c r="K339" s="232"/>
      <c r="L339" s="232"/>
      <c r="M339" s="232"/>
      <c r="N339" s="268">
        <f t="shared" si="18"/>
        <v>0</v>
      </c>
    </row>
    <row r="340" spans="1:14" s="37" customFormat="1" ht="25.5" customHeight="1" x14ac:dyDescent="0.25">
      <c r="A340" s="439"/>
      <c r="B340" s="440"/>
      <c r="C340" s="447"/>
      <c r="D340" s="16" t="s">
        <v>10</v>
      </c>
      <c r="E340" s="230"/>
      <c r="F340" s="230"/>
      <c r="G340" s="230"/>
      <c r="H340" s="231"/>
      <c r="I340" s="231"/>
      <c r="J340" s="440"/>
      <c r="K340" s="232"/>
      <c r="L340" s="232"/>
      <c r="M340" s="232"/>
      <c r="N340" s="268">
        <f t="shared" si="18"/>
        <v>0</v>
      </c>
    </row>
    <row r="341" spans="1:14" s="37" customFormat="1" ht="25.5" customHeight="1" x14ac:dyDescent="0.25">
      <c r="A341" s="439"/>
      <c r="B341" s="440"/>
      <c r="C341" s="448"/>
      <c r="D341" s="20" t="s">
        <v>11</v>
      </c>
      <c r="E341" s="234"/>
      <c r="F341" s="234"/>
      <c r="G341" s="234"/>
      <c r="H341" s="235"/>
      <c r="I341" s="235"/>
      <c r="J341" s="440"/>
      <c r="K341" s="374"/>
      <c r="L341" s="374"/>
      <c r="M341" s="374"/>
      <c r="N341" s="85">
        <f t="shared" si="18"/>
        <v>0</v>
      </c>
    </row>
    <row r="342" spans="1:14" s="37" customFormat="1" ht="34.5" customHeight="1" x14ac:dyDescent="0.25">
      <c r="A342" s="439" t="s">
        <v>254</v>
      </c>
      <c r="B342" s="440" t="s">
        <v>250</v>
      </c>
      <c r="C342" s="446"/>
      <c r="D342" s="52" t="s">
        <v>17</v>
      </c>
      <c r="E342" s="75">
        <f>SUM(E343:E345)</f>
        <v>0.379</v>
      </c>
      <c r="F342" s="75">
        <f>SUM(F343:F345)</f>
        <v>0.379</v>
      </c>
      <c r="G342" s="75">
        <f>SUM(G343:G345)</f>
        <v>0.379</v>
      </c>
      <c r="H342" s="75">
        <f>SUM(H343:H345)</f>
        <v>0</v>
      </c>
      <c r="I342" s="75">
        <f>SUM(I343:I345)</f>
        <v>0</v>
      </c>
      <c r="J342" s="440" t="s">
        <v>376</v>
      </c>
      <c r="K342" s="75">
        <f>SUM(K343:K345)</f>
        <v>0</v>
      </c>
      <c r="L342" s="75">
        <f>SUM(L343:L345)</f>
        <v>0</v>
      </c>
      <c r="M342" s="75">
        <f>SUM(M343:M345)</f>
        <v>0</v>
      </c>
      <c r="N342" s="85">
        <f t="shared" si="18"/>
        <v>0.379</v>
      </c>
    </row>
    <row r="343" spans="1:14" s="37" customFormat="1" ht="36" customHeight="1" x14ac:dyDescent="0.25">
      <c r="A343" s="439"/>
      <c r="B343" s="440"/>
      <c r="C343" s="447"/>
      <c r="D343" s="16" t="s">
        <v>18</v>
      </c>
      <c r="E343" s="230"/>
      <c r="F343" s="230"/>
      <c r="G343" s="230"/>
      <c r="H343" s="231"/>
      <c r="I343" s="231"/>
      <c r="J343" s="440"/>
      <c r="K343" s="232"/>
      <c r="L343" s="232"/>
      <c r="M343" s="232"/>
      <c r="N343" s="268">
        <f t="shared" si="18"/>
        <v>0</v>
      </c>
    </row>
    <row r="344" spans="1:14" s="37" customFormat="1" ht="36" customHeight="1" x14ac:dyDescent="0.25">
      <c r="A344" s="439"/>
      <c r="B344" s="440"/>
      <c r="C344" s="447"/>
      <c r="D344" s="16" t="s">
        <v>10</v>
      </c>
      <c r="E344" s="230">
        <v>4.1000000000000002E-2</v>
      </c>
      <c r="F344" s="230">
        <v>4.1000000000000002E-2</v>
      </c>
      <c r="G344" s="230">
        <v>4.1000000000000002E-2</v>
      </c>
      <c r="H344" s="231"/>
      <c r="I344" s="231"/>
      <c r="J344" s="440"/>
      <c r="K344" s="232"/>
      <c r="L344" s="232"/>
      <c r="M344" s="232"/>
      <c r="N344" s="268">
        <f t="shared" si="18"/>
        <v>4.1000000000000002E-2</v>
      </c>
    </row>
    <row r="345" spans="1:14" s="37" customFormat="1" ht="34.5" customHeight="1" x14ac:dyDescent="0.25">
      <c r="A345" s="439"/>
      <c r="B345" s="440"/>
      <c r="C345" s="448"/>
      <c r="D345" s="20" t="s">
        <v>11</v>
      </c>
      <c r="E345" s="234">
        <v>0.33800000000000002</v>
      </c>
      <c r="F345" s="234">
        <v>0.33800000000000002</v>
      </c>
      <c r="G345" s="234">
        <v>0.33800000000000002</v>
      </c>
      <c r="H345" s="235"/>
      <c r="I345" s="235"/>
      <c r="J345" s="440"/>
      <c r="K345" s="374"/>
      <c r="L345" s="374"/>
      <c r="M345" s="374"/>
      <c r="N345" s="85">
        <f t="shared" si="18"/>
        <v>0.33800000000000002</v>
      </c>
    </row>
    <row r="346" spans="1:14" s="37" customFormat="1" ht="25.5" customHeight="1" x14ac:dyDescent="0.25">
      <c r="A346" s="439" t="s">
        <v>255</v>
      </c>
      <c r="B346" s="443" t="s">
        <v>251</v>
      </c>
      <c r="C346" s="446"/>
      <c r="D346" s="52" t="s">
        <v>17</v>
      </c>
      <c r="E346" s="75">
        <f>SUM(E347:E349)</f>
        <v>0</v>
      </c>
      <c r="F346" s="75">
        <f>SUM(F347:F349)</f>
        <v>0</v>
      </c>
      <c r="G346" s="75">
        <f>SUM(G347:G349)</f>
        <v>0</v>
      </c>
      <c r="H346" s="75">
        <f>SUM(H347:H349)</f>
        <v>0</v>
      </c>
      <c r="I346" s="75">
        <f>SUM(I347:I349)</f>
        <v>0</v>
      </c>
      <c r="J346" s="443" t="s">
        <v>410</v>
      </c>
      <c r="K346" s="75">
        <f>SUM(K347:K349)</f>
        <v>0</v>
      </c>
      <c r="L346" s="75">
        <f>SUM(L347:L349)</f>
        <v>0</v>
      </c>
      <c r="M346" s="75">
        <f>SUM(M347:M349)</f>
        <v>0</v>
      </c>
      <c r="N346" s="85">
        <f t="shared" si="18"/>
        <v>0</v>
      </c>
    </row>
    <row r="347" spans="1:14" s="37" customFormat="1" ht="25.5" customHeight="1" x14ac:dyDescent="0.25">
      <c r="A347" s="439"/>
      <c r="B347" s="444"/>
      <c r="C347" s="447"/>
      <c r="D347" s="16" t="s">
        <v>18</v>
      </c>
      <c r="E347" s="230"/>
      <c r="F347" s="230"/>
      <c r="G347" s="230"/>
      <c r="H347" s="231"/>
      <c r="I347" s="231"/>
      <c r="J347" s="444"/>
      <c r="K347" s="232"/>
      <c r="L347" s="232"/>
      <c r="M347" s="232"/>
      <c r="N347" s="268">
        <f t="shared" si="18"/>
        <v>0</v>
      </c>
    </row>
    <row r="348" spans="1:14" s="37" customFormat="1" ht="25.5" customHeight="1" x14ac:dyDescent="0.25">
      <c r="A348" s="439"/>
      <c r="B348" s="444"/>
      <c r="C348" s="447"/>
      <c r="D348" s="16" t="s">
        <v>10</v>
      </c>
      <c r="E348" s="230"/>
      <c r="F348" s="230"/>
      <c r="G348" s="230"/>
      <c r="H348" s="231"/>
      <c r="I348" s="231"/>
      <c r="J348" s="444"/>
      <c r="K348" s="232"/>
      <c r="L348" s="232"/>
      <c r="M348" s="232"/>
      <c r="N348" s="268">
        <f t="shared" si="18"/>
        <v>0</v>
      </c>
    </row>
    <row r="349" spans="1:14" s="37" customFormat="1" ht="25.5" customHeight="1" x14ac:dyDescent="0.25">
      <c r="A349" s="439"/>
      <c r="B349" s="445"/>
      <c r="C349" s="448"/>
      <c r="D349" s="20" t="s">
        <v>11</v>
      </c>
      <c r="E349" s="234"/>
      <c r="F349" s="234"/>
      <c r="G349" s="234"/>
      <c r="H349" s="235"/>
      <c r="I349" s="235"/>
      <c r="J349" s="445"/>
      <c r="K349" s="374"/>
      <c r="L349" s="374"/>
      <c r="M349" s="374"/>
      <c r="N349" s="85">
        <f t="shared" si="18"/>
        <v>0</v>
      </c>
    </row>
    <row r="350" spans="1:14" s="37" customFormat="1" ht="25.5" customHeight="1" x14ac:dyDescent="0.25">
      <c r="A350" s="439" t="s">
        <v>256</v>
      </c>
      <c r="B350" s="440" t="s">
        <v>252</v>
      </c>
      <c r="C350" s="446"/>
      <c r="D350" s="52" t="s">
        <v>17</v>
      </c>
      <c r="E350" s="75">
        <f>SUM(E351:E353)</f>
        <v>0.65</v>
      </c>
      <c r="F350" s="75">
        <f>SUM(F351:F353)</f>
        <v>0.65</v>
      </c>
      <c r="G350" s="75">
        <f>SUM(G351:G353)</f>
        <v>0.65</v>
      </c>
      <c r="H350" s="75">
        <f>SUM(H351:H353)</f>
        <v>0</v>
      </c>
      <c r="I350" s="75">
        <f>SUM(I351:I353)</f>
        <v>0</v>
      </c>
      <c r="J350" s="440" t="s">
        <v>411</v>
      </c>
      <c r="K350" s="75">
        <f>SUM(K351:K353)</f>
        <v>0</v>
      </c>
      <c r="L350" s="75">
        <f>SUM(L351:L353)</f>
        <v>0</v>
      </c>
      <c r="M350" s="75">
        <f>SUM(M351:M353)</f>
        <v>0</v>
      </c>
      <c r="N350" s="85">
        <f t="shared" si="18"/>
        <v>0.65</v>
      </c>
    </row>
    <row r="351" spans="1:14" s="37" customFormat="1" ht="25.5" customHeight="1" x14ac:dyDescent="0.25">
      <c r="A351" s="439"/>
      <c r="B351" s="440"/>
      <c r="C351" s="447"/>
      <c r="D351" s="16" t="s">
        <v>18</v>
      </c>
      <c r="E351" s="230"/>
      <c r="F351" s="230"/>
      <c r="G351" s="230"/>
      <c r="H351" s="231"/>
      <c r="I351" s="231"/>
      <c r="J351" s="440"/>
      <c r="K351" s="232"/>
      <c r="L351" s="232"/>
      <c r="M351" s="232"/>
      <c r="N351" s="268">
        <f t="shared" si="18"/>
        <v>0</v>
      </c>
    </row>
    <row r="352" spans="1:14" s="37" customFormat="1" ht="25.5" customHeight="1" x14ac:dyDescent="0.25">
      <c r="A352" s="439"/>
      <c r="B352" s="440"/>
      <c r="C352" s="447"/>
      <c r="D352" s="16" t="s">
        <v>10</v>
      </c>
      <c r="E352" s="230">
        <v>0.65</v>
      </c>
      <c r="F352" s="230">
        <v>0.65</v>
      </c>
      <c r="G352" s="230">
        <v>0.65</v>
      </c>
      <c r="H352" s="231"/>
      <c r="I352" s="231"/>
      <c r="J352" s="440"/>
      <c r="K352" s="232"/>
      <c r="L352" s="232"/>
      <c r="M352" s="232"/>
      <c r="N352" s="268">
        <f t="shared" si="18"/>
        <v>0.65</v>
      </c>
    </row>
    <row r="353" spans="1:14" s="37" customFormat="1" ht="25.5" customHeight="1" x14ac:dyDescent="0.25">
      <c r="A353" s="450"/>
      <c r="B353" s="440"/>
      <c r="C353" s="448"/>
      <c r="D353" s="20" t="s">
        <v>11</v>
      </c>
      <c r="E353" s="291"/>
      <c r="F353" s="291"/>
      <c r="G353" s="291"/>
      <c r="H353" s="292"/>
      <c r="I353" s="292"/>
      <c r="J353" s="440"/>
      <c r="K353" s="385"/>
      <c r="L353" s="385"/>
      <c r="M353" s="385"/>
      <c r="N353" s="293">
        <f t="shared" si="18"/>
        <v>0</v>
      </c>
    </row>
    <row r="354" spans="1:14" s="37" customFormat="1" ht="25.5" customHeight="1" x14ac:dyDescent="0.25">
      <c r="A354" s="451" t="s">
        <v>180</v>
      </c>
      <c r="B354" s="451"/>
      <c r="C354" s="451"/>
      <c r="D354" s="451"/>
      <c r="E354" s="451"/>
      <c r="F354" s="451"/>
      <c r="G354" s="451"/>
      <c r="H354" s="451"/>
      <c r="I354" s="451"/>
      <c r="J354" s="451"/>
      <c r="K354" s="451"/>
      <c r="L354" s="451"/>
      <c r="M354" s="451"/>
      <c r="N354" s="451"/>
    </row>
    <row r="355" spans="1:14" s="37" customFormat="1" ht="25.5" customHeight="1" x14ac:dyDescent="0.25">
      <c r="A355" s="439" t="s">
        <v>257</v>
      </c>
      <c r="B355" s="440" t="s">
        <v>266</v>
      </c>
      <c r="C355" s="446"/>
      <c r="D355" s="52" t="s">
        <v>17</v>
      </c>
      <c r="E355" s="75">
        <f>SUM(E356:E358)</f>
        <v>0</v>
      </c>
      <c r="F355" s="75">
        <f>SUM(F356:F358)</f>
        <v>0</v>
      </c>
      <c r="G355" s="75">
        <f>SUM(G356:G358)</f>
        <v>0</v>
      </c>
      <c r="H355" s="75">
        <f>SUM(H356:H358)</f>
        <v>0</v>
      </c>
      <c r="I355" s="75">
        <f>SUM(I356:I358)</f>
        <v>0</v>
      </c>
      <c r="J355" s="440" t="s">
        <v>377</v>
      </c>
      <c r="K355" s="75">
        <f>SUM(K356:K358)</f>
        <v>0</v>
      </c>
      <c r="L355" s="75">
        <f>SUM(L356:L358)</f>
        <v>0</v>
      </c>
      <c r="M355" s="75">
        <f>SUM(M356:M358)</f>
        <v>0</v>
      </c>
      <c r="N355" s="85">
        <f t="shared" ref="N355:N390" si="19">E355+H355+I355+K355+L355+M355</f>
        <v>0</v>
      </c>
    </row>
    <row r="356" spans="1:14" s="37" customFormat="1" ht="25.5" customHeight="1" x14ac:dyDescent="0.25">
      <c r="A356" s="439"/>
      <c r="B356" s="440"/>
      <c r="C356" s="447"/>
      <c r="D356" s="16" t="s">
        <v>18</v>
      </c>
      <c r="E356" s="230"/>
      <c r="F356" s="230"/>
      <c r="G356" s="230"/>
      <c r="H356" s="231"/>
      <c r="I356" s="231"/>
      <c r="J356" s="440"/>
      <c r="K356" s="232"/>
      <c r="L356" s="232"/>
      <c r="M356" s="232"/>
      <c r="N356" s="268">
        <f t="shared" si="19"/>
        <v>0</v>
      </c>
    </row>
    <row r="357" spans="1:14" s="37" customFormat="1" ht="25.5" customHeight="1" x14ac:dyDescent="0.25">
      <c r="A357" s="439"/>
      <c r="B357" s="440"/>
      <c r="C357" s="447"/>
      <c r="D357" s="16" t="s">
        <v>10</v>
      </c>
      <c r="E357" s="230"/>
      <c r="F357" s="230"/>
      <c r="G357" s="230"/>
      <c r="H357" s="231"/>
      <c r="I357" s="231"/>
      <c r="J357" s="440"/>
      <c r="K357" s="232"/>
      <c r="L357" s="232"/>
      <c r="M357" s="232"/>
      <c r="N357" s="268">
        <f t="shared" si="19"/>
        <v>0</v>
      </c>
    </row>
    <row r="358" spans="1:14" s="37" customFormat="1" ht="25.5" customHeight="1" x14ac:dyDescent="0.25">
      <c r="A358" s="439"/>
      <c r="B358" s="440"/>
      <c r="C358" s="448"/>
      <c r="D358" s="20" t="s">
        <v>11</v>
      </c>
      <c r="E358" s="234"/>
      <c r="F358" s="234"/>
      <c r="G358" s="234"/>
      <c r="H358" s="235"/>
      <c r="I358" s="235"/>
      <c r="J358" s="440"/>
      <c r="K358" s="374"/>
      <c r="L358" s="374"/>
      <c r="M358" s="374"/>
      <c r="N358" s="85">
        <f t="shared" si="19"/>
        <v>0</v>
      </c>
    </row>
    <row r="359" spans="1:14" s="37" customFormat="1" ht="25.5" customHeight="1" x14ac:dyDescent="0.25">
      <c r="A359" s="439" t="s">
        <v>258</v>
      </c>
      <c r="B359" s="440" t="s">
        <v>267</v>
      </c>
      <c r="C359" s="446"/>
      <c r="D359" s="52" t="s">
        <v>17</v>
      </c>
      <c r="E359" s="75">
        <f>SUM(E360:E362)</f>
        <v>0</v>
      </c>
      <c r="F359" s="75">
        <f>SUM(F360:F362)</f>
        <v>0</v>
      </c>
      <c r="G359" s="75">
        <f>SUM(G360:G362)</f>
        <v>0</v>
      </c>
      <c r="H359" s="75">
        <f>SUM(H360:H362)</f>
        <v>0</v>
      </c>
      <c r="I359" s="75">
        <f>SUM(I360:I362)</f>
        <v>0</v>
      </c>
      <c r="J359" s="440" t="s">
        <v>378</v>
      </c>
      <c r="K359" s="75">
        <f>SUM(K360:K362)</f>
        <v>0</v>
      </c>
      <c r="L359" s="75">
        <f>SUM(L360:L362)</f>
        <v>0</v>
      </c>
      <c r="M359" s="75">
        <f>SUM(M360:M362)</f>
        <v>0</v>
      </c>
      <c r="N359" s="85">
        <f t="shared" si="19"/>
        <v>0</v>
      </c>
    </row>
    <row r="360" spans="1:14" s="37" customFormat="1" ht="25.5" customHeight="1" x14ac:dyDescent="0.25">
      <c r="A360" s="439"/>
      <c r="B360" s="440"/>
      <c r="C360" s="447"/>
      <c r="D360" s="16" t="s">
        <v>18</v>
      </c>
      <c r="E360" s="230"/>
      <c r="F360" s="230"/>
      <c r="G360" s="230"/>
      <c r="H360" s="231"/>
      <c r="I360" s="231"/>
      <c r="J360" s="440"/>
      <c r="K360" s="232"/>
      <c r="L360" s="232"/>
      <c r="M360" s="232"/>
      <c r="N360" s="268">
        <f t="shared" si="19"/>
        <v>0</v>
      </c>
    </row>
    <row r="361" spans="1:14" s="37" customFormat="1" ht="25.5" customHeight="1" x14ac:dyDescent="0.25">
      <c r="A361" s="439"/>
      <c r="B361" s="440"/>
      <c r="C361" s="447"/>
      <c r="D361" s="16" t="s">
        <v>10</v>
      </c>
      <c r="E361" s="230"/>
      <c r="F361" s="230"/>
      <c r="G361" s="230"/>
      <c r="H361" s="231"/>
      <c r="I361" s="231"/>
      <c r="J361" s="440"/>
      <c r="K361" s="232"/>
      <c r="L361" s="232"/>
      <c r="M361" s="232"/>
      <c r="N361" s="268">
        <f t="shared" si="19"/>
        <v>0</v>
      </c>
    </row>
    <row r="362" spans="1:14" s="37" customFormat="1" ht="25.5" customHeight="1" x14ac:dyDescent="0.25">
      <c r="A362" s="439"/>
      <c r="B362" s="440"/>
      <c r="C362" s="448"/>
      <c r="D362" s="20" t="s">
        <v>11</v>
      </c>
      <c r="E362" s="234"/>
      <c r="F362" s="234"/>
      <c r="G362" s="234"/>
      <c r="H362" s="235"/>
      <c r="I362" s="235"/>
      <c r="J362" s="440"/>
      <c r="K362" s="374"/>
      <c r="L362" s="374"/>
      <c r="M362" s="374"/>
      <c r="N362" s="85">
        <f t="shared" si="19"/>
        <v>0</v>
      </c>
    </row>
    <row r="363" spans="1:14" s="37" customFormat="1" ht="25.5" customHeight="1" x14ac:dyDescent="0.25">
      <c r="A363" s="439" t="s">
        <v>259</v>
      </c>
      <c r="B363" s="440" t="s">
        <v>268</v>
      </c>
      <c r="C363" s="446"/>
      <c r="D363" s="52" t="s">
        <v>17</v>
      </c>
      <c r="E363" s="75">
        <f>SUM(E364:E366)</f>
        <v>0</v>
      </c>
      <c r="F363" s="75">
        <f>SUM(F364:F366)</f>
        <v>0</v>
      </c>
      <c r="G363" s="75">
        <f>SUM(G364:G366)</f>
        <v>0</v>
      </c>
      <c r="H363" s="75">
        <f>SUM(H364:H366)</f>
        <v>0</v>
      </c>
      <c r="I363" s="75">
        <f>SUM(I364:I366)</f>
        <v>0</v>
      </c>
      <c r="J363" s="440" t="s">
        <v>379</v>
      </c>
      <c r="K363" s="75">
        <f>SUM(K364:K366)</f>
        <v>0</v>
      </c>
      <c r="L363" s="75">
        <f>SUM(L364:L366)</f>
        <v>0</v>
      </c>
      <c r="M363" s="75">
        <f>SUM(M364:M366)</f>
        <v>0</v>
      </c>
      <c r="N363" s="85">
        <f t="shared" si="19"/>
        <v>0</v>
      </c>
    </row>
    <row r="364" spans="1:14" s="37" customFormat="1" ht="25.5" customHeight="1" x14ac:dyDescent="0.25">
      <c r="A364" s="439"/>
      <c r="B364" s="440"/>
      <c r="C364" s="447"/>
      <c r="D364" s="16" t="s">
        <v>18</v>
      </c>
      <c r="E364" s="230"/>
      <c r="F364" s="230"/>
      <c r="G364" s="230"/>
      <c r="H364" s="231"/>
      <c r="I364" s="231"/>
      <c r="J364" s="440"/>
      <c r="K364" s="232"/>
      <c r="L364" s="232"/>
      <c r="M364" s="232"/>
      <c r="N364" s="268">
        <f t="shared" si="19"/>
        <v>0</v>
      </c>
    </row>
    <row r="365" spans="1:14" s="37" customFormat="1" ht="25.5" customHeight="1" x14ac:dyDescent="0.25">
      <c r="A365" s="439"/>
      <c r="B365" s="440"/>
      <c r="C365" s="447"/>
      <c r="D365" s="16" t="s">
        <v>10</v>
      </c>
      <c r="E365" s="230"/>
      <c r="F365" s="230"/>
      <c r="G365" s="230"/>
      <c r="H365" s="231"/>
      <c r="I365" s="231"/>
      <c r="J365" s="440"/>
      <c r="K365" s="232"/>
      <c r="L365" s="232"/>
      <c r="M365" s="232"/>
      <c r="N365" s="268">
        <f t="shared" si="19"/>
        <v>0</v>
      </c>
    </row>
    <row r="366" spans="1:14" s="37" customFormat="1" ht="25.5" customHeight="1" x14ac:dyDescent="0.25">
      <c r="A366" s="439"/>
      <c r="B366" s="440"/>
      <c r="C366" s="448"/>
      <c r="D366" s="20" t="s">
        <v>11</v>
      </c>
      <c r="E366" s="234"/>
      <c r="F366" s="234"/>
      <c r="G366" s="234"/>
      <c r="H366" s="235"/>
      <c r="I366" s="235"/>
      <c r="J366" s="440"/>
      <c r="K366" s="374"/>
      <c r="L366" s="374"/>
      <c r="M366" s="374"/>
      <c r="N366" s="85">
        <f t="shared" si="19"/>
        <v>0</v>
      </c>
    </row>
    <row r="367" spans="1:14" s="37" customFormat="1" ht="25.5" customHeight="1" x14ac:dyDescent="0.25">
      <c r="A367" s="439" t="s">
        <v>260</v>
      </c>
      <c r="B367" s="440" t="s">
        <v>269</v>
      </c>
      <c r="C367" s="446"/>
      <c r="D367" s="52" t="s">
        <v>17</v>
      </c>
      <c r="E367" s="75">
        <f>SUM(E368:E370)</f>
        <v>0</v>
      </c>
      <c r="F367" s="75">
        <f>SUM(F368:F370)</f>
        <v>0</v>
      </c>
      <c r="G367" s="75">
        <f>SUM(G368:G370)</f>
        <v>0</v>
      </c>
      <c r="H367" s="75">
        <f>SUM(H368:H370)</f>
        <v>0</v>
      </c>
      <c r="I367" s="75">
        <f>SUM(I368:I370)</f>
        <v>0</v>
      </c>
      <c r="J367" s="449" t="s">
        <v>351</v>
      </c>
      <c r="K367" s="75">
        <f>SUM(K368:K370)</f>
        <v>0</v>
      </c>
      <c r="L367" s="75">
        <f>SUM(L368:L370)</f>
        <v>0</v>
      </c>
      <c r="M367" s="75">
        <f>SUM(M368:M370)</f>
        <v>0</v>
      </c>
      <c r="N367" s="85">
        <f t="shared" si="19"/>
        <v>0</v>
      </c>
    </row>
    <row r="368" spans="1:14" s="37" customFormat="1" ht="25.5" customHeight="1" x14ac:dyDescent="0.25">
      <c r="A368" s="439"/>
      <c r="B368" s="440"/>
      <c r="C368" s="447"/>
      <c r="D368" s="16" t="s">
        <v>18</v>
      </c>
      <c r="E368" s="230"/>
      <c r="F368" s="230"/>
      <c r="G368" s="230"/>
      <c r="H368" s="231"/>
      <c r="I368" s="231"/>
      <c r="J368" s="449"/>
      <c r="K368" s="232"/>
      <c r="L368" s="232"/>
      <c r="M368" s="232"/>
      <c r="N368" s="268">
        <f t="shared" si="19"/>
        <v>0</v>
      </c>
    </row>
    <row r="369" spans="1:14" s="37" customFormat="1" ht="25.5" customHeight="1" x14ac:dyDescent="0.25">
      <c r="A369" s="439"/>
      <c r="B369" s="440"/>
      <c r="C369" s="447"/>
      <c r="D369" s="16" t="s">
        <v>10</v>
      </c>
      <c r="E369" s="230"/>
      <c r="F369" s="230"/>
      <c r="G369" s="230"/>
      <c r="H369" s="231"/>
      <c r="I369" s="231"/>
      <c r="J369" s="449"/>
      <c r="K369" s="232"/>
      <c r="L369" s="232"/>
      <c r="M369" s="232"/>
      <c r="N369" s="268">
        <f t="shared" si="19"/>
        <v>0</v>
      </c>
    </row>
    <row r="370" spans="1:14" s="37" customFormat="1" ht="25.5" customHeight="1" x14ac:dyDescent="0.25">
      <c r="A370" s="439"/>
      <c r="B370" s="440"/>
      <c r="C370" s="448"/>
      <c r="D370" s="20" t="s">
        <v>11</v>
      </c>
      <c r="E370" s="234"/>
      <c r="F370" s="234"/>
      <c r="G370" s="234"/>
      <c r="H370" s="235"/>
      <c r="I370" s="235"/>
      <c r="J370" s="449"/>
      <c r="K370" s="374"/>
      <c r="L370" s="374"/>
      <c r="M370" s="374"/>
      <c r="N370" s="85">
        <f t="shared" si="19"/>
        <v>0</v>
      </c>
    </row>
    <row r="371" spans="1:14" s="37" customFormat="1" ht="25.5" customHeight="1" x14ac:dyDescent="0.25">
      <c r="A371" s="439" t="s">
        <v>261</v>
      </c>
      <c r="B371" s="440" t="s">
        <v>270</v>
      </c>
      <c r="C371" s="446"/>
      <c r="D371" s="52" t="s">
        <v>17</v>
      </c>
      <c r="E371" s="75">
        <f>SUM(E372:E374)</f>
        <v>0</v>
      </c>
      <c r="F371" s="75">
        <f>SUM(F372:F374)</f>
        <v>0</v>
      </c>
      <c r="G371" s="75">
        <f>SUM(G372:G374)</f>
        <v>0</v>
      </c>
      <c r="H371" s="75">
        <f>SUM(H372:H374)</f>
        <v>0</v>
      </c>
      <c r="I371" s="75">
        <f>SUM(I372:I374)</f>
        <v>0</v>
      </c>
      <c r="J371" s="442" t="s">
        <v>380</v>
      </c>
      <c r="K371" s="75">
        <f>SUM(K372:K374)</f>
        <v>0</v>
      </c>
      <c r="L371" s="75">
        <f>SUM(L372:L374)</f>
        <v>0</v>
      </c>
      <c r="M371" s="75">
        <f>SUM(M372:M374)</f>
        <v>0</v>
      </c>
      <c r="N371" s="85">
        <f t="shared" si="19"/>
        <v>0</v>
      </c>
    </row>
    <row r="372" spans="1:14" s="37" customFormat="1" ht="25.5" customHeight="1" x14ac:dyDescent="0.25">
      <c r="A372" s="439"/>
      <c r="B372" s="440"/>
      <c r="C372" s="447"/>
      <c r="D372" s="16" t="s">
        <v>18</v>
      </c>
      <c r="E372" s="230"/>
      <c r="F372" s="230"/>
      <c r="G372" s="230"/>
      <c r="H372" s="231"/>
      <c r="I372" s="231"/>
      <c r="J372" s="442"/>
      <c r="K372" s="232"/>
      <c r="L372" s="232"/>
      <c r="M372" s="232"/>
      <c r="N372" s="268">
        <f t="shared" si="19"/>
        <v>0</v>
      </c>
    </row>
    <row r="373" spans="1:14" s="37" customFormat="1" ht="25.5" customHeight="1" x14ac:dyDescent="0.25">
      <c r="A373" s="439"/>
      <c r="B373" s="440"/>
      <c r="C373" s="447"/>
      <c r="D373" s="16" t="s">
        <v>10</v>
      </c>
      <c r="E373" s="230"/>
      <c r="F373" s="230"/>
      <c r="G373" s="230"/>
      <c r="H373" s="231"/>
      <c r="I373" s="231"/>
      <c r="J373" s="442"/>
      <c r="K373" s="232"/>
      <c r="L373" s="232"/>
      <c r="M373" s="232"/>
      <c r="N373" s="268">
        <f t="shared" si="19"/>
        <v>0</v>
      </c>
    </row>
    <row r="374" spans="1:14" s="37" customFormat="1" ht="25.5" customHeight="1" x14ac:dyDescent="0.25">
      <c r="A374" s="439"/>
      <c r="B374" s="440"/>
      <c r="C374" s="448"/>
      <c r="D374" s="20" t="s">
        <v>11</v>
      </c>
      <c r="E374" s="234"/>
      <c r="F374" s="234"/>
      <c r="G374" s="234"/>
      <c r="H374" s="235"/>
      <c r="I374" s="235"/>
      <c r="J374" s="442"/>
      <c r="K374" s="374"/>
      <c r="L374" s="374"/>
      <c r="M374" s="374"/>
      <c r="N374" s="85">
        <f t="shared" si="19"/>
        <v>0</v>
      </c>
    </row>
    <row r="375" spans="1:14" s="37" customFormat="1" ht="34.5" customHeight="1" x14ac:dyDescent="0.25">
      <c r="A375" s="439" t="s">
        <v>262</v>
      </c>
      <c r="B375" s="440" t="s">
        <v>271</v>
      </c>
      <c r="C375" s="446"/>
      <c r="D375" s="52" t="s">
        <v>17</v>
      </c>
      <c r="E375" s="75">
        <f>SUM(E376:E378)</f>
        <v>0</v>
      </c>
      <c r="F375" s="75">
        <f>SUM(F376:F378)</f>
        <v>0</v>
      </c>
      <c r="G375" s="75">
        <f>SUM(G376:G378)</f>
        <v>0</v>
      </c>
      <c r="H375" s="75">
        <f>SUM(H376:H378)</f>
        <v>0</v>
      </c>
      <c r="I375" s="75">
        <f>SUM(I376:I378)</f>
        <v>0</v>
      </c>
      <c r="J375" s="443" t="s">
        <v>381</v>
      </c>
      <c r="K375" s="75">
        <f>SUM(K376:K378)</f>
        <v>0</v>
      </c>
      <c r="L375" s="75">
        <f>SUM(L376:L378)</f>
        <v>0</v>
      </c>
      <c r="M375" s="75">
        <f>SUM(M376:M378)</f>
        <v>0</v>
      </c>
      <c r="N375" s="85">
        <f t="shared" si="19"/>
        <v>0</v>
      </c>
    </row>
    <row r="376" spans="1:14" s="37" customFormat="1" ht="40.5" customHeight="1" x14ac:dyDescent="0.25">
      <c r="A376" s="439"/>
      <c r="B376" s="440"/>
      <c r="C376" s="447"/>
      <c r="D376" s="16" t="s">
        <v>18</v>
      </c>
      <c r="E376" s="230"/>
      <c r="F376" s="230"/>
      <c r="G376" s="230"/>
      <c r="H376" s="231"/>
      <c r="I376" s="231"/>
      <c r="J376" s="444"/>
      <c r="K376" s="232"/>
      <c r="L376" s="232"/>
      <c r="M376" s="232"/>
      <c r="N376" s="268">
        <f t="shared" si="19"/>
        <v>0</v>
      </c>
    </row>
    <row r="377" spans="1:14" s="37" customFormat="1" ht="39" customHeight="1" x14ac:dyDescent="0.25">
      <c r="A377" s="439"/>
      <c r="B377" s="440"/>
      <c r="C377" s="447"/>
      <c r="D377" s="16" t="s">
        <v>10</v>
      </c>
      <c r="E377" s="230"/>
      <c r="F377" s="230"/>
      <c r="G377" s="230"/>
      <c r="H377" s="231"/>
      <c r="I377" s="231"/>
      <c r="J377" s="444"/>
      <c r="K377" s="232"/>
      <c r="L377" s="232"/>
      <c r="M377" s="232"/>
      <c r="N377" s="268">
        <f t="shared" si="19"/>
        <v>0</v>
      </c>
    </row>
    <row r="378" spans="1:14" s="37" customFormat="1" ht="37.5" customHeight="1" x14ac:dyDescent="0.25">
      <c r="A378" s="439"/>
      <c r="B378" s="440"/>
      <c r="C378" s="448"/>
      <c r="D378" s="20" t="s">
        <v>11</v>
      </c>
      <c r="E378" s="234"/>
      <c r="F378" s="234"/>
      <c r="G378" s="234"/>
      <c r="H378" s="235"/>
      <c r="I378" s="235"/>
      <c r="J378" s="445"/>
      <c r="K378" s="374"/>
      <c r="L378" s="374"/>
      <c r="M378" s="374"/>
      <c r="N378" s="85">
        <f t="shared" si="19"/>
        <v>0</v>
      </c>
    </row>
    <row r="379" spans="1:14" s="37" customFormat="1" ht="25.5" customHeight="1" x14ac:dyDescent="0.25">
      <c r="A379" s="439" t="s">
        <v>263</v>
      </c>
      <c r="B379" s="440" t="s">
        <v>272</v>
      </c>
      <c r="C379" s="446"/>
      <c r="D379" s="52" t="s">
        <v>17</v>
      </c>
      <c r="E379" s="75">
        <f>SUM(E380:E382)</f>
        <v>0</v>
      </c>
      <c r="F379" s="75">
        <f>SUM(F380:F382)</f>
        <v>0</v>
      </c>
      <c r="G379" s="75">
        <f>SUM(G380:G382)</f>
        <v>0</v>
      </c>
      <c r="H379" s="75">
        <f>SUM(H380:H382)</f>
        <v>0</v>
      </c>
      <c r="I379" s="75">
        <f>SUM(I380:I382)</f>
        <v>0</v>
      </c>
      <c r="J379" s="440" t="s">
        <v>382</v>
      </c>
      <c r="K379" s="75">
        <f>SUM(K380:K382)</f>
        <v>0</v>
      </c>
      <c r="L379" s="75">
        <f>SUM(L380:L382)</f>
        <v>0</v>
      </c>
      <c r="M379" s="75">
        <f>SUM(M380:M382)</f>
        <v>0</v>
      </c>
      <c r="N379" s="85">
        <f t="shared" si="19"/>
        <v>0</v>
      </c>
    </row>
    <row r="380" spans="1:14" s="37" customFormat="1" ht="25.5" customHeight="1" x14ac:dyDescent="0.25">
      <c r="A380" s="439"/>
      <c r="B380" s="440"/>
      <c r="C380" s="447"/>
      <c r="D380" s="16" t="s">
        <v>18</v>
      </c>
      <c r="E380" s="230"/>
      <c r="F380" s="230"/>
      <c r="G380" s="230"/>
      <c r="H380" s="231"/>
      <c r="I380" s="231"/>
      <c r="J380" s="440"/>
      <c r="K380" s="232"/>
      <c r="L380" s="232"/>
      <c r="M380" s="232"/>
      <c r="N380" s="268">
        <f t="shared" si="19"/>
        <v>0</v>
      </c>
    </row>
    <row r="381" spans="1:14" s="37" customFormat="1" ht="25.5" customHeight="1" x14ac:dyDescent="0.25">
      <c r="A381" s="439"/>
      <c r="B381" s="440"/>
      <c r="C381" s="447"/>
      <c r="D381" s="16" t="s">
        <v>10</v>
      </c>
      <c r="E381" s="230"/>
      <c r="F381" s="230"/>
      <c r="G381" s="230"/>
      <c r="H381" s="231"/>
      <c r="I381" s="231"/>
      <c r="J381" s="440"/>
      <c r="K381" s="232"/>
      <c r="L381" s="232"/>
      <c r="M381" s="232"/>
      <c r="N381" s="268">
        <f t="shared" si="19"/>
        <v>0</v>
      </c>
    </row>
    <row r="382" spans="1:14" s="37" customFormat="1" ht="25.5" customHeight="1" x14ac:dyDescent="0.25">
      <c r="A382" s="439"/>
      <c r="B382" s="440"/>
      <c r="C382" s="448"/>
      <c r="D382" s="20" t="s">
        <v>11</v>
      </c>
      <c r="E382" s="234"/>
      <c r="F382" s="234"/>
      <c r="G382" s="234"/>
      <c r="H382" s="235"/>
      <c r="I382" s="235"/>
      <c r="J382" s="440"/>
      <c r="K382" s="374"/>
      <c r="L382" s="374"/>
      <c r="M382" s="374"/>
      <c r="N382" s="85">
        <f t="shared" si="19"/>
        <v>0</v>
      </c>
    </row>
    <row r="383" spans="1:14" s="37" customFormat="1" ht="25.5" customHeight="1" x14ac:dyDescent="0.25">
      <c r="A383" s="439" t="s">
        <v>264</v>
      </c>
      <c r="B383" s="440" t="s">
        <v>273</v>
      </c>
      <c r="C383" s="446"/>
      <c r="D383" s="52" t="s">
        <v>17</v>
      </c>
      <c r="E383" s="75">
        <f>SUM(E384:E386)</f>
        <v>0</v>
      </c>
      <c r="F383" s="75">
        <f>SUM(F384:F386)</f>
        <v>0</v>
      </c>
      <c r="G383" s="75">
        <f>SUM(G384:G386)</f>
        <v>0</v>
      </c>
      <c r="H383" s="75">
        <f>SUM(H384:H386)</f>
        <v>0</v>
      </c>
      <c r="I383" s="75">
        <f>SUM(I384:I386)</f>
        <v>0</v>
      </c>
      <c r="J383" s="440" t="s">
        <v>275</v>
      </c>
      <c r="K383" s="75">
        <f>SUM(K384:K386)</f>
        <v>0</v>
      </c>
      <c r="L383" s="75">
        <f>SUM(L384:L386)</f>
        <v>0</v>
      </c>
      <c r="M383" s="75">
        <f>SUM(M384:M386)</f>
        <v>0</v>
      </c>
      <c r="N383" s="85">
        <f t="shared" si="19"/>
        <v>0</v>
      </c>
    </row>
    <row r="384" spans="1:14" s="37" customFormat="1" ht="25.5" customHeight="1" x14ac:dyDescent="0.25">
      <c r="A384" s="439"/>
      <c r="B384" s="440"/>
      <c r="C384" s="447"/>
      <c r="D384" s="16" t="s">
        <v>18</v>
      </c>
      <c r="E384" s="230"/>
      <c r="F384" s="230"/>
      <c r="G384" s="230"/>
      <c r="H384" s="231"/>
      <c r="I384" s="231"/>
      <c r="J384" s="440"/>
      <c r="K384" s="232"/>
      <c r="L384" s="232"/>
      <c r="M384" s="232"/>
      <c r="N384" s="268">
        <f t="shared" si="19"/>
        <v>0</v>
      </c>
    </row>
    <row r="385" spans="1:14" s="37" customFormat="1" ht="25.5" customHeight="1" x14ac:dyDescent="0.25">
      <c r="A385" s="439"/>
      <c r="B385" s="440"/>
      <c r="C385" s="447"/>
      <c r="D385" s="16" t="s">
        <v>10</v>
      </c>
      <c r="E385" s="230"/>
      <c r="F385" s="230"/>
      <c r="G385" s="230"/>
      <c r="H385" s="231"/>
      <c r="I385" s="231"/>
      <c r="J385" s="440"/>
      <c r="K385" s="232"/>
      <c r="L385" s="232"/>
      <c r="M385" s="232"/>
      <c r="N385" s="268">
        <f t="shared" si="19"/>
        <v>0</v>
      </c>
    </row>
    <row r="386" spans="1:14" s="37" customFormat="1" ht="25.5" customHeight="1" x14ac:dyDescent="0.25">
      <c r="A386" s="439"/>
      <c r="B386" s="440"/>
      <c r="C386" s="448"/>
      <c r="D386" s="20" t="s">
        <v>11</v>
      </c>
      <c r="E386" s="234"/>
      <c r="F386" s="234"/>
      <c r="G386" s="234"/>
      <c r="H386" s="235"/>
      <c r="I386" s="235"/>
      <c r="J386" s="440"/>
      <c r="K386" s="374"/>
      <c r="L386" s="374"/>
      <c r="M386" s="374"/>
      <c r="N386" s="85">
        <f t="shared" si="19"/>
        <v>0</v>
      </c>
    </row>
    <row r="387" spans="1:14" s="37" customFormat="1" ht="25.5" customHeight="1" x14ac:dyDescent="0.25">
      <c r="A387" s="439" t="s">
        <v>265</v>
      </c>
      <c r="B387" s="440" t="s">
        <v>274</v>
      </c>
      <c r="C387" s="446"/>
      <c r="D387" s="52" t="s">
        <v>17</v>
      </c>
      <c r="E387" s="75">
        <f>SUM(E388:E390)</f>
        <v>0</v>
      </c>
      <c r="F387" s="75">
        <f>SUM(F388:F390)</f>
        <v>0</v>
      </c>
      <c r="G387" s="75">
        <f>SUM(G388:G390)</f>
        <v>0</v>
      </c>
      <c r="H387" s="75">
        <f>SUM(H388:H390)</f>
        <v>0</v>
      </c>
      <c r="I387" s="75">
        <f>SUM(I388:I390)</f>
        <v>0</v>
      </c>
      <c r="J387" s="441" t="s">
        <v>352</v>
      </c>
      <c r="K387" s="75">
        <f>SUM(K388:K390)</f>
        <v>0</v>
      </c>
      <c r="L387" s="75">
        <f>SUM(L388:L390)</f>
        <v>0</v>
      </c>
      <c r="M387" s="75">
        <f>SUM(M388:M390)</f>
        <v>0</v>
      </c>
      <c r="N387" s="85">
        <f t="shared" si="19"/>
        <v>0</v>
      </c>
    </row>
    <row r="388" spans="1:14" s="37" customFormat="1" ht="25.5" customHeight="1" x14ac:dyDescent="0.25">
      <c r="A388" s="439"/>
      <c r="B388" s="440"/>
      <c r="C388" s="447"/>
      <c r="D388" s="16" t="s">
        <v>18</v>
      </c>
      <c r="E388" s="230"/>
      <c r="F388" s="230"/>
      <c r="G388" s="230"/>
      <c r="H388" s="231"/>
      <c r="I388" s="231"/>
      <c r="J388" s="441"/>
      <c r="K388" s="232"/>
      <c r="L388" s="232"/>
      <c r="M388" s="232"/>
      <c r="N388" s="268">
        <f t="shared" si="19"/>
        <v>0</v>
      </c>
    </row>
    <row r="389" spans="1:14" s="37" customFormat="1" ht="25.5" customHeight="1" x14ac:dyDescent="0.25">
      <c r="A389" s="439"/>
      <c r="B389" s="440"/>
      <c r="C389" s="447"/>
      <c r="D389" s="16" t="s">
        <v>10</v>
      </c>
      <c r="E389" s="230"/>
      <c r="F389" s="230"/>
      <c r="G389" s="230"/>
      <c r="H389" s="231"/>
      <c r="I389" s="231"/>
      <c r="J389" s="441"/>
      <c r="K389" s="232"/>
      <c r="L389" s="232"/>
      <c r="M389" s="232"/>
      <c r="N389" s="268">
        <f t="shared" si="19"/>
        <v>0</v>
      </c>
    </row>
    <row r="390" spans="1:14" s="37" customFormat="1" ht="25.5" customHeight="1" x14ac:dyDescent="0.25">
      <c r="A390" s="439"/>
      <c r="B390" s="440"/>
      <c r="C390" s="448"/>
      <c r="D390" s="20" t="s">
        <v>11</v>
      </c>
      <c r="E390" s="234"/>
      <c r="F390" s="234"/>
      <c r="G390" s="234"/>
      <c r="H390" s="235"/>
      <c r="I390" s="235"/>
      <c r="J390" s="441"/>
      <c r="K390" s="374"/>
      <c r="L390" s="374"/>
      <c r="M390" s="374"/>
      <c r="N390" s="85">
        <f t="shared" si="19"/>
        <v>0</v>
      </c>
    </row>
    <row r="391" spans="1:14" s="37" customFormat="1" ht="40.5" x14ac:dyDescent="0.25">
      <c r="A391" s="585">
        <v>3</v>
      </c>
      <c r="B391" s="74" t="s">
        <v>51</v>
      </c>
      <c r="C391" s="588"/>
      <c r="D391" s="54" t="s">
        <v>9</v>
      </c>
      <c r="E391" s="246">
        <f>E392+E393+E394</f>
        <v>38.334999999999994</v>
      </c>
      <c r="F391" s="246">
        <f>F392+F393+F394</f>
        <v>38.334999999999994</v>
      </c>
      <c r="G391" s="246">
        <f>G392+G393+G394</f>
        <v>33.875</v>
      </c>
      <c r="H391" s="246">
        <f>H392+H393+H394</f>
        <v>208.96000000000004</v>
      </c>
      <c r="I391" s="246">
        <f>I392+I393+I394</f>
        <v>234.55</v>
      </c>
      <c r="J391" s="558"/>
      <c r="K391" s="246">
        <f>K392+K393+K394</f>
        <v>41.220000000000006</v>
      </c>
      <c r="L391" s="246">
        <f>L392+L393+L394</f>
        <v>25.37</v>
      </c>
      <c r="M391" s="246">
        <f>M392+M393+M394</f>
        <v>29.67</v>
      </c>
      <c r="N391" s="247">
        <f>N392+N393+N394</f>
        <v>578.10500000000002</v>
      </c>
    </row>
    <row r="392" spans="1:14" s="37" customFormat="1" ht="20.25" customHeight="1" x14ac:dyDescent="0.25">
      <c r="A392" s="586"/>
      <c r="B392" s="561" t="str">
        <f>F158</f>
        <v>ОБРАЗОВАНИЕ</v>
      </c>
      <c r="C392" s="589"/>
      <c r="D392" s="55" t="s">
        <v>18</v>
      </c>
      <c r="E392" s="248">
        <f>E203+E207+E211+E215+E219+E223+E227+E231+E235+E239+E244+E248+E252+E256+E260+E264+E268+E272+E276+E280+E285+E289+E293+E297+E301+E306+E310+E314+E318+E322+E326+E330+E334+E339+E343+E347+E351+E356+E360+E364+E368+E372+E376+E380+E384+E388</f>
        <v>0</v>
      </c>
      <c r="F392" s="248">
        <f>F203+F207+F211+F215+F219+F223+F227+F231+F235+F239+F244+F248+F252+F256+F260+F264+F268+F272+F276+F280+F285+F289+F293+F297+F301+F306+F310+F314+F318+F322+F326+F330+F334+F339+F343+F347+F351+F356+F360+F364+F368+F372+F376+F380+F384+F388</f>
        <v>0</v>
      </c>
      <c r="G392" s="248">
        <f>G203+G207+G211+G215+G219+G223+G227+G231+G235+G239+G244+G248+G252+G256+G260+G264+G268+G272+G276+G280+G285+G289+G293+G297+G301+G306+G310+G314+G318+G322+G326+G330+G334+G339+G343+G347+G351+G356+G360+G364+G368+G372+G376+G380+G384+G388</f>
        <v>0</v>
      </c>
      <c r="H392" s="248">
        <f>H203+H207+H211+H215+H219+H223+H227+H231+H235+H239+H244+H248+H252+H256+H260+H264+H268+H272+H276+H280+H285+H289+H293+H297+H301+H306+H310+H314+H318+H322+H326+H330+H334+H339+H343+H347+H351+H356+H360+H364+H368+H372+H376+H380+H384+H388</f>
        <v>168.3</v>
      </c>
      <c r="I392" s="248">
        <f>I203+I207+I211+I215+I219+I223+I227+I231+I235+I239+I244+I248+I252+I256+I260+I264+I268+I272+I276+I280+I285+I289+I293+I297+I301+I306+I310+I314+I318+I322+I326+I330+I334+I339+I343+I347+I351+I356+I360+I364+I368+I372+I376+I380+I384+I388</f>
        <v>198</v>
      </c>
      <c r="J392" s="591"/>
      <c r="K392" s="248">
        <f t="shared" ref="K392:M394" si="20">K203+K207+K211+K215+K219+K223+K227+K231+K235+K239+K244+K248+K252+K256+K260+K264+K268+K272+K276+K280+K285+K289+K293+K297+K301+K306+K310+K314+K318+K322+K326+K330+K334+K339+K343+K347+K351+K356+K360+K364+K368+K372+K376+K380+K384+K388</f>
        <v>0</v>
      </c>
      <c r="L392" s="248">
        <f t="shared" si="20"/>
        <v>0</v>
      </c>
      <c r="M392" s="248">
        <f t="shared" si="20"/>
        <v>0</v>
      </c>
      <c r="N392" s="379">
        <f>E392+H392+I392+K392+L392+M392</f>
        <v>366.3</v>
      </c>
    </row>
    <row r="393" spans="1:14" s="37" customFormat="1" ht="20.25" customHeight="1" x14ac:dyDescent="0.25">
      <c r="A393" s="586"/>
      <c r="B393" s="561"/>
      <c r="C393" s="589"/>
      <c r="D393" s="55" t="s">
        <v>10</v>
      </c>
      <c r="E393" s="248">
        <f t="shared" ref="E393:I394" si="21">E204+E208+E212+E216+E220+E224+E228+E232+E236+E240+E245+E249+E253+E257+E261+E265+E269+E273+E277+E281+E286+E290+E294+E298+E302+E307+E311+E315+E319+E323+E327+E331+E335+E340+E344+E348+E352+E357+E361+E365+E369+E373+E377+E381+E385+E389</f>
        <v>35.271999999999991</v>
      </c>
      <c r="F393" s="248">
        <f t="shared" si="21"/>
        <v>35.271999999999991</v>
      </c>
      <c r="G393" s="248">
        <f t="shared" si="21"/>
        <v>30.296999999999997</v>
      </c>
      <c r="H393" s="248">
        <f t="shared" si="21"/>
        <v>37.330000000000005</v>
      </c>
      <c r="I393" s="248">
        <f t="shared" si="21"/>
        <v>25.84</v>
      </c>
      <c r="J393" s="591"/>
      <c r="K393" s="248">
        <f t="shared" si="20"/>
        <v>38.550000000000004</v>
      </c>
      <c r="L393" s="248">
        <f t="shared" si="20"/>
        <v>22.73</v>
      </c>
      <c r="M393" s="248">
        <f t="shared" si="20"/>
        <v>26.900000000000002</v>
      </c>
      <c r="N393" s="379">
        <f>E393+H393+I393+K393+L393+M393</f>
        <v>186.62200000000001</v>
      </c>
    </row>
    <row r="394" spans="1:14" s="37" customFormat="1" ht="21" customHeight="1" thickBot="1" x14ac:dyDescent="0.3">
      <c r="A394" s="587"/>
      <c r="B394" s="593"/>
      <c r="C394" s="590"/>
      <c r="D394" s="95" t="s">
        <v>11</v>
      </c>
      <c r="E394" s="248">
        <f t="shared" si="21"/>
        <v>3.0629999999999997</v>
      </c>
      <c r="F394" s="382">
        <f t="shared" si="21"/>
        <v>3.0629999999999997</v>
      </c>
      <c r="G394" s="382">
        <f t="shared" si="21"/>
        <v>3.5780000000000003</v>
      </c>
      <c r="H394" s="382">
        <f t="shared" si="21"/>
        <v>3.3299999999999996</v>
      </c>
      <c r="I394" s="382">
        <f t="shared" si="21"/>
        <v>10.71</v>
      </c>
      <c r="J394" s="592"/>
      <c r="K394" s="382">
        <f t="shared" si="20"/>
        <v>2.6699999999999995</v>
      </c>
      <c r="L394" s="382">
        <f t="shared" si="20"/>
        <v>2.6399999999999997</v>
      </c>
      <c r="M394" s="382">
        <f t="shared" si="20"/>
        <v>2.7699999999999996</v>
      </c>
      <c r="N394" s="380">
        <f>E394+H394+I394+K394+L394+M394</f>
        <v>25.183</v>
      </c>
    </row>
    <row r="395" spans="1:14" s="37" customFormat="1" ht="57.75" customHeight="1" thickBot="1" x14ac:dyDescent="0.3">
      <c r="A395" s="70"/>
      <c r="B395" s="71"/>
      <c r="C395" s="71"/>
      <c r="D395" s="71"/>
      <c r="E395" s="100" t="s">
        <v>86</v>
      </c>
      <c r="F395" s="99" t="s">
        <v>55</v>
      </c>
      <c r="G395" s="101"/>
      <c r="H395" s="71"/>
      <c r="I395" s="71"/>
      <c r="J395" s="71"/>
      <c r="K395" s="71"/>
      <c r="L395" s="71"/>
      <c r="M395" s="71"/>
      <c r="N395" s="72"/>
    </row>
    <row r="396" spans="1:14" s="37" customFormat="1" ht="21" customHeight="1" thickBot="1" x14ac:dyDescent="0.3">
      <c r="A396" s="501" t="s">
        <v>276</v>
      </c>
      <c r="B396" s="460"/>
      <c r="C396" s="460"/>
      <c r="D396" s="460"/>
      <c r="E396" s="460"/>
      <c r="F396" s="460"/>
      <c r="G396" s="460"/>
      <c r="H396" s="460"/>
      <c r="I396" s="460"/>
      <c r="J396" s="460"/>
      <c r="K396" s="460"/>
      <c r="L396" s="460"/>
      <c r="M396" s="460"/>
      <c r="N396" s="461"/>
    </row>
    <row r="397" spans="1:14" s="37" customFormat="1" ht="136.5" x14ac:dyDescent="0.25">
      <c r="A397" s="477" t="s">
        <v>12</v>
      </c>
      <c r="B397" s="327" t="s">
        <v>277</v>
      </c>
      <c r="C397" s="358">
        <v>53</v>
      </c>
      <c r="D397" s="359">
        <v>43466</v>
      </c>
      <c r="E397" s="358">
        <v>128</v>
      </c>
      <c r="F397" s="335"/>
      <c r="G397" s="335"/>
      <c r="H397" s="342">
        <v>242</v>
      </c>
      <c r="I397" s="342">
        <v>350</v>
      </c>
      <c r="J397" s="335"/>
      <c r="K397" s="342">
        <v>465</v>
      </c>
      <c r="L397" s="342">
        <v>465</v>
      </c>
      <c r="M397" s="342">
        <v>465</v>
      </c>
      <c r="N397" s="342"/>
    </row>
    <row r="398" spans="1:14" s="37" customFormat="1" ht="43.5" customHeight="1" x14ac:dyDescent="0.25">
      <c r="A398" s="503"/>
      <c r="B398" s="330" t="s">
        <v>107</v>
      </c>
      <c r="C398" s="356">
        <v>5</v>
      </c>
      <c r="D398" s="357">
        <v>43466</v>
      </c>
      <c r="E398" s="356">
        <v>24</v>
      </c>
      <c r="F398" s="356"/>
      <c r="G398" s="356">
        <v>24</v>
      </c>
      <c r="H398" s="331">
        <v>21</v>
      </c>
      <c r="I398" s="331">
        <v>32</v>
      </c>
      <c r="J398" s="365" t="s">
        <v>388</v>
      </c>
      <c r="K398" s="331">
        <v>44</v>
      </c>
      <c r="L398" s="331">
        <v>52</v>
      </c>
      <c r="M398" s="331">
        <v>61</v>
      </c>
      <c r="N398" s="328"/>
    </row>
    <row r="399" spans="1:14" s="37" customFormat="1" ht="117" x14ac:dyDescent="0.25">
      <c r="A399" s="502" t="s">
        <v>13</v>
      </c>
      <c r="B399" s="327" t="s">
        <v>278</v>
      </c>
      <c r="C399" s="358">
        <v>5</v>
      </c>
      <c r="D399" s="359">
        <v>43101</v>
      </c>
      <c r="E399" s="358">
        <v>9</v>
      </c>
      <c r="F399" s="335"/>
      <c r="G399" s="335"/>
      <c r="H399" s="342">
        <v>12</v>
      </c>
      <c r="I399" s="342">
        <v>15</v>
      </c>
      <c r="J399" s="335"/>
      <c r="K399" s="342">
        <v>20</v>
      </c>
      <c r="L399" s="342">
        <v>25</v>
      </c>
      <c r="M399" s="342">
        <v>30</v>
      </c>
      <c r="N399" s="342"/>
    </row>
    <row r="400" spans="1:14" s="37" customFormat="1" x14ac:dyDescent="0.25">
      <c r="A400" s="503"/>
      <c r="B400" s="330" t="s">
        <v>107</v>
      </c>
      <c r="C400" s="356">
        <v>5</v>
      </c>
      <c r="D400" s="357">
        <v>43101</v>
      </c>
      <c r="E400" s="356">
        <v>9</v>
      </c>
      <c r="F400" s="330"/>
      <c r="G400" s="356">
        <v>9</v>
      </c>
      <c r="H400" s="331">
        <v>12</v>
      </c>
      <c r="I400" s="331">
        <v>15</v>
      </c>
      <c r="J400" s="330" t="s">
        <v>388</v>
      </c>
      <c r="K400" s="331">
        <v>18</v>
      </c>
      <c r="L400" s="331">
        <v>20</v>
      </c>
      <c r="M400" s="331">
        <v>22</v>
      </c>
      <c r="N400" s="328"/>
    </row>
    <row r="401" spans="1:14" s="37" customFormat="1" ht="19.5" x14ac:dyDescent="0.25">
      <c r="A401" s="14"/>
      <c r="B401" s="15" t="s">
        <v>14</v>
      </c>
      <c r="C401" s="514" t="s">
        <v>15</v>
      </c>
      <c r="D401" s="515"/>
      <c r="E401" s="515"/>
      <c r="F401" s="515"/>
      <c r="G401" s="515"/>
      <c r="H401" s="515"/>
      <c r="I401" s="515"/>
      <c r="J401" s="515"/>
      <c r="K401" s="486"/>
      <c r="L401" s="486"/>
      <c r="M401" s="486"/>
      <c r="N401" s="487"/>
    </row>
    <row r="402" spans="1:14" s="37" customFormat="1" ht="64.5" customHeight="1" x14ac:dyDescent="0.25">
      <c r="A402" s="507" t="s">
        <v>16</v>
      </c>
      <c r="B402" s="440" t="s">
        <v>279</v>
      </c>
      <c r="C402" s="469"/>
      <c r="D402" s="4" t="s">
        <v>17</v>
      </c>
      <c r="E402" s="75">
        <f>SUM(E403:E405)</f>
        <v>33.867000000000004</v>
      </c>
      <c r="F402" s="75">
        <f>SUM(F403:F405)</f>
        <v>33.867000000000004</v>
      </c>
      <c r="G402" s="75">
        <f>SUM(G403:G405)</f>
        <v>33.867000000000004</v>
      </c>
      <c r="H402" s="75">
        <f>SUM(H403:H405)</f>
        <v>62.875999999999998</v>
      </c>
      <c r="I402" s="75">
        <f>SUM(I403:I405)</f>
        <v>52.459999999999994</v>
      </c>
      <c r="J402" s="441" t="s">
        <v>358</v>
      </c>
      <c r="K402" s="75">
        <f>SUM(K403:K405)</f>
        <v>0</v>
      </c>
      <c r="L402" s="75">
        <f>SUM(L403:L405)</f>
        <v>0</v>
      </c>
      <c r="M402" s="75">
        <f>SUM(M403:M405)</f>
        <v>0</v>
      </c>
      <c r="N402" s="85">
        <f>E402+H402+I402+K402+L402+M402</f>
        <v>149.20299999999997</v>
      </c>
    </row>
    <row r="403" spans="1:14" s="37" customFormat="1" ht="72.75" customHeight="1" x14ac:dyDescent="0.25">
      <c r="A403" s="488"/>
      <c r="B403" s="584"/>
      <c r="C403" s="470"/>
      <c r="D403" s="16" t="s">
        <v>18</v>
      </c>
      <c r="E403" s="294">
        <v>10.130000000000001</v>
      </c>
      <c r="F403" s="294">
        <v>10.130000000000001</v>
      </c>
      <c r="G403" s="424">
        <v>10.130000000000001</v>
      </c>
      <c r="H403" s="295">
        <v>61.295999999999999</v>
      </c>
      <c r="I403" s="295">
        <v>51.16</v>
      </c>
      <c r="J403" s="441"/>
      <c r="K403" s="232"/>
      <c r="L403" s="232"/>
      <c r="M403" s="232"/>
      <c r="N403" s="268">
        <f>E403+H403+I403+K403+L403+M403</f>
        <v>122.586</v>
      </c>
    </row>
    <row r="404" spans="1:14" s="37" customFormat="1" ht="68.25" customHeight="1" x14ac:dyDescent="0.25">
      <c r="A404" s="488"/>
      <c r="B404" s="584"/>
      <c r="C404" s="470"/>
      <c r="D404" s="16" t="s">
        <v>10</v>
      </c>
      <c r="E404" s="294">
        <v>23</v>
      </c>
      <c r="F404" s="294">
        <v>23</v>
      </c>
      <c r="G404" s="424">
        <v>23</v>
      </c>
      <c r="H404" s="295">
        <v>1.26</v>
      </c>
      <c r="I404" s="295">
        <v>1.04</v>
      </c>
      <c r="J404" s="441"/>
      <c r="K404" s="232"/>
      <c r="L404" s="232"/>
      <c r="M404" s="232"/>
      <c r="N404" s="268">
        <f>E404+H404+I404+K404+L404+M404</f>
        <v>25.3</v>
      </c>
    </row>
    <row r="405" spans="1:14" s="37" customFormat="1" ht="70.5" customHeight="1" x14ac:dyDescent="0.25">
      <c r="A405" s="508"/>
      <c r="B405" s="584"/>
      <c r="C405" s="492"/>
      <c r="D405" s="17" t="s">
        <v>11</v>
      </c>
      <c r="E405" s="361">
        <v>0.73699999999999999</v>
      </c>
      <c r="F405" s="361">
        <v>0.73699999999999999</v>
      </c>
      <c r="G405" s="361">
        <v>0.73699999999999999</v>
      </c>
      <c r="H405" s="361">
        <v>0.32</v>
      </c>
      <c r="I405" s="361">
        <v>0.26</v>
      </c>
      <c r="J405" s="441"/>
      <c r="K405" s="232"/>
      <c r="L405" s="232"/>
      <c r="M405" s="232"/>
      <c r="N405" s="85">
        <f>E405+H405+I405+K405+L405+M405</f>
        <v>1.3169999999999999</v>
      </c>
    </row>
    <row r="406" spans="1:14" s="37" customFormat="1" ht="21" customHeight="1" thickBot="1" x14ac:dyDescent="0.3">
      <c r="A406" s="501" t="s">
        <v>280</v>
      </c>
      <c r="B406" s="460"/>
      <c r="C406" s="460"/>
      <c r="D406" s="460"/>
      <c r="E406" s="460"/>
      <c r="F406" s="460"/>
      <c r="G406" s="460"/>
      <c r="H406" s="460"/>
      <c r="I406" s="460"/>
      <c r="J406" s="460"/>
      <c r="K406" s="460"/>
      <c r="L406" s="460"/>
      <c r="M406" s="460"/>
      <c r="N406" s="461"/>
    </row>
    <row r="407" spans="1:14" s="37" customFormat="1" ht="63" customHeight="1" x14ac:dyDescent="0.25">
      <c r="A407" s="477" t="s">
        <v>12</v>
      </c>
      <c r="B407" s="327" t="s">
        <v>281</v>
      </c>
      <c r="C407" s="289">
        <v>0</v>
      </c>
      <c r="D407" s="359">
        <v>43465</v>
      </c>
      <c r="E407" s="358">
        <v>1.51</v>
      </c>
      <c r="F407" s="335"/>
      <c r="G407" s="335"/>
      <c r="H407" s="358">
        <v>10.76</v>
      </c>
      <c r="I407" s="358">
        <v>10.76</v>
      </c>
      <c r="J407" s="358"/>
      <c r="K407" s="358">
        <v>13.97</v>
      </c>
      <c r="L407" s="358">
        <v>32.82</v>
      </c>
      <c r="M407" s="358">
        <v>32.82</v>
      </c>
      <c r="N407" s="342"/>
    </row>
    <row r="408" spans="1:14" s="37" customFormat="1" ht="47.25" customHeight="1" x14ac:dyDescent="0.25">
      <c r="A408" s="478"/>
      <c r="B408" s="330" t="s">
        <v>107</v>
      </c>
      <c r="C408" s="288">
        <v>0.46</v>
      </c>
      <c r="D408" s="357">
        <v>43465</v>
      </c>
      <c r="E408" s="356">
        <v>7.0000000000000007E-2</v>
      </c>
      <c r="F408" s="330"/>
      <c r="G408" s="288">
        <v>7.3999999999999996E-2</v>
      </c>
      <c r="H408" s="331"/>
      <c r="I408" s="332">
        <v>0.52200000000000002</v>
      </c>
      <c r="J408" s="330" t="s">
        <v>388</v>
      </c>
      <c r="K408" s="331"/>
      <c r="L408" s="331"/>
      <c r="M408" s="331"/>
      <c r="N408" s="328"/>
    </row>
    <row r="409" spans="1:14" s="37" customFormat="1" ht="39" x14ac:dyDescent="0.25">
      <c r="A409" s="480" t="s">
        <v>13</v>
      </c>
      <c r="B409" s="327" t="s">
        <v>282</v>
      </c>
      <c r="C409" s="289">
        <v>0</v>
      </c>
      <c r="D409" s="359">
        <v>43465</v>
      </c>
      <c r="E409" s="358">
        <v>0.39</v>
      </c>
      <c r="F409" s="335"/>
      <c r="G409" s="335"/>
      <c r="H409" s="358"/>
      <c r="I409" s="358">
        <v>0.59</v>
      </c>
      <c r="J409" s="358"/>
      <c r="K409" s="358">
        <v>0.78</v>
      </c>
      <c r="L409" s="358">
        <v>1.84</v>
      </c>
      <c r="M409" s="358">
        <v>1.83</v>
      </c>
      <c r="N409" s="342"/>
    </row>
    <row r="410" spans="1:14" s="37" customFormat="1" x14ac:dyDescent="0.25">
      <c r="A410" s="480"/>
      <c r="B410" s="330" t="s">
        <v>107</v>
      </c>
      <c r="C410" s="332">
        <v>1.4999999999999999E-2</v>
      </c>
      <c r="D410" s="357">
        <v>43465</v>
      </c>
      <c r="E410" s="356">
        <v>2E-3</v>
      </c>
      <c r="F410" s="330"/>
      <c r="G410" s="332">
        <v>2E-3</v>
      </c>
      <c r="H410" s="331"/>
      <c r="I410" s="332">
        <v>3.4000000000000002E-2</v>
      </c>
      <c r="J410" s="330" t="s">
        <v>388</v>
      </c>
      <c r="K410" s="331"/>
      <c r="L410" s="331"/>
      <c r="M410" s="331"/>
      <c r="N410" s="328"/>
    </row>
    <row r="411" spans="1:14" s="37" customFormat="1" ht="19.5" x14ac:dyDescent="0.25">
      <c r="A411" s="18"/>
      <c r="B411" s="19" t="s">
        <v>14</v>
      </c>
      <c r="C411" s="479" t="s">
        <v>15</v>
      </c>
      <c r="D411" s="479"/>
      <c r="E411" s="479"/>
      <c r="F411" s="479"/>
      <c r="G411" s="479"/>
      <c r="H411" s="479"/>
      <c r="I411" s="479"/>
      <c r="J411" s="479"/>
      <c r="K411" s="486"/>
      <c r="L411" s="486"/>
      <c r="M411" s="486"/>
      <c r="N411" s="487"/>
    </row>
    <row r="412" spans="1:14" s="37" customFormat="1" ht="22.5" customHeight="1" x14ac:dyDescent="0.25">
      <c r="A412" s="488" t="s">
        <v>29</v>
      </c>
      <c r="B412" s="440" t="s">
        <v>283</v>
      </c>
      <c r="C412" s="446"/>
      <c r="D412" s="44" t="s">
        <v>17</v>
      </c>
      <c r="E412" s="75">
        <f>SUM(E413:E415)</f>
        <v>0.9</v>
      </c>
      <c r="F412" s="75">
        <f>SUM(F413:F415)</f>
        <v>0.9</v>
      </c>
      <c r="G412" s="75">
        <f>SUM(G413:G415)</f>
        <v>0.9</v>
      </c>
      <c r="H412" s="75">
        <f>SUM(H413:H415)</f>
        <v>1.5</v>
      </c>
      <c r="I412" s="75">
        <f>SUM(I413:I415)</f>
        <v>11.62</v>
      </c>
      <c r="J412" s="595" t="s">
        <v>391</v>
      </c>
      <c r="K412" s="75">
        <f>SUM(K413:K415)</f>
        <v>0</v>
      </c>
      <c r="L412" s="75">
        <f>SUM(L413:L415)</f>
        <v>0</v>
      </c>
      <c r="M412" s="75">
        <f>SUM(M413:M415)</f>
        <v>0</v>
      </c>
      <c r="N412" s="85">
        <f>E412+H412+I412+K412+L412+M412</f>
        <v>14.02</v>
      </c>
    </row>
    <row r="413" spans="1:14" s="37" customFormat="1" ht="23.25" x14ac:dyDescent="0.25">
      <c r="A413" s="488"/>
      <c r="B413" s="440"/>
      <c r="C413" s="447"/>
      <c r="D413" s="16" t="s">
        <v>18</v>
      </c>
      <c r="E413" s="230"/>
      <c r="F413" s="230"/>
      <c r="G413" s="230"/>
      <c r="H413" s="423"/>
      <c r="I413" s="423"/>
      <c r="J413" s="596"/>
      <c r="K413" s="232"/>
      <c r="L413" s="232"/>
      <c r="M413" s="232"/>
      <c r="N413" s="268">
        <f>E413+H413+I413+K413+L413+M413</f>
        <v>0</v>
      </c>
    </row>
    <row r="414" spans="1:14" s="37" customFormat="1" ht="23.25" x14ac:dyDescent="0.25">
      <c r="A414" s="488"/>
      <c r="B414" s="440"/>
      <c r="C414" s="447"/>
      <c r="D414" s="16" t="s">
        <v>10</v>
      </c>
      <c r="E414" s="230"/>
      <c r="F414" s="230"/>
      <c r="G414" s="230"/>
      <c r="H414" s="423"/>
      <c r="I414" s="423">
        <v>11.5</v>
      </c>
      <c r="J414" s="596"/>
      <c r="K414" s="232"/>
      <c r="L414" s="232"/>
      <c r="M414" s="232"/>
      <c r="N414" s="268">
        <f>E414+H414+I414+K414+L414+M414</f>
        <v>11.5</v>
      </c>
    </row>
    <row r="415" spans="1:14" s="37" customFormat="1" ht="22.5" x14ac:dyDescent="0.25">
      <c r="A415" s="488"/>
      <c r="B415" s="443"/>
      <c r="C415" s="448"/>
      <c r="D415" s="20" t="s">
        <v>11</v>
      </c>
      <c r="E415" s="291">
        <v>0.9</v>
      </c>
      <c r="F415" s="291">
        <v>0.9</v>
      </c>
      <c r="G415" s="291">
        <v>0.9</v>
      </c>
      <c r="H415" s="292">
        <v>1.5</v>
      </c>
      <c r="I415" s="292">
        <v>0.12</v>
      </c>
      <c r="J415" s="596"/>
      <c r="K415" s="385"/>
      <c r="L415" s="385"/>
      <c r="M415" s="385"/>
      <c r="N415" s="293">
        <f>E415+H415+I415+K415+L415+M415</f>
        <v>2.52</v>
      </c>
    </row>
    <row r="416" spans="1:14" s="37" customFormat="1" ht="22.5" customHeight="1" x14ac:dyDescent="0.25">
      <c r="A416" s="451" t="s">
        <v>284</v>
      </c>
      <c r="B416" s="451"/>
      <c r="C416" s="451"/>
      <c r="D416" s="451"/>
      <c r="E416" s="451"/>
      <c r="F416" s="451"/>
      <c r="G416" s="451"/>
      <c r="H416" s="451"/>
      <c r="I416" s="451"/>
      <c r="J416" s="451"/>
      <c r="K416" s="451"/>
      <c r="L416" s="451"/>
      <c r="M416" s="451"/>
      <c r="N416" s="451"/>
    </row>
    <row r="417" spans="1:14" s="37" customFormat="1" ht="39" x14ac:dyDescent="0.25">
      <c r="A417" s="478" t="s">
        <v>12</v>
      </c>
      <c r="B417" s="327" t="s">
        <v>285</v>
      </c>
      <c r="C417" s="343">
        <v>0.41</v>
      </c>
      <c r="D417" s="359">
        <v>43465</v>
      </c>
      <c r="E417" s="343">
        <v>0.45800000000000002</v>
      </c>
      <c r="F417" s="343"/>
      <c r="G417" s="335"/>
      <c r="H417" s="343">
        <v>0.54</v>
      </c>
      <c r="I417" s="343">
        <v>0.48899999999999999</v>
      </c>
      <c r="J417" s="343"/>
      <c r="K417" s="343">
        <v>0.54100000000000004</v>
      </c>
      <c r="L417" s="343">
        <v>0.58299999999999996</v>
      </c>
      <c r="M417" s="343">
        <v>0.624</v>
      </c>
      <c r="N417" s="343"/>
    </row>
    <row r="418" spans="1:14" s="37" customFormat="1" ht="72" customHeight="1" x14ac:dyDescent="0.25">
      <c r="A418" s="478"/>
      <c r="B418" s="330" t="s">
        <v>107</v>
      </c>
      <c r="C418" s="332">
        <v>3.0000000000000001E-3</v>
      </c>
      <c r="D418" s="357">
        <v>43465</v>
      </c>
      <c r="E418" s="332">
        <v>3.0000000000000001E-3</v>
      </c>
      <c r="F418" s="332"/>
      <c r="G418" s="332">
        <v>3.0000000000000001E-3</v>
      </c>
      <c r="H418" s="332">
        <v>3.0000000000000001E-3</v>
      </c>
      <c r="I418" s="332">
        <v>3.0000000000000001E-3</v>
      </c>
      <c r="J418" s="417" t="s">
        <v>424</v>
      </c>
      <c r="K418" s="332">
        <v>3.0000000000000001E-3</v>
      </c>
      <c r="L418" s="332">
        <v>3.0000000000000001E-3</v>
      </c>
      <c r="M418" s="332">
        <v>3.0000000000000001E-3</v>
      </c>
      <c r="N418" s="332"/>
    </row>
    <row r="419" spans="1:14" s="37" customFormat="1" ht="19.5" x14ac:dyDescent="0.25">
      <c r="A419" s="18"/>
      <c r="B419" s="19" t="s">
        <v>14</v>
      </c>
      <c r="C419" s="479" t="s">
        <v>15</v>
      </c>
      <c r="D419" s="479"/>
      <c r="E419" s="479"/>
      <c r="F419" s="479"/>
      <c r="G419" s="479"/>
      <c r="H419" s="479"/>
      <c r="I419" s="479"/>
      <c r="J419" s="479"/>
      <c r="K419" s="486"/>
      <c r="L419" s="486"/>
      <c r="M419" s="486"/>
      <c r="N419" s="487"/>
    </row>
    <row r="420" spans="1:14" s="37" customFormat="1" ht="22.5" customHeight="1" x14ac:dyDescent="0.25">
      <c r="A420" s="439" t="s">
        <v>224</v>
      </c>
      <c r="B420" s="440" t="s">
        <v>286</v>
      </c>
      <c r="C420" s="446"/>
      <c r="D420" s="44" t="s">
        <v>17</v>
      </c>
      <c r="E420" s="75">
        <f>SUM(E421:E423)</f>
        <v>7</v>
      </c>
      <c r="F420" s="426">
        <f>SUM(F421:F423)</f>
        <v>7</v>
      </c>
      <c r="G420" s="426">
        <f>SUM(G421:G423)</f>
        <v>7</v>
      </c>
      <c r="H420" s="426">
        <f>SUM(H421:H423)</f>
        <v>13.799999999999999</v>
      </c>
      <c r="I420" s="426">
        <f>SUM(I421:I423)</f>
        <v>0</v>
      </c>
      <c r="J420" s="441" t="s">
        <v>393</v>
      </c>
      <c r="K420" s="75">
        <f>SUM(K421:K423)</f>
        <v>0</v>
      </c>
      <c r="L420" s="75">
        <f>SUM(L421:L423)</f>
        <v>0</v>
      </c>
      <c r="M420" s="75">
        <f>SUM(M421:M423)</f>
        <v>0</v>
      </c>
      <c r="N420" s="85">
        <f t="shared" ref="N420:N427" si="22">E420+H420+I420+K420+L420+M420</f>
        <v>20.799999999999997</v>
      </c>
    </row>
    <row r="421" spans="1:14" s="37" customFormat="1" ht="23.25" x14ac:dyDescent="0.25">
      <c r="A421" s="439"/>
      <c r="B421" s="440"/>
      <c r="C421" s="447"/>
      <c r="D421" s="16" t="s">
        <v>18</v>
      </c>
      <c r="E421" s="371">
        <v>6.9</v>
      </c>
      <c r="F421" s="371">
        <v>6.9</v>
      </c>
      <c r="G421" s="371">
        <v>6.9</v>
      </c>
      <c r="H421" s="427"/>
      <c r="I421" s="427"/>
      <c r="J421" s="441"/>
      <c r="K421" s="232"/>
      <c r="L421" s="232"/>
      <c r="M421" s="232"/>
      <c r="N421" s="268">
        <f t="shared" si="22"/>
        <v>6.9</v>
      </c>
    </row>
    <row r="422" spans="1:14" s="37" customFormat="1" ht="23.25" x14ac:dyDescent="0.25">
      <c r="A422" s="439"/>
      <c r="B422" s="440"/>
      <c r="C422" s="447"/>
      <c r="D422" s="16" t="s">
        <v>10</v>
      </c>
      <c r="E422" s="349"/>
      <c r="F422" s="295"/>
      <c r="G422" s="349"/>
      <c r="H422" s="295">
        <v>13.6</v>
      </c>
      <c r="I422" s="295"/>
      <c r="J422" s="441"/>
      <c r="K422" s="232"/>
      <c r="L422" s="232"/>
      <c r="M422" s="232"/>
      <c r="N422" s="268">
        <f t="shared" si="22"/>
        <v>13.6</v>
      </c>
    </row>
    <row r="423" spans="1:14" s="37" customFormat="1" ht="51" customHeight="1" x14ac:dyDescent="0.25">
      <c r="A423" s="439"/>
      <c r="B423" s="440"/>
      <c r="C423" s="448"/>
      <c r="D423" s="17" t="s">
        <v>11</v>
      </c>
      <c r="E423" s="428">
        <v>0.1</v>
      </c>
      <c r="F423" s="389">
        <v>0.1</v>
      </c>
      <c r="G423" s="428">
        <v>0.1</v>
      </c>
      <c r="H423" s="389">
        <v>0.2</v>
      </c>
      <c r="I423" s="389"/>
      <c r="J423" s="441"/>
      <c r="K423" s="374"/>
      <c r="L423" s="374"/>
      <c r="M423" s="374"/>
      <c r="N423" s="85">
        <f t="shared" si="22"/>
        <v>0.30000000000000004</v>
      </c>
    </row>
    <row r="424" spans="1:14" s="37" customFormat="1" ht="22.5" customHeight="1" x14ac:dyDescent="0.25">
      <c r="A424" s="439" t="s">
        <v>225</v>
      </c>
      <c r="B424" s="440" t="s">
        <v>287</v>
      </c>
      <c r="C424" s="446"/>
      <c r="D424" s="52" t="s">
        <v>17</v>
      </c>
      <c r="E424" s="75">
        <f>SUM(E425:E427)</f>
        <v>0</v>
      </c>
      <c r="F424" s="426">
        <f>SUM(F425:F427)</f>
        <v>0</v>
      </c>
      <c r="G424" s="426">
        <f>SUM(G425:G427)</f>
        <v>0</v>
      </c>
      <c r="H424" s="426">
        <f>SUM(H425:H427)</f>
        <v>0</v>
      </c>
      <c r="I424" s="426">
        <f>SUM(I425:I427)</f>
        <v>0</v>
      </c>
      <c r="J424" s="441" t="s">
        <v>392</v>
      </c>
      <c r="K424" s="75">
        <f>SUM(K425:K427)</f>
        <v>0</v>
      </c>
      <c r="L424" s="75">
        <f>SUM(L425:L427)</f>
        <v>0</v>
      </c>
      <c r="M424" s="75">
        <f>SUM(M425:M427)</f>
        <v>0</v>
      </c>
      <c r="N424" s="85">
        <f t="shared" si="22"/>
        <v>0</v>
      </c>
    </row>
    <row r="425" spans="1:14" s="37" customFormat="1" ht="30.75" customHeight="1" x14ac:dyDescent="0.25">
      <c r="A425" s="439"/>
      <c r="B425" s="440"/>
      <c r="C425" s="447"/>
      <c r="D425" s="16" t="s">
        <v>18</v>
      </c>
      <c r="E425" s="230"/>
      <c r="F425" s="371"/>
      <c r="G425" s="371"/>
      <c r="H425" s="427"/>
      <c r="I425" s="427"/>
      <c r="J425" s="441"/>
      <c r="K425" s="232"/>
      <c r="L425" s="232"/>
      <c r="M425" s="232"/>
      <c r="N425" s="268">
        <f t="shared" si="22"/>
        <v>0</v>
      </c>
    </row>
    <row r="426" spans="1:14" s="37" customFormat="1" ht="20.25" customHeight="1" x14ac:dyDescent="0.25">
      <c r="A426" s="439"/>
      <c r="B426" s="440"/>
      <c r="C426" s="447"/>
      <c r="D426" s="16" t="s">
        <v>10</v>
      </c>
      <c r="E426" s="230"/>
      <c r="F426" s="371"/>
      <c r="G426" s="371"/>
      <c r="H426" s="427"/>
      <c r="I426" s="427"/>
      <c r="J426" s="441"/>
      <c r="K426" s="232"/>
      <c r="L426" s="232"/>
      <c r="M426" s="232"/>
      <c r="N426" s="268">
        <f t="shared" si="22"/>
        <v>0</v>
      </c>
    </row>
    <row r="427" spans="1:14" s="37" customFormat="1" ht="25.5" customHeight="1" x14ac:dyDescent="0.25">
      <c r="A427" s="439"/>
      <c r="B427" s="440"/>
      <c r="C427" s="448"/>
      <c r="D427" s="20" t="s">
        <v>11</v>
      </c>
      <c r="E427" s="234"/>
      <c r="F427" s="390"/>
      <c r="G427" s="390"/>
      <c r="H427" s="429"/>
      <c r="I427" s="429"/>
      <c r="J427" s="441"/>
      <c r="K427" s="374"/>
      <c r="L427" s="374"/>
      <c r="M427" s="374"/>
      <c r="N427" s="85">
        <f t="shared" si="22"/>
        <v>0</v>
      </c>
    </row>
    <row r="428" spans="1:14" s="37" customFormat="1" ht="40.5" x14ac:dyDescent="0.25">
      <c r="A428" s="548">
        <v>4</v>
      </c>
      <c r="B428" s="74" t="s">
        <v>51</v>
      </c>
      <c r="C428" s="550"/>
      <c r="D428" s="54" t="s">
        <v>9</v>
      </c>
      <c r="E428" s="246">
        <f>E429+E430+E431</f>
        <v>41.767000000000003</v>
      </c>
      <c r="F428" s="246">
        <f>F429+F430+F431</f>
        <v>41.767000000000003</v>
      </c>
      <c r="G428" s="246">
        <f>G429+G430+G431</f>
        <v>41.767000000000003</v>
      </c>
      <c r="H428" s="246">
        <f>H429+H430+H431</f>
        <v>78.176000000000002</v>
      </c>
      <c r="I428" s="246">
        <f>I429+I430+I431</f>
        <v>64.08</v>
      </c>
      <c r="J428" s="558"/>
      <c r="K428" s="246">
        <f>K429+K430+K431</f>
        <v>0</v>
      </c>
      <c r="L428" s="246">
        <f>L429+L430+L431</f>
        <v>0</v>
      </c>
      <c r="M428" s="246">
        <f>M429+M430+M431</f>
        <v>0</v>
      </c>
      <c r="N428" s="247">
        <f>N429+N430+N431</f>
        <v>184.023</v>
      </c>
    </row>
    <row r="429" spans="1:14" s="37" customFormat="1" ht="23.25" x14ac:dyDescent="0.25">
      <c r="A429" s="548"/>
      <c r="B429" s="561" t="str">
        <f>F395</f>
        <v>ЖИЛЬЕ И ГОРОДСКАЯ СРЕДА</v>
      </c>
      <c r="C429" s="550"/>
      <c r="D429" s="55" t="s">
        <v>18</v>
      </c>
      <c r="E429" s="248">
        <f>E403+E413+E421+E425</f>
        <v>17.03</v>
      </c>
      <c r="F429" s="248">
        <f>F403+F413+F421+F425</f>
        <v>17.03</v>
      </c>
      <c r="G429" s="248">
        <f>G403+G413+G421+G425</f>
        <v>17.03</v>
      </c>
      <c r="H429" s="248">
        <f>H403+H413+H421+H425</f>
        <v>61.295999999999999</v>
      </c>
      <c r="I429" s="248">
        <f>I403+I413+I421+I425</f>
        <v>51.16</v>
      </c>
      <c r="J429" s="559"/>
      <c r="K429" s="248">
        <f>K403+K413+K421+K425</f>
        <v>0</v>
      </c>
      <c r="L429" s="248">
        <f>L403+L413+L421+L425</f>
        <v>0</v>
      </c>
      <c r="M429" s="248">
        <f>M403+M413+M421+M425</f>
        <v>0</v>
      </c>
      <c r="N429" s="379">
        <f>E429+H429+I429+K429+L429+M429</f>
        <v>129.48599999999999</v>
      </c>
    </row>
    <row r="430" spans="1:14" s="37" customFormat="1" ht="23.25" x14ac:dyDescent="0.25">
      <c r="A430" s="548"/>
      <c r="B430" s="562"/>
      <c r="C430" s="550"/>
      <c r="D430" s="55" t="s">
        <v>10</v>
      </c>
      <c r="E430" s="248">
        <f t="shared" ref="E430:I431" si="23">E404+E414+E422+E426</f>
        <v>23</v>
      </c>
      <c r="F430" s="248">
        <f t="shared" si="23"/>
        <v>23</v>
      </c>
      <c r="G430" s="248">
        <f t="shared" si="23"/>
        <v>23</v>
      </c>
      <c r="H430" s="248">
        <f t="shared" si="23"/>
        <v>14.86</v>
      </c>
      <c r="I430" s="248">
        <f t="shared" si="23"/>
        <v>12.54</v>
      </c>
      <c r="J430" s="559"/>
      <c r="K430" s="248">
        <f t="shared" ref="K430:M431" si="24">K404+K414+K422+K426</f>
        <v>0</v>
      </c>
      <c r="L430" s="248">
        <f t="shared" si="24"/>
        <v>0</v>
      </c>
      <c r="M430" s="248">
        <f t="shared" si="24"/>
        <v>0</v>
      </c>
      <c r="N430" s="379">
        <f>E430+H430+I430+K430+L430+M430</f>
        <v>50.4</v>
      </c>
    </row>
    <row r="431" spans="1:14" s="37" customFormat="1" ht="23.25" thickBot="1" x14ac:dyDescent="0.3">
      <c r="A431" s="549"/>
      <c r="B431" s="563"/>
      <c r="C431" s="551"/>
      <c r="D431" s="95" t="s">
        <v>11</v>
      </c>
      <c r="E431" s="382">
        <f t="shared" si="23"/>
        <v>1.7370000000000001</v>
      </c>
      <c r="F431" s="382">
        <f t="shared" si="23"/>
        <v>1.7370000000000001</v>
      </c>
      <c r="G431" s="382">
        <f t="shared" si="23"/>
        <v>1.7370000000000001</v>
      </c>
      <c r="H431" s="382">
        <f t="shared" si="23"/>
        <v>2.02</v>
      </c>
      <c r="I431" s="382">
        <f t="shared" si="23"/>
        <v>0.38</v>
      </c>
      <c r="J431" s="560"/>
      <c r="K431" s="382">
        <f t="shared" si="24"/>
        <v>0</v>
      </c>
      <c r="L431" s="382">
        <f t="shared" si="24"/>
        <v>0</v>
      </c>
      <c r="M431" s="382">
        <f t="shared" si="24"/>
        <v>0</v>
      </c>
      <c r="N431" s="380">
        <f>E431+H431+I431+K431+L431+M431</f>
        <v>4.1370000000000005</v>
      </c>
    </row>
    <row r="432" spans="1:14" s="37" customFormat="1" ht="53.25" customHeight="1" thickBot="1" x14ac:dyDescent="0.3">
      <c r="A432" s="70"/>
      <c r="B432" s="71"/>
      <c r="C432" s="71"/>
      <c r="D432" s="71"/>
      <c r="E432" s="100" t="s">
        <v>87</v>
      </c>
      <c r="F432" s="99" t="s">
        <v>56</v>
      </c>
      <c r="G432" s="101"/>
      <c r="H432" s="71"/>
      <c r="I432" s="71"/>
      <c r="J432" s="71"/>
      <c r="K432" s="71"/>
      <c r="L432" s="71"/>
      <c r="M432" s="71"/>
      <c r="N432" s="72"/>
    </row>
    <row r="433" spans="1:14" s="37" customFormat="1" ht="21" customHeight="1" thickBot="1" x14ac:dyDescent="0.3">
      <c r="A433" s="501" t="s">
        <v>289</v>
      </c>
      <c r="B433" s="460"/>
      <c r="C433" s="460"/>
      <c r="D433" s="460"/>
      <c r="E433" s="460"/>
      <c r="F433" s="460"/>
      <c r="G433" s="460"/>
      <c r="H433" s="460"/>
      <c r="I433" s="460"/>
      <c r="J433" s="460"/>
      <c r="K433" s="460"/>
      <c r="L433" s="460"/>
      <c r="M433" s="460"/>
      <c r="N433" s="461"/>
    </row>
    <row r="434" spans="1:14" s="37" customFormat="1" ht="58.5" x14ac:dyDescent="0.25">
      <c r="A434" s="480" t="s">
        <v>12</v>
      </c>
      <c r="B434" s="364" t="s">
        <v>290</v>
      </c>
      <c r="C434" s="342">
        <v>0</v>
      </c>
      <c r="D434" s="342" t="s">
        <v>288</v>
      </c>
      <c r="E434" s="342">
        <v>0</v>
      </c>
      <c r="F434" s="289"/>
      <c r="G434" s="335"/>
      <c r="H434" s="342">
        <v>1</v>
      </c>
      <c r="I434" s="342">
        <v>2</v>
      </c>
      <c r="J434" s="335"/>
      <c r="K434" s="342">
        <v>4</v>
      </c>
      <c r="L434" s="342">
        <v>4</v>
      </c>
      <c r="M434" s="342">
        <v>4</v>
      </c>
      <c r="N434" s="342"/>
    </row>
    <row r="435" spans="1:14" s="37" customFormat="1" ht="87" customHeight="1" x14ac:dyDescent="0.25">
      <c r="A435" s="480"/>
      <c r="B435" s="330" t="s">
        <v>107</v>
      </c>
      <c r="C435" s="331">
        <v>0</v>
      </c>
      <c r="D435" s="331" t="s">
        <v>288</v>
      </c>
      <c r="E435" s="331">
        <v>0</v>
      </c>
      <c r="F435" s="288"/>
      <c r="G435" s="331">
        <v>0</v>
      </c>
      <c r="H435" s="331">
        <v>0</v>
      </c>
      <c r="I435" s="331">
        <v>0</v>
      </c>
      <c r="J435" s="365"/>
      <c r="K435" s="331">
        <v>5</v>
      </c>
      <c r="L435" s="331">
        <v>4</v>
      </c>
      <c r="M435" s="331">
        <v>1</v>
      </c>
      <c r="N435" s="331"/>
    </row>
    <row r="436" spans="1:14" s="37" customFormat="1" ht="117" x14ac:dyDescent="0.25">
      <c r="A436" s="480" t="s">
        <v>13</v>
      </c>
      <c r="B436" s="364" t="s">
        <v>291</v>
      </c>
      <c r="C436" s="342">
        <v>0</v>
      </c>
      <c r="D436" s="342" t="s">
        <v>288</v>
      </c>
      <c r="E436" s="342">
        <v>0</v>
      </c>
      <c r="F436" s="289"/>
      <c r="G436" s="335"/>
      <c r="H436" s="342">
        <v>116</v>
      </c>
      <c r="I436" s="342">
        <v>723</v>
      </c>
      <c r="J436" s="335"/>
      <c r="K436" s="342">
        <v>787</v>
      </c>
      <c r="L436" s="342">
        <v>787</v>
      </c>
      <c r="M436" s="342">
        <v>787</v>
      </c>
      <c r="N436" s="342"/>
    </row>
    <row r="437" spans="1:14" s="37" customFormat="1" ht="178.5" customHeight="1" x14ac:dyDescent="0.25">
      <c r="A437" s="480"/>
      <c r="B437" s="330" t="s">
        <v>107</v>
      </c>
      <c r="C437" s="331">
        <v>0</v>
      </c>
      <c r="D437" s="331" t="s">
        <v>288</v>
      </c>
      <c r="E437" s="331">
        <v>0</v>
      </c>
      <c r="F437" s="288"/>
      <c r="G437" s="331">
        <v>0</v>
      </c>
      <c r="H437" s="331">
        <v>0</v>
      </c>
      <c r="I437" s="331">
        <v>0</v>
      </c>
      <c r="J437" s="365"/>
      <c r="K437" s="362">
        <v>21.4</v>
      </c>
      <c r="L437" s="362">
        <v>4.8</v>
      </c>
      <c r="M437" s="362">
        <v>1.5</v>
      </c>
      <c r="N437" s="328"/>
    </row>
    <row r="438" spans="1:14" s="37" customFormat="1" ht="78" x14ac:dyDescent="0.25">
      <c r="A438" s="480" t="s">
        <v>77</v>
      </c>
      <c r="B438" s="364" t="s">
        <v>292</v>
      </c>
      <c r="C438" s="342">
        <v>0</v>
      </c>
      <c r="D438" s="342" t="s">
        <v>288</v>
      </c>
      <c r="E438" s="342">
        <v>0</v>
      </c>
      <c r="F438" s="289"/>
      <c r="G438" s="335"/>
      <c r="H438" s="342">
        <v>8</v>
      </c>
      <c r="I438" s="342">
        <v>12</v>
      </c>
      <c r="J438" s="335"/>
      <c r="K438" s="363">
        <v>22.2</v>
      </c>
      <c r="L438" s="363">
        <v>22.2</v>
      </c>
      <c r="M438" s="363">
        <v>22.2</v>
      </c>
      <c r="N438" s="342"/>
    </row>
    <row r="439" spans="1:14" s="37" customFormat="1" ht="26.25" customHeight="1" x14ac:dyDescent="0.25">
      <c r="A439" s="480"/>
      <c r="B439" s="330" t="s">
        <v>107</v>
      </c>
      <c r="C439" s="331">
        <v>0</v>
      </c>
      <c r="D439" s="331" t="s">
        <v>288</v>
      </c>
      <c r="E439" s="331">
        <v>0</v>
      </c>
      <c r="F439" s="288"/>
      <c r="G439" s="331">
        <v>0</v>
      </c>
      <c r="H439" s="331">
        <v>0</v>
      </c>
      <c r="I439" s="331">
        <v>0</v>
      </c>
      <c r="J439" s="330"/>
      <c r="K439" s="362">
        <v>6.8</v>
      </c>
      <c r="L439" s="362">
        <v>5.5</v>
      </c>
      <c r="M439" s="362">
        <v>3.5</v>
      </c>
      <c r="N439" s="331"/>
    </row>
    <row r="440" spans="1:14" s="37" customFormat="1" ht="19.5" x14ac:dyDescent="0.25">
      <c r="A440" s="14"/>
      <c r="B440" s="15" t="s">
        <v>14</v>
      </c>
      <c r="C440" s="514" t="s">
        <v>15</v>
      </c>
      <c r="D440" s="515"/>
      <c r="E440" s="515"/>
      <c r="F440" s="515"/>
      <c r="G440" s="515"/>
      <c r="H440" s="515"/>
      <c r="I440" s="515"/>
      <c r="J440" s="515"/>
      <c r="K440" s="486"/>
      <c r="L440" s="486"/>
      <c r="M440" s="486"/>
      <c r="N440" s="487"/>
    </row>
    <row r="441" spans="1:14" s="37" customFormat="1" ht="22.5" customHeight="1" x14ac:dyDescent="0.25">
      <c r="A441" s="507" t="s">
        <v>16</v>
      </c>
      <c r="B441" s="441" t="s">
        <v>293</v>
      </c>
      <c r="C441" s="469"/>
      <c r="D441" s="4" t="s">
        <v>17</v>
      </c>
      <c r="E441" s="75">
        <f>SUM(E442:E444)</f>
        <v>0</v>
      </c>
      <c r="F441" s="75">
        <f>SUM(F442:F444)</f>
        <v>0</v>
      </c>
      <c r="G441" s="75">
        <f>SUM(G442:G444)</f>
        <v>0</v>
      </c>
      <c r="H441" s="75">
        <f>SUM(H442:H444)</f>
        <v>0</v>
      </c>
      <c r="I441" s="75">
        <f>SUM(I442:I444)</f>
        <v>0</v>
      </c>
      <c r="J441" s="471"/>
      <c r="K441" s="75">
        <f>SUM(K442:K444)</f>
        <v>30</v>
      </c>
      <c r="L441" s="75">
        <f>SUM(L442:L444)</f>
        <v>30</v>
      </c>
      <c r="M441" s="75">
        <f>SUM(M442:M444)</f>
        <v>10</v>
      </c>
      <c r="N441" s="85">
        <f>E441+H441+I441+K441+L441+M441</f>
        <v>70</v>
      </c>
    </row>
    <row r="442" spans="1:14" s="37" customFormat="1" ht="23.25" x14ac:dyDescent="0.25">
      <c r="A442" s="488"/>
      <c r="B442" s="441"/>
      <c r="C442" s="470"/>
      <c r="D442" s="16" t="s">
        <v>18</v>
      </c>
      <c r="E442" s="230"/>
      <c r="F442" s="230"/>
      <c r="G442" s="230"/>
      <c r="H442" s="231"/>
      <c r="I442" s="231"/>
      <c r="J442" s="472"/>
      <c r="K442" s="232"/>
      <c r="L442" s="232"/>
      <c r="M442" s="232"/>
      <c r="N442" s="268">
        <f>E442+H442+I442+K442+L442+M442</f>
        <v>0</v>
      </c>
    </row>
    <row r="443" spans="1:14" s="37" customFormat="1" ht="23.25" x14ac:dyDescent="0.25">
      <c r="A443" s="488"/>
      <c r="B443" s="441"/>
      <c r="C443" s="470"/>
      <c r="D443" s="16" t="s">
        <v>10</v>
      </c>
      <c r="E443" s="230"/>
      <c r="F443" s="230"/>
      <c r="G443" s="230"/>
      <c r="H443" s="231"/>
      <c r="I443" s="231"/>
      <c r="J443" s="472"/>
      <c r="K443" s="232"/>
      <c r="L443" s="232"/>
      <c r="M443" s="232"/>
      <c r="N443" s="268">
        <f>E443+H443+I443+K443+L443+M443</f>
        <v>0</v>
      </c>
    </row>
    <row r="444" spans="1:14" s="37" customFormat="1" ht="22.5" x14ac:dyDescent="0.25">
      <c r="A444" s="508"/>
      <c r="B444" s="441"/>
      <c r="C444" s="492"/>
      <c r="D444" s="17" t="s">
        <v>11</v>
      </c>
      <c r="E444" s="234"/>
      <c r="F444" s="234"/>
      <c r="G444" s="234"/>
      <c r="H444" s="235"/>
      <c r="I444" s="235"/>
      <c r="J444" s="473"/>
      <c r="K444" s="374">
        <v>30</v>
      </c>
      <c r="L444" s="374">
        <v>30</v>
      </c>
      <c r="M444" s="374">
        <v>10</v>
      </c>
      <c r="N444" s="85">
        <f>E444+H444+I444+K444+L444+M444</f>
        <v>70</v>
      </c>
    </row>
    <row r="445" spans="1:14" s="37" customFormat="1" ht="22.5" customHeight="1" thickBot="1" x14ac:dyDescent="0.3">
      <c r="A445" s="501" t="s">
        <v>294</v>
      </c>
      <c r="B445" s="460"/>
      <c r="C445" s="460"/>
      <c r="D445" s="460"/>
      <c r="E445" s="460"/>
      <c r="F445" s="460"/>
      <c r="G445" s="460"/>
      <c r="H445" s="460"/>
      <c r="I445" s="460"/>
      <c r="J445" s="460"/>
      <c r="K445" s="460"/>
      <c r="L445" s="460"/>
      <c r="M445" s="460"/>
      <c r="N445" s="461"/>
    </row>
    <row r="446" spans="1:14" s="37" customFormat="1" ht="58.5" x14ac:dyDescent="0.25">
      <c r="A446" s="478" t="s">
        <v>13</v>
      </c>
      <c r="B446" s="364" t="s">
        <v>295</v>
      </c>
      <c r="C446" s="342">
        <v>77</v>
      </c>
      <c r="D446" s="369" t="s">
        <v>113</v>
      </c>
      <c r="E446" s="363">
        <v>77</v>
      </c>
      <c r="F446" s="289"/>
      <c r="G446" s="335"/>
      <c r="H446" s="289">
        <v>77.3</v>
      </c>
      <c r="I446" s="289">
        <v>78</v>
      </c>
      <c r="J446" s="289"/>
      <c r="K446" s="289">
        <v>79.5</v>
      </c>
      <c r="L446" s="289">
        <v>81.7</v>
      </c>
      <c r="M446" s="289">
        <v>86</v>
      </c>
      <c r="N446" s="342"/>
    </row>
    <row r="447" spans="1:14" s="37" customFormat="1" x14ac:dyDescent="0.25">
      <c r="A447" s="503"/>
      <c r="B447" s="330" t="s">
        <v>107</v>
      </c>
      <c r="C447" s="331">
        <v>77</v>
      </c>
      <c r="D447" s="367" t="s">
        <v>113</v>
      </c>
      <c r="E447" s="362">
        <v>81.599999999999994</v>
      </c>
      <c r="F447" s="288"/>
      <c r="G447" s="362">
        <v>81.599999999999994</v>
      </c>
      <c r="H447" s="288">
        <v>81.599999999999994</v>
      </c>
      <c r="I447" s="288">
        <v>81.599999999999994</v>
      </c>
      <c r="J447" s="330" t="s">
        <v>388</v>
      </c>
      <c r="K447" s="288">
        <v>81.599999999999994</v>
      </c>
      <c r="L447" s="331">
        <v>100</v>
      </c>
      <c r="M447" s="331">
        <v>100</v>
      </c>
      <c r="N447" s="368"/>
    </row>
    <row r="448" spans="1:14" s="37" customFormat="1" ht="19.5" x14ac:dyDescent="0.25">
      <c r="A448" s="14"/>
      <c r="B448" s="15" t="s">
        <v>14</v>
      </c>
      <c r="C448" s="514" t="s">
        <v>15</v>
      </c>
      <c r="D448" s="515"/>
      <c r="E448" s="515"/>
      <c r="F448" s="515"/>
      <c r="G448" s="515"/>
      <c r="H448" s="515"/>
      <c r="I448" s="515"/>
      <c r="J448" s="515"/>
      <c r="K448" s="486"/>
      <c r="L448" s="486"/>
      <c r="M448" s="486"/>
      <c r="N448" s="487"/>
    </row>
    <row r="449" spans="1:14" s="37" customFormat="1" ht="22.5" customHeight="1" x14ac:dyDescent="0.25">
      <c r="A449" s="507" t="s">
        <v>224</v>
      </c>
      <c r="B449" s="440" t="s">
        <v>297</v>
      </c>
      <c r="C449" s="594"/>
      <c r="D449" s="52" t="s">
        <v>17</v>
      </c>
      <c r="E449" s="75">
        <f>SUM(E450:E452)</f>
        <v>7.5</v>
      </c>
      <c r="F449" s="75">
        <f>SUM(F450:F452)</f>
        <v>7.5</v>
      </c>
      <c r="G449" s="75">
        <f>SUM(G450:G452)</f>
        <v>7.5</v>
      </c>
      <c r="H449" s="75">
        <f>SUM(H450:H452)</f>
        <v>0</v>
      </c>
      <c r="I449" s="75">
        <f>SUM(I450:I452)</f>
        <v>54.5</v>
      </c>
      <c r="J449" s="441" t="s">
        <v>394</v>
      </c>
      <c r="K449" s="75">
        <f>SUM(K450:K452)</f>
        <v>54.5</v>
      </c>
      <c r="L449" s="75">
        <f>SUM(L450:L452)</f>
        <v>0</v>
      </c>
      <c r="M449" s="75">
        <f>SUM(M450:M452)</f>
        <v>0</v>
      </c>
      <c r="N449" s="85">
        <f t="shared" ref="N449:N468" si="25">E449+H449+I449+K449+L449+M449</f>
        <v>116.5</v>
      </c>
    </row>
    <row r="450" spans="1:14" s="37" customFormat="1" ht="23.25" x14ac:dyDescent="0.25">
      <c r="A450" s="488"/>
      <c r="B450" s="440"/>
      <c r="C450" s="594"/>
      <c r="D450" s="16" t="s">
        <v>18</v>
      </c>
      <c r="E450" s="230"/>
      <c r="F450" s="230"/>
      <c r="G450" s="230"/>
      <c r="H450" s="231"/>
      <c r="I450" s="231"/>
      <c r="J450" s="441"/>
      <c r="K450" s="232"/>
      <c r="L450" s="232"/>
      <c r="M450" s="232"/>
      <c r="N450" s="268">
        <f t="shared" si="25"/>
        <v>0</v>
      </c>
    </row>
    <row r="451" spans="1:14" s="37" customFormat="1" ht="23.25" x14ac:dyDescent="0.25">
      <c r="A451" s="488"/>
      <c r="B451" s="440"/>
      <c r="C451" s="594"/>
      <c r="D451" s="16" t="s">
        <v>10</v>
      </c>
      <c r="E451" s="294">
        <v>5.9</v>
      </c>
      <c r="F451" s="294">
        <v>5.9</v>
      </c>
      <c r="G451" s="294">
        <v>5.9</v>
      </c>
      <c r="H451" s="295">
        <v>0</v>
      </c>
      <c r="I451" s="295">
        <v>53.95</v>
      </c>
      <c r="J451" s="441"/>
      <c r="K451" s="295">
        <v>53.95</v>
      </c>
      <c r="L451" s="232"/>
      <c r="M451" s="232"/>
      <c r="N451" s="268">
        <f t="shared" si="25"/>
        <v>113.80000000000001</v>
      </c>
    </row>
    <row r="452" spans="1:14" s="37" customFormat="1" ht="22.5" x14ac:dyDescent="0.25">
      <c r="A452" s="488"/>
      <c r="B452" s="440"/>
      <c r="C452" s="594"/>
      <c r="D452" s="17" t="s">
        <v>11</v>
      </c>
      <c r="E452" s="361">
        <v>1.6</v>
      </c>
      <c r="F452" s="361">
        <v>1.6</v>
      </c>
      <c r="G452" s="361">
        <v>1.6</v>
      </c>
      <c r="H452" s="361">
        <v>0</v>
      </c>
      <c r="I452" s="361">
        <v>0.55000000000000004</v>
      </c>
      <c r="J452" s="441"/>
      <c r="K452" s="361">
        <v>0.55000000000000004</v>
      </c>
      <c r="L452" s="374"/>
      <c r="M452" s="374"/>
      <c r="N452" s="85">
        <f t="shared" si="25"/>
        <v>2.7</v>
      </c>
    </row>
    <row r="453" spans="1:14" s="37" customFormat="1" ht="34.5" customHeight="1" x14ac:dyDescent="0.25">
      <c r="A453" s="507" t="s">
        <v>225</v>
      </c>
      <c r="B453" s="440" t="s">
        <v>298</v>
      </c>
      <c r="C453" s="594"/>
      <c r="D453" s="52" t="s">
        <v>17</v>
      </c>
      <c r="E453" s="75">
        <f>SUM(E454:E456)</f>
        <v>5.52</v>
      </c>
      <c r="F453" s="75">
        <f>SUM(F454:F456)</f>
        <v>5.52</v>
      </c>
      <c r="G453" s="75">
        <f>SUM(G454:G456)</f>
        <v>5.52</v>
      </c>
      <c r="H453" s="75">
        <f>SUM(H454:H456)</f>
        <v>0</v>
      </c>
      <c r="I453" s="75">
        <f>SUM(I454:I456)</f>
        <v>0</v>
      </c>
      <c r="J453" s="441" t="s">
        <v>395</v>
      </c>
      <c r="K453" s="75">
        <f>SUM(K454:K456)</f>
        <v>0</v>
      </c>
      <c r="L453" s="75">
        <f>SUM(L454:L456)</f>
        <v>0</v>
      </c>
      <c r="M453" s="75">
        <f>SUM(M454:M456)</f>
        <v>0</v>
      </c>
      <c r="N453" s="85">
        <f t="shared" si="25"/>
        <v>5.52</v>
      </c>
    </row>
    <row r="454" spans="1:14" s="37" customFormat="1" ht="24.75" customHeight="1" x14ac:dyDescent="0.25">
      <c r="A454" s="488"/>
      <c r="B454" s="440"/>
      <c r="C454" s="594"/>
      <c r="D454" s="16" t="s">
        <v>18</v>
      </c>
      <c r="E454" s="294"/>
      <c r="F454" s="294"/>
      <c r="G454" s="360"/>
      <c r="H454" s="295"/>
      <c r="I454" s="295"/>
      <c r="J454" s="441"/>
      <c r="K454" s="232"/>
      <c r="L454" s="232"/>
      <c r="M454" s="232"/>
      <c r="N454" s="268">
        <f t="shared" si="25"/>
        <v>0</v>
      </c>
    </row>
    <row r="455" spans="1:14" s="37" customFormat="1" ht="30.75" customHeight="1" x14ac:dyDescent="0.25">
      <c r="A455" s="488"/>
      <c r="B455" s="440"/>
      <c r="C455" s="594"/>
      <c r="D455" s="16" t="s">
        <v>10</v>
      </c>
      <c r="E455" s="360">
        <v>5.47</v>
      </c>
      <c r="F455" s="361">
        <v>5.47</v>
      </c>
      <c r="G455" s="360">
        <v>5.47</v>
      </c>
      <c r="H455" s="295"/>
      <c r="I455" s="295"/>
      <c r="J455" s="441"/>
      <c r="K455" s="232"/>
      <c r="L455" s="232"/>
      <c r="M455" s="232"/>
      <c r="N455" s="268">
        <f t="shared" si="25"/>
        <v>5.47</v>
      </c>
    </row>
    <row r="456" spans="1:14" s="37" customFormat="1" ht="28.5" customHeight="1" x14ac:dyDescent="0.25">
      <c r="A456" s="488"/>
      <c r="B456" s="440"/>
      <c r="C456" s="594"/>
      <c r="D456" s="17" t="s">
        <v>11</v>
      </c>
      <c r="E456" s="361">
        <v>0.05</v>
      </c>
      <c r="F456" s="361">
        <v>0.05</v>
      </c>
      <c r="G456" s="361">
        <v>0.05</v>
      </c>
      <c r="H456" s="361"/>
      <c r="I456" s="361"/>
      <c r="J456" s="441"/>
      <c r="K456" s="374"/>
      <c r="L456" s="374"/>
      <c r="M456" s="374"/>
      <c r="N456" s="85">
        <f t="shared" si="25"/>
        <v>0.05</v>
      </c>
    </row>
    <row r="457" spans="1:14" s="37" customFormat="1" ht="22.5" customHeight="1" x14ac:dyDescent="0.25">
      <c r="A457" s="507" t="s">
        <v>296</v>
      </c>
      <c r="B457" s="440" t="s">
        <v>299</v>
      </c>
      <c r="C457" s="594"/>
      <c r="D457" s="52" t="s">
        <v>17</v>
      </c>
      <c r="E457" s="75">
        <f>SUM(E458:E460)</f>
        <v>0.86</v>
      </c>
      <c r="F457" s="75">
        <f>SUM(F458:F460)</f>
        <v>0.86</v>
      </c>
      <c r="G457" s="75">
        <f>SUM(G458:G460)</f>
        <v>0.86</v>
      </c>
      <c r="H457" s="75">
        <f>SUM(H458:H460)</f>
        <v>0</v>
      </c>
      <c r="I457" s="75">
        <f>SUM(I458:I460)</f>
        <v>0</v>
      </c>
      <c r="J457" s="441" t="s">
        <v>396</v>
      </c>
      <c r="K457" s="75">
        <f>SUM(K458:K460)</f>
        <v>0</v>
      </c>
      <c r="L457" s="75">
        <f>SUM(L458:L460)</f>
        <v>0</v>
      </c>
      <c r="M457" s="75">
        <f>SUM(M458:M460)</f>
        <v>0</v>
      </c>
      <c r="N457" s="85">
        <f t="shared" si="25"/>
        <v>0.86</v>
      </c>
    </row>
    <row r="458" spans="1:14" s="37" customFormat="1" ht="23.25" x14ac:dyDescent="0.25">
      <c r="A458" s="488"/>
      <c r="B458" s="440"/>
      <c r="C458" s="594"/>
      <c r="D458" s="16" t="s">
        <v>18</v>
      </c>
      <c r="E458" s="294"/>
      <c r="F458" s="294"/>
      <c r="G458" s="360"/>
      <c r="H458" s="295"/>
      <c r="I458" s="295"/>
      <c r="J458" s="441"/>
      <c r="K458" s="232"/>
      <c r="L458" s="232"/>
      <c r="M458" s="232"/>
      <c r="N458" s="268">
        <f t="shared" si="25"/>
        <v>0</v>
      </c>
    </row>
    <row r="459" spans="1:14" s="37" customFormat="1" ht="23.25" x14ac:dyDescent="0.25">
      <c r="A459" s="488"/>
      <c r="B459" s="440"/>
      <c r="C459" s="594"/>
      <c r="D459" s="16" t="s">
        <v>10</v>
      </c>
      <c r="E459" s="294">
        <v>0.85</v>
      </c>
      <c r="F459" s="294">
        <v>0.85</v>
      </c>
      <c r="G459" s="294">
        <v>0.85</v>
      </c>
      <c r="H459" s="295"/>
      <c r="I459" s="295"/>
      <c r="J459" s="441"/>
      <c r="K459" s="232"/>
      <c r="L459" s="232"/>
      <c r="M459" s="232"/>
      <c r="N459" s="268">
        <f t="shared" si="25"/>
        <v>0.85</v>
      </c>
    </row>
    <row r="460" spans="1:14" s="37" customFormat="1" ht="22.5" x14ac:dyDescent="0.25">
      <c r="A460" s="488"/>
      <c r="B460" s="440"/>
      <c r="C460" s="594"/>
      <c r="D460" s="17" t="s">
        <v>11</v>
      </c>
      <c r="E460" s="361">
        <v>0.01</v>
      </c>
      <c r="F460" s="361">
        <v>0.01</v>
      </c>
      <c r="G460" s="361">
        <v>0.01</v>
      </c>
      <c r="H460" s="361"/>
      <c r="I460" s="361"/>
      <c r="J460" s="441"/>
      <c r="K460" s="374"/>
      <c r="L460" s="374"/>
      <c r="M460" s="374"/>
      <c r="N460" s="85">
        <f t="shared" si="25"/>
        <v>0.01</v>
      </c>
    </row>
    <row r="461" spans="1:14" s="37" customFormat="1" ht="22.5" customHeight="1" x14ac:dyDescent="0.25">
      <c r="A461" s="507" t="s">
        <v>227</v>
      </c>
      <c r="B461" s="440" t="s">
        <v>300</v>
      </c>
      <c r="C461" s="594"/>
      <c r="D461" s="52" t="s">
        <v>17</v>
      </c>
      <c r="E461" s="75">
        <f>SUM(E462:E464)</f>
        <v>9.56</v>
      </c>
      <c r="F461" s="75">
        <f>SUM(F462:F464)</f>
        <v>9.56</v>
      </c>
      <c r="G461" s="75">
        <f>SUM(G462:G464)</f>
        <v>9.56</v>
      </c>
      <c r="H461" s="75">
        <f>SUM(H462:H464)</f>
        <v>46</v>
      </c>
      <c r="I461" s="75">
        <f>SUM(I462:I464)</f>
        <v>0</v>
      </c>
      <c r="J461" s="441" t="s">
        <v>397</v>
      </c>
      <c r="K461" s="75">
        <f>SUM(K462:K464)</f>
        <v>0</v>
      </c>
      <c r="L461" s="75">
        <f>SUM(L462:L464)</f>
        <v>0</v>
      </c>
      <c r="M461" s="75">
        <f>SUM(M462:M464)</f>
        <v>0</v>
      </c>
      <c r="N461" s="85">
        <f t="shared" si="25"/>
        <v>55.56</v>
      </c>
    </row>
    <row r="462" spans="1:14" s="37" customFormat="1" ht="23.25" x14ac:dyDescent="0.25">
      <c r="A462" s="488"/>
      <c r="B462" s="440"/>
      <c r="C462" s="594"/>
      <c r="D462" s="16" t="s">
        <v>18</v>
      </c>
      <c r="E462" s="294"/>
      <c r="F462" s="294"/>
      <c r="G462" s="349"/>
      <c r="H462" s="295">
        <v>45.5</v>
      </c>
      <c r="I462" s="295"/>
      <c r="J462" s="441"/>
      <c r="K462" s="232"/>
      <c r="L462" s="232"/>
      <c r="M462" s="232"/>
      <c r="N462" s="268">
        <f t="shared" si="25"/>
        <v>45.5</v>
      </c>
    </row>
    <row r="463" spans="1:14" s="37" customFormat="1" ht="23.25" x14ac:dyDescent="0.25">
      <c r="A463" s="488"/>
      <c r="B463" s="440"/>
      <c r="C463" s="594"/>
      <c r="D463" s="16" t="s">
        <v>10</v>
      </c>
      <c r="E463" s="350">
        <v>9.51</v>
      </c>
      <c r="F463" s="294">
        <v>9.51</v>
      </c>
      <c r="G463" s="350">
        <v>9.51</v>
      </c>
      <c r="H463" s="295">
        <v>0.5</v>
      </c>
      <c r="I463" s="295"/>
      <c r="J463" s="441"/>
      <c r="K463" s="232"/>
      <c r="L463" s="232"/>
      <c r="M463" s="232"/>
      <c r="N463" s="268">
        <f t="shared" si="25"/>
        <v>10.01</v>
      </c>
    </row>
    <row r="464" spans="1:14" s="37" customFormat="1" ht="22.5" x14ac:dyDescent="0.25">
      <c r="A464" s="488"/>
      <c r="B464" s="440"/>
      <c r="C464" s="594"/>
      <c r="D464" s="17" t="s">
        <v>11</v>
      </c>
      <c r="E464" s="415">
        <v>0.05</v>
      </c>
      <c r="F464" s="361">
        <v>0.05</v>
      </c>
      <c r="G464" s="415">
        <v>0.05</v>
      </c>
      <c r="H464" s="361"/>
      <c r="I464" s="361"/>
      <c r="J464" s="441"/>
      <c r="K464" s="374"/>
      <c r="L464" s="374"/>
      <c r="M464" s="374"/>
      <c r="N464" s="85">
        <f t="shared" si="25"/>
        <v>0.05</v>
      </c>
    </row>
    <row r="465" spans="1:14" s="37" customFormat="1" ht="22.5" customHeight="1" x14ac:dyDescent="0.25">
      <c r="A465" s="439" t="s">
        <v>228</v>
      </c>
      <c r="B465" s="440" t="s">
        <v>301</v>
      </c>
      <c r="C465" s="446"/>
      <c r="D465" s="52" t="s">
        <v>17</v>
      </c>
      <c r="E465" s="75">
        <f>SUM(E466:E468)</f>
        <v>10.270000000000001</v>
      </c>
      <c r="F465" s="75">
        <f>SUM(F466:F468)</f>
        <v>10.270000000000001</v>
      </c>
      <c r="G465" s="75">
        <f>SUM(G466:G468)</f>
        <v>10.270000000000001</v>
      </c>
      <c r="H465" s="75">
        <f>SUM(H466:H468)</f>
        <v>60</v>
      </c>
      <c r="I465" s="75">
        <f>SUM(I466:I468)</f>
        <v>0</v>
      </c>
      <c r="J465" s="441" t="s">
        <v>397</v>
      </c>
      <c r="K465" s="75">
        <f>SUM(K466:K468)</f>
        <v>0</v>
      </c>
      <c r="L465" s="75">
        <f>SUM(L466:L468)</f>
        <v>0</v>
      </c>
      <c r="M465" s="75">
        <f>SUM(M466:M468)</f>
        <v>0</v>
      </c>
      <c r="N465" s="85">
        <f t="shared" si="25"/>
        <v>70.27</v>
      </c>
    </row>
    <row r="466" spans="1:14" s="37" customFormat="1" ht="23.25" x14ac:dyDescent="0.25">
      <c r="A466" s="439"/>
      <c r="B466" s="440"/>
      <c r="C466" s="447"/>
      <c r="D466" s="16" t="s">
        <v>18</v>
      </c>
      <c r="E466" s="294"/>
      <c r="F466" s="294"/>
      <c r="G466" s="349"/>
      <c r="H466" s="295"/>
      <c r="I466" s="295"/>
      <c r="J466" s="441"/>
      <c r="K466" s="232"/>
      <c r="L466" s="232"/>
      <c r="M466" s="232"/>
      <c r="N466" s="268">
        <f t="shared" si="25"/>
        <v>0</v>
      </c>
    </row>
    <row r="467" spans="1:14" s="37" customFormat="1" ht="23.25" x14ac:dyDescent="0.25">
      <c r="A467" s="439"/>
      <c r="B467" s="440"/>
      <c r="C467" s="447"/>
      <c r="D467" s="16" t="s">
        <v>10</v>
      </c>
      <c r="E467" s="350">
        <v>10.220000000000001</v>
      </c>
      <c r="F467" s="294">
        <v>10.220000000000001</v>
      </c>
      <c r="G467" s="350">
        <v>10.220000000000001</v>
      </c>
      <c r="H467" s="295">
        <v>59.4</v>
      </c>
      <c r="I467" s="295"/>
      <c r="J467" s="441"/>
      <c r="K467" s="232"/>
      <c r="L467" s="232"/>
      <c r="M467" s="232"/>
      <c r="N467" s="268">
        <f t="shared" si="25"/>
        <v>69.62</v>
      </c>
    </row>
    <row r="468" spans="1:14" s="37" customFormat="1" ht="22.5" x14ac:dyDescent="0.25">
      <c r="A468" s="439"/>
      <c r="B468" s="440"/>
      <c r="C468" s="448"/>
      <c r="D468" s="20" t="s">
        <v>11</v>
      </c>
      <c r="E468" s="361">
        <v>0.05</v>
      </c>
      <c r="F468" s="361">
        <v>0.05</v>
      </c>
      <c r="G468" s="361">
        <v>0.05</v>
      </c>
      <c r="H468" s="361">
        <v>0.6</v>
      </c>
      <c r="I468" s="361"/>
      <c r="J468" s="441"/>
      <c r="K468" s="374"/>
      <c r="L468" s="374"/>
      <c r="M468" s="374"/>
      <c r="N468" s="85">
        <f t="shared" si="25"/>
        <v>0.65</v>
      </c>
    </row>
    <row r="469" spans="1:14" s="37" customFormat="1" ht="40.5" x14ac:dyDescent="0.25">
      <c r="A469" s="548">
        <v>5</v>
      </c>
      <c r="B469" s="74" t="s">
        <v>51</v>
      </c>
      <c r="C469" s="550"/>
      <c r="D469" s="54" t="s">
        <v>9</v>
      </c>
      <c r="E469" s="246">
        <f>E470+E471+E472</f>
        <v>33.71</v>
      </c>
      <c r="F469" s="246">
        <f>F470+F471+F472</f>
        <v>33.71</v>
      </c>
      <c r="G469" s="246">
        <f>G470+G471+G472</f>
        <v>33.71</v>
      </c>
      <c r="H469" s="246">
        <f>H470+H471+H472</f>
        <v>106</v>
      </c>
      <c r="I469" s="246">
        <f>I470+I471+I472</f>
        <v>54.5</v>
      </c>
      <c r="J469" s="558"/>
      <c r="K469" s="246">
        <f>K470+K471+K472</f>
        <v>84.5</v>
      </c>
      <c r="L469" s="246">
        <f>L470+L471+L472</f>
        <v>30</v>
      </c>
      <c r="M469" s="246">
        <f>M470+M471+M472</f>
        <v>10</v>
      </c>
      <c r="N469" s="247">
        <f>N470+N471+N472</f>
        <v>318.71000000000004</v>
      </c>
    </row>
    <row r="470" spans="1:14" s="37" customFormat="1" ht="23.25" x14ac:dyDescent="0.25">
      <c r="A470" s="548"/>
      <c r="B470" s="561" t="str">
        <f>F432</f>
        <v>ЭКОЛОГИЯ</v>
      </c>
      <c r="C470" s="550"/>
      <c r="D470" s="55" t="s">
        <v>18</v>
      </c>
      <c r="E470" s="248">
        <f>E442+E450+E454+E458+E462+E466</f>
        <v>0</v>
      </c>
      <c r="F470" s="248">
        <f>F442+F450+F454+F458+F462+F466</f>
        <v>0</v>
      </c>
      <c r="G470" s="248">
        <f>G442+G450+G454+G458+G462+G466</f>
        <v>0</v>
      </c>
      <c r="H470" s="248">
        <f>H442+H450+H454+H458+H462+H466</f>
        <v>45.5</v>
      </c>
      <c r="I470" s="248">
        <f>I442+I450+I454+I458+I462+I466</f>
        <v>0</v>
      </c>
      <c r="J470" s="559"/>
      <c r="K470" s="248">
        <f t="shared" ref="K470:M472" si="26">K442+K450+K454+K458+K462+K466</f>
        <v>0</v>
      </c>
      <c r="L470" s="248">
        <f t="shared" si="26"/>
        <v>0</v>
      </c>
      <c r="M470" s="248">
        <f t="shared" si="26"/>
        <v>0</v>
      </c>
      <c r="N470" s="379">
        <f>E470+H470+I470+K470+L470+M470</f>
        <v>45.5</v>
      </c>
    </row>
    <row r="471" spans="1:14" s="37" customFormat="1" ht="23.25" x14ac:dyDescent="0.25">
      <c r="A471" s="548"/>
      <c r="B471" s="562"/>
      <c r="C471" s="550"/>
      <c r="D471" s="55" t="s">
        <v>10</v>
      </c>
      <c r="E471" s="248">
        <f t="shared" ref="E471:I472" si="27">E443+E451+E455+E459+E463+E467</f>
        <v>31.950000000000003</v>
      </c>
      <c r="F471" s="248">
        <f t="shared" si="27"/>
        <v>31.950000000000003</v>
      </c>
      <c r="G471" s="248">
        <f t="shared" si="27"/>
        <v>31.950000000000003</v>
      </c>
      <c r="H471" s="248">
        <f t="shared" si="27"/>
        <v>59.9</v>
      </c>
      <c r="I471" s="248">
        <f t="shared" si="27"/>
        <v>53.95</v>
      </c>
      <c r="J471" s="559"/>
      <c r="K471" s="248">
        <f t="shared" si="26"/>
        <v>53.95</v>
      </c>
      <c r="L471" s="248">
        <f t="shared" si="26"/>
        <v>0</v>
      </c>
      <c r="M471" s="248">
        <f t="shared" si="26"/>
        <v>0</v>
      </c>
      <c r="N471" s="379">
        <f>E471+H471+I471+K471+L471+M471</f>
        <v>199.75</v>
      </c>
    </row>
    <row r="472" spans="1:14" s="37" customFormat="1" ht="23.25" thickBot="1" x14ac:dyDescent="0.3">
      <c r="A472" s="549"/>
      <c r="B472" s="563"/>
      <c r="C472" s="551"/>
      <c r="D472" s="95" t="s">
        <v>11</v>
      </c>
      <c r="E472" s="382">
        <f t="shared" si="27"/>
        <v>1.7600000000000002</v>
      </c>
      <c r="F472" s="382">
        <f t="shared" si="27"/>
        <v>1.7600000000000002</v>
      </c>
      <c r="G472" s="382">
        <f t="shared" si="27"/>
        <v>1.7600000000000002</v>
      </c>
      <c r="H472" s="382">
        <f t="shared" si="27"/>
        <v>0.6</v>
      </c>
      <c r="I472" s="382">
        <f t="shared" si="27"/>
        <v>0.55000000000000004</v>
      </c>
      <c r="J472" s="560"/>
      <c r="K472" s="382">
        <f t="shared" si="26"/>
        <v>30.55</v>
      </c>
      <c r="L472" s="382">
        <f t="shared" si="26"/>
        <v>30</v>
      </c>
      <c r="M472" s="382">
        <f t="shared" si="26"/>
        <v>10</v>
      </c>
      <c r="N472" s="380">
        <f>E472+H472+I472+K472+L472+M472</f>
        <v>73.460000000000008</v>
      </c>
    </row>
    <row r="473" spans="1:14" s="37" customFormat="1" ht="56.25" customHeight="1" thickBot="1" x14ac:dyDescent="0.3">
      <c r="A473" s="70"/>
      <c r="B473" s="71"/>
      <c r="C473" s="71"/>
      <c r="D473" s="71"/>
      <c r="E473" s="100" t="s">
        <v>88</v>
      </c>
      <c r="F473" s="99" t="s">
        <v>57</v>
      </c>
      <c r="G473" s="101"/>
      <c r="H473" s="71"/>
      <c r="I473" s="71"/>
      <c r="J473" s="71"/>
      <c r="K473" s="71"/>
      <c r="L473" s="71"/>
      <c r="M473" s="71"/>
      <c r="N473" s="72"/>
    </row>
    <row r="474" spans="1:14" s="37" customFormat="1" ht="21" customHeight="1" thickBot="1" x14ac:dyDescent="0.3">
      <c r="A474" s="501" t="s">
        <v>302</v>
      </c>
      <c r="B474" s="460"/>
      <c r="C474" s="460"/>
      <c r="D474" s="460"/>
      <c r="E474" s="460"/>
      <c r="F474" s="460"/>
      <c r="G474" s="460"/>
      <c r="H474" s="460"/>
      <c r="I474" s="460"/>
      <c r="J474" s="460"/>
      <c r="K474" s="460"/>
      <c r="L474" s="460"/>
      <c r="M474" s="460"/>
      <c r="N474" s="461"/>
    </row>
    <row r="475" spans="1:14" s="37" customFormat="1" ht="94.5" customHeight="1" x14ac:dyDescent="0.25">
      <c r="A475" s="477" t="s">
        <v>12</v>
      </c>
      <c r="B475" s="365" t="s">
        <v>310</v>
      </c>
      <c r="C475" s="80"/>
      <c r="D475" s="81"/>
      <c r="E475" s="80"/>
      <c r="F475" s="80"/>
      <c r="G475" s="80"/>
      <c r="H475" s="80"/>
      <c r="I475" s="80"/>
      <c r="J475" s="82"/>
      <c r="K475" s="83"/>
      <c r="L475" s="83"/>
      <c r="M475" s="83"/>
      <c r="N475" s="84"/>
    </row>
    <row r="476" spans="1:14" s="37" customFormat="1" ht="52.5" customHeight="1" x14ac:dyDescent="0.25">
      <c r="A476" s="503"/>
      <c r="B476" s="330" t="s">
        <v>107</v>
      </c>
      <c r="C476" s="331" t="s">
        <v>303</v>
      </c>
      <c r="D476" s="356" t="s">
        <v>304</v>
      </c>
      <c r="E476" s="331" t="s">
        <v>303</v>
      </c>
      <c r="F476" s="330"/>
      <c r="G476" s="330"/>
      <c r="H476" s="288" t="s">
        <v>305</v>
      </c>
      <c r="I476" s="288" t="s">
        <v>306</v>
      </c>
      <c r="J476" s="330"/>
      <c r="K476" s="288" t="s">
        <v>307</v>
      </c>
      <c r="L476" s="288" t="s">
        <v>308</v>
      </c>
      <c r="M476" s="288" t="s">
        <v>309</v>
      </c>
      <c r="N476" s="331"/>
    </row>
    <row r="477" spans="1:14" s="37" customFormat="1" ht="19.5" x14ac:dyDescent="0.25">
      <c r="A477" s="14"/>
      <c r="B477" s="15" t="s">
        <v>14</v>
      </c>
      <c r="C477" s="514" t="s">
        <v>15</v>
      </c>
      <c r="D477" s="515"/>
      <c r="E477" s="515"/>
      <c r="F477" s="515"/>
      <c r="G477" s="515"/>
      <c r="H477" s="515"/>
      <c r="I477" s="515"/>
      <c r="J477" s="515"/>
      <c r="K477" s="486"/>
      <c r="L477" s="486"/>
      <c r="M477" s="486"/>
      <c r="N477" s="487"/>
    </row>
    <row r="478" spans="1:14" s="37" customFormat="1" ht="22.5" customHeight="1" x14ac:dyDescent="0.25">
      <c r="A478" s="507" t="s">
        <v>16</v>
      </c>
      <c r="B478" s="440" t="s">
        <v>311</v>
      </c>
      <c r="C478" s="469"/>
      <c r="D478" s="4" t="s">
        <v>17</v>
      </c>
      <c r="E478" s="75">
        <f>SUM(E479:E481)</f>
        <v>6.25</v>
      </c>
      <c r="F478" s="75">
        <f>SUM(F479:F481)</f>
        <v>6.25</v>
      </c>
      <c r="G478" s="75">
        <f>SUM(G479:G481)</f>
        <v>0</v>
      </c>
      <c r="H478" s="75">
        <f>SUM(H479:H481)</f>
        <v>0</v>
      </c>
      <c r="I478" s="75">
        <f>SUM(I479:I481)</f>
        <v>0</v>
      </c>
      <c r="J478" s="441" t="s">
        <v>398</v>
      </c>
      <c r="K478" s="75">
        <f>SUM(K479:K481)</f>
        <v>0</v>
      </c>
      <c r="L478" s="75">
        <f>SUM(L479:L481)</f>
        <v>0</v>
      </c>
      <c r="M478" s="75">
        <f>SUM(M479:M481)</f>
        <v>0</v>
      </c>
      <c r="N478" s="85">
        <f t="shared" ref="N478:N517" si="28">E478+H478+I478+K478+L478+M478</f>
        <v>6.25</v>
      </c>
    </row>
    <row r="479" spans="1:14" s="37" customFormat="1" ht="30.75" customHeight="1" x14ac:dyDescent="0.25">
      <c r="A479" s="488"/>
      <c r="B479" s="440"/>
      <c r="C479" s="470"/>
      <c r="D479" s="16" t="s">
        <v>18</v>
      </c>
      <c r="E479" s="294"/>
      <c r="F479" s="294"/>
      <c r="G479" s="349"/>
      <c r="H479" s="295"/>
      <c r="I479" s="295"/>
      <c r="J479" s="441"/>
      <c r="K479" s="232"/>
      <c r="L479" s="232"/>
      <c r="M479" s="232"/>
      <c r="N479" s="268">
        <f t="shared" si="28"/>
        <v>0</v>
      </c>
    </row>
    <row r="480" spans="1:14" s="37" customFormat="1" ht="44.25" customHeight="1" x14ac:dyDescent="0.25">
      <c r="A480" s="488"/>
      <c r="B480" s="440"/>
      <c r="C480" s="470"/>
      <c r="D480" s="16" t="s">
        <v>10</v>
      </c>
      <c r="E480" s="294">
        <v>5</v>
      </c>
      <c r="F480" s="294">
        <v>5</v>
      </c>
      <c r="G480" s="349"/>
      <c r="H480" s="295"/>
      <c r="I480" s="295"/>
      <c r="J480" s="441"/>
      <c r="K480" s="232"/>
      <c r="L480" s="232"/>
      <c r="M480" s="232"/>
      <c r="N480" s="268">
        <f t="shared" si="28"/>
        <v>5</v>
      </c>
    </row>
    <row r="481" spans="1:14" s="37" customFormat="1" ht="61.5" customHeight="1" x14ac:dyDescent="0.25">
      <c r="A481" s="508"/>
      <c r="B481" s="440"/>
      <c r="C481" s="492"/>
      <c r="D481" s="17" t="s">
        <v>11</v>
      </c>
      <c r="E481" s="294">
        <v>1.25</v>
      </c>
      <c r="F481" s="361">
        <v>1.25</v>
      </c>
      <c r="G481" s="52"/>
      <c r="H481" s="361"/>
      <c r="I481" s="361"/>
      <c r="J481" s="441"/>
      <c r="K481" s="374"/>
      <c r="L481" s="374"/>
      <c r="M481" s="374"/>
      <c r="N481" s="85">
        <f t="shared" si="28"/>
        <v>1.25</v>
      </c>
    </row>
    <row r="482" spans="1:14" s="37" customFormat="1" ht="22.5" customHeight="1" x14ac:dyDescent="0.25">
      <c r="A482" s="507" t="s">
        <v>99</v>
      </c>
      <c r="B482" s="440" t="s">
        <v>312</v>
      </c>
      <c r="C482" s="469"/>
      <c r="D482" s="4" t="s">
        <v>17</v>
      </c>
      <c r="E482" s="75">
        <f>SUM(E483:E485)</f>
        <v>0</v>
      </c>
      <c r="F482" s="75">
        <f>SUM(F483:F485)</f>
        <v>0</v>
      </c>
      <c r="G482" s="75">
        <f>SUM(G483:G485)</f>
        <v>0</v>
      </c>
      <c r="H482" s="75">
        <f>SUM(H483:H485)</f>
        <v>54.79</v>
      </c>
      <c r="I482" s="75">
        <f>SUM(I483:I485)</f>
        <v>0</v>
      </c>
      <c r="J482" s="441"/>
      <c r="K482" s="75">
        <f>SUM(K483:K485)</f>
        <v>0</v>
      </c>
      <c r="L482" s="75">
        <f>SUM(L483:L485)</f>
        <v>0</v>
      </c>
      <c r="M482" s="75">
        <f>SUM(M483:M485)</f>
        <v>0</v>
      </c>
      <c r="N482" s="85">
        <f t="shared" si="28"/>
        <v>54.79</v>
      </c>
    </row>
    <row r="483" spans="1:14" s="37" customFormat="1" ht="23.25" x14ac:dyDescent="0.25">
      <c r="A483" s="488"/>
      <c r="B483" s="440"/>
      <c r="C483" s="470"/>
      <c r="D483" s="16" t="s">
        <v>18</v>
      </c>
      <c r="E483" s="294"/>
      <c r="F483" s="294"/>
      <c r="G483" s="349"/>
      <c r="H483" s="295"/>
      <c r="I483" s="295"/>
      <c r="J483" s="441"/>
      <c r="K483" s="232"/>
      <c r="L483" s="232"/>
      <c r="M483" s="232"/>
      <c r="N483" s="268">
        <f t="shared" si="28"/>
        <v>0</v>
      </c>
    </row>
    <row r="484" spans="1:14" s="37" customFormat="1" ht="23.25" x14ac:dyDescent="0.25">
      <c r="A484" s="488"/>
      <c r="B484" s="440"/>
      <c r="C484" s="470"/>
      <c r="D484" s="16" t="s">
        <v>10</v>
      </c>
      <c r="E484" s="294"/>
      <c r="F484" s="294"/>
      <c r="G484" s="349"/>
      <c r="H484" s="295">
        <v>54.24</v>
      </c>
      <c r="I484" s="295"/>
      <c r="J484" s="441"/>
      <c r="K484" s="232"/>
      <c r="L484" s="232"/>
      <c r="M484" s="232"/>
      <c r="N484" s="268">
        <f t="shared" si="28"/>
        <v>54.24</v>
      </c>
    </row>
    <row r="485" spans="1:14" s="37" customFormat="1" ht="22.5" x14ac:dyDescent="0.25">
      <c r="A485" s="508"/>
      <c r="B485" s="440"/>
      <c r="C485" s="492"/>
      <c r="D485" s="17" t="s">
        <v>11</v>
      </c>
      <c r="E485" s="294"/>
      <c r="F485" s="361"/>
      <c r="G485" s="52"/>
      <c r="H485" s="361">
        <v>0.55000000000000004</v>
      </c>
      <c r="I485" s="361"/>
      <c r="J485" s="441"/>
      <c r="K485" s="374"/>
      <c r="L485" s="374"/>
      <c r="M485" s="374"/>
      <c r="N485" s="85">
        <f t="shared" si="28"/>
        <v>0.55000000000000004</v>
      </c>
    </row>
    <row r="486" spans="1:14" s="37" customFormat="1" ht="22.5" customHeight="1" x14ac:dyDescent="0.25">
      <c r="A486" s="507" t="s">
        <v>100</v>
      </c>
      <c r="B486" s="440" t="s">
        <v>313</v>
      </c>
      <c r="C486" s="469"/>
      <c r="D486" s="4" t="s">
        <v>17</v>
      </c>
      <c r="E486" s="75">
        <f>SUM(E487:E489)</f>
        <v>0</v>
      </c>
      <c r="F486" s="75">
        <f>SUM(F487:F489)</f>
        <v>0</v>
      </c>
      <c r="G486" s="75">
        <f>SUM(G487:G489)</f>
        <v>0</v>
      </c>
      <c r="H486" s="75">
        <f>SUM(H487:H489)</f>
        <v>9.5399999999999991</v>
      </c>
      <c r="I486" s="75">
        <f>SUM(I487:I489)</f>
        <v>0</v>
      </c>
      <c r="J486" s="471"/>
      <c r="K486" s="75">
        <f>SUM(K487:K489)</f>
        <v>0</v>
      </c>
      <c r="L486" s="75">
        <f>SUM(L487:L489)</f>
        <v>0</v>
      </c>
      <c r="M486" s="75">
        <f>SUM(M487:M489)</f>
        <v>0</v>
      </c>
      <c r="N486" s="85">
        <f t="shared" si="28"/>
        <v>9.5399999999999991</v>
      </c>
    </row>
    <row r="487" spans="1:14" s="37" customFormat="1" ht="23.25" x14ac:dyDescent="0.25">
      <c r="A487" s="488"/>
      <c r="B487" s="440"/>
      <c r="C487" s="470"/>
      <c r="D487" s="16" t="s">
        <v>18</v>
      </c>
      <c r="E487" s="294"/>
      <c r="F487" s="294"/>
      <c r="G487" s="349"/>
      <c r="H487" s="295"/>
      <c r="I487" s="295"/>
      <c r="J487" s="472"/>
      <c r="K487" s="232"/>
      <c r="L487" s="232"/>
      <c r="M487" s="232"/>
      <c r="N487" s="268">
        <f t="shared" si="28"/>
        <v>0</v>
      </c>
    </row>
    <row r="488" spans="1:14" s="37" customFormat="1" ht="23.25" x14ac:dyDescent="0.25">
      <c r="A488" s="488"/>
      <c r="B488" s="440"/>
      <c r="C488" s="470"/>
      <c r="D488" s="16" t="s">
        <v>10</v>
      </c>
      <c r="E488" s="294"/>
      <c r="F488" s="294"/>
      <c r="G488" s="349"/>
      <c r="H488" s="295">
        <v>7.63</v>
      </c>
      <c r="I488" s="295"/>
      <c r="J488" s="472"/>
      <c r="K488" s="232"/>
      <c r="L488" s="232"/>
      <c r="M488" s="232"/>
      <c r="N488" s="268">
        <f t="shared" si="28"/>
        <v>7.63</v>
      </c>
    </row>
    <row r="489" spans="1:14" s="37" customFormat="1" ht="22.5" x14ac:dyDescent="0.25">
      <c r="A489" s="508"/>
      <c r="B489" s="597"/>
      <c r="C489" s="492"/>
      <c r="D489" s="17" t="s">
        <v>11</v>
      </c>
      <c r="E489" s="294"/>
      <c r="F489" s="361"/>
      <c r="G489" s="52"/>
      <c r="H489" s="361">
        <v>1.91</v>
      </c>
      <c r="I489" s="361"/>
      <c r="J489" s="473"/>
      <c r="K489" s="374"/>
      <c r="L489" s="374"/>
      <c r="M489" s="374"/>
      <c r="N489" s="85">
        <f t="shared" si="28"/>
        <v>1.91</v>
      </c>
    </row>
    <row r="490" spans="1:14" s="37" customFormat="1" ht="22.5" customHeight="1" x14ac:dyDescent="0.25">
      <c r="A490" s="507" t="s">
        <v>101</v>
      </c>
      <c r="B490" s="440" t="s">
        <v>314</v>
      </c>
      <c r="C490" s="469"/>
      <c r="D490" s="4" t="s">
        <v>17</v>
      </c>
      <c r="E490" s="75">
        <f>SUM(E491:E493)</f>
        <v>0</v>
      </c>
      <c r="F490" s="75">
        <f>SUM(F491:F493)</f>
        <v>0</v>
      </c>
      <c r="G490" s="75">
        <f>SUM(G491:G493)</f>
        <v>0</v>
      </c>
      <c r="H490" s="75">
        <f>SUM(H491:H493)</f>
        <v>9.43</v>
      </c>
      <c r="I490" s="75">
        <f>SUM(I491:I493)</f>
        <v>0</v>
      </c>
      <c r="J490" s="471"/>
      <c r="K490" s="75">
        <f>SUM(K491:K493)</f>
        <v>0</v>
      </c>
      <c r="L490" s="75">
        <f>SUM(L491:L493)</f>
        <v>0</v>
      </c>
      <c r="M490" s="75">
        <f>SUM(M491:M493)</f>
        <v>0</v>
      </c>
      <c r="N490" s="85">
        <f t="shared" si="28"/>
        <v>9.43</v>
      </c>
    </row>
    <row r="491" spans="1:14" s="37" customFormat="1" ht="23.25" x14ac:dyDescent="0.25">
      <c r="A491" s="488"/>
      <c r="B491" s="440"/>
      <c r="C491" s="470"/>
      <c r="D491" s="16" t="s">
        <v>18</v>
      </c>
      <c r="E491" s="294"/>
      <c r="F491" s="294"/>
      <c r="G491" s="349"/>
      <c r="H491" s="295"/>
      <c r="I491" s="295"/>
      <c r="J491" s="472"/>
      <c r="K491" s="232"/>
      <c r="L491" s="232"/>
      <c r="M491" s="232"/>
      <c r="N491" s="268">
        <f t="shared" si="28"/>
        <v>0</v>
      </c>
    </row>
    <row r="492" spans="1:14" s="37" customFormat="1" ht="23.25" x14ac:dyDescent="0.25">
      <c r="A492" s="488"/>
      <c r="B492" s="440"/>
      <c r="C492" s="470"/>
      <c r="D492" s="16" t="s">
        <v>10</v>
      </c>
      <c r="E492" s="294"/>
      <c r="F492" s="294"/>
      <c r="G492" s="349"/>
      <c r="H492" s="295">
        <v>9.34</v>
      </c>
      <c r="I492" s="295"/>
      <c r="J492" s="472"/>
      <c r="K492" s="232"/>
      <c r="L492" s="232"/>
      <c r="M492" s="232"/>
      <c r="N492" s="268">
        <f t="shared" si="28"/>
        <v>9.34</v>
      </c>
    </row>
    <row r="493" spans="1:14" s="37" customFormat="1" ht="22.5" x14ac:dyDescent="0.25">
      <c r="A493" s="508"/>
      <c r="B493" s="440"/>
      <c r="C493" s="492"/>
      <c r="D493" s="17" t="s">
        <v>11</v>
      </c>
      <c r="E493" s="294"/>
      <c r="F493" s="361"/>
      <c r="G493" s="52"/>
      <c r="H493" s="361">
        <v>0.09</v>
      </c>
      <c r="I493" s="361"/>
      <c r="J493" s="473"/>
      <c r="K493" s="374"/>
      <c r="L493" s="374"/>
      <c r="M493" s="374"/>
      <c r="N493" s="85">
        <f t="shared" si="28"/>
        <v>0.09</v>
      </c>
    </row>
    <row r="494" spans="1:14" s="37" customFormat="1" ht="22.5" customHeight="1" x14ac:dyDescent="0.25">
      <c r="A494" s="507" t="s">
        <v>102</v>
      </c>
      <c r="B494" s="440" t="s">
        <v>315</v>
      </c>
      <c r="C494" s="469"/>
      <c r="D494" s="4" t="s">
        <v>17</v>
      </c>
      <c r="E494" s="75">
        <f>SUM(E495:E497)</f>
        <v>0</v>
      </c>
      <c r="F494" s="75">
        <f>SUM(F495:F497)</f>
        <v>0</v>
      </c>
      <c r="G494" s="75">
        <f>SUM(G495:G497)</f>
        <v>0</v>
      </c>
      <c r="H494" s="75">
        <f>SUM(H495:H497)</f>
        <v>9.2899999999999991</v>
      </c>
      <c r="I494" s="75">
        <f>SUM(I495:I497)</f>
        <v>0</v>
      </c>
      <c r="J494" s="471"/>
      <c r="K494" s="75">
        <f>SUM(K495:K497)</f>
        <v>0</v>
      </c>
      <c r="L494" s="75">
        <f>SUM(L495:L497)</f>
        <v>0</v>
      </c>
      <c r="M494" s="75">
        <f>SUM(M495:M497)</f>
        <v>0</v>
      </c>
      <c r="N494" s="85">
        <f t="shared" si="28"/>
        <v>9.2899999999999991</v>
      </c>
    </row>
    <row r="495" spans="1:14" s="37" customFormat="1" ht="23.25" x14ac:dyDescent="0.25">
      <c r="A495" s="488"/>
      <c r="B495" s="440"/>
      <c r="C495" s="470"/>
      <c r="D495" s="16" t="s">
        <v>18</v>
      </c>
      <c r="E495" s="294"/>
      <c r="F495" s="294"/>
      <c r="G495" s="349"/>
      <c r="H495" s="295"/>
      <c r="I495" s="295"/>
      <c r="J495" s="472"/>
      <c r="K495" s="232"/>
      <c r="L495" s="232"/>
      <c r="M495" s="232"/>
      <c r="N495" s="268">
        <f t="shared" si="28"/>
        <v>0</v>
      </c>
    </row>
    <row r="496" spans="1:14" s="37" customFormat="1" ht="23.25" x14ac:dyDescent="0.25">
      <c r="A496" s="488"/>
      <c r="B496" s="440"/>
      <c r="C496" s="470"/>
      <c r="D496" s="16" t="s">
        <v>10</v>
      </c>
      <c r="E496" s="294"/>
      <c r="F496" s="294"/>
      <c r="G496" s="349"/>
      <c r="H496" s="295">
        <v>9.19</v>
      </c>
      <c r="I496" s="295"/>
      <c r="J496" s="472"/>
      <c r="K496" s="232"/>
      <c r="L496" s="232"/>
      <c r="M496" s="232"/>
      <c r="N496" s="268">
        <f t="shared" si="28"/>
        <v>9.19</v>
      </c>
    </row>
    <row r="497" spans="1:14" s="37" customFormat="1" ht="22.5" x14ac:dyDescent="0.25">
      <c r="A497" s="508"/>
      <c r="B497" s="440"/>
      <c r="C497" s="492"/>
      <c r="D497" s="17" t="s">
        <v>11</v>
      </c>
      <c r="E497" s="294"/>
      <c r="F497" s="361"/>
      <c r="G497" s="52"/>
      <c r="H497" s="361">
        <v>0.1</v>
      </c>
      <c r="I497" s="361"/>
      <c r="J497" s="473"/>
      <c r="K497" s="374"/>
      <c r="L497" s="374"/>
      <c r="M497" s="374"/>
      <c r="N497" s="85">
        <f t="shared" si="28"/>
        <v>0.1</v>
      </c>
    </row>
    <row r="498" spans="1:14" s="37" customFormat="1" ht="22.5" customHeight="1" x14ac:dyDescent="0.25">
      <c r="A498" s="507" t="s">
        <v>103</v>
      </c>
      <c r="B498" s="440" t="s">
        <v>316</v>
      </c>
      <c r="C498" s="469"/>
      <c r="D498" s="4" t="s">
        <v>17</v>
      </c>
      <c r="E498" s="75">
        <f>SUM(E499:E501)</f>
        <v>0</v>
      </c>
      <c r="F498" s="75">
        <f>SUM(F499:F501)</f>
        <v>0</v>
      </c>
      <c r="G498" s="75">
        <f>SUM(G499:G501)</f>
        <v>0</v>
      </c>
      <c r="H498" s="75">
        <f>SUM(H499:H501)</f>
        <v>38.700000000000003</v>
      </c>
      <c r="I498" s="75">
        <f>SUM(I499:I501)</f>
        <v>0</v>
      </c>
      <c r="J498" s="471"/>
      <c r="K498" s="75">
        <f>SUM(K499:K501)</f>
        <v>0</v>
      </c>
      <c r="L498" s="75">
        <f>SUM(L499:L501)</f>
        <v>0</v>
      </c>
      <c r="M498" s="75">
        <f>SUM(M499:M501)</f>
        <v>0</v>
      </c>
      <c r="N498" s="85">
        <f t="shared" si="28"/>
        <v>38.700000000000003</v>
      </c>
    </row>
    <row r="499" spans="1:14" s="37" customFormat="1" ht="23.25" x14ac:dyDescent="0.25">
      <c r="A499" s="488"/>
      <c r="B499" s="440"/>
      <c r="C499" s="470"/>
      <c r="D499" s="16" t="s">
        <v>18</v>
      </c>
      <c r="E499" s="294"/>
      <c r="F499" s="294"/>
      <c r="G499" s="349"/>
      <c r="H499" s="295"/>
      <c r="I499" s="295"/>
      <c r="J499" s="472"/>
      <c r="K499" s="232"/>
      <c r="L499" s="232"/>
      <c r="M499" s="232"/>
      <c r="N499" s="268">
        <f t="shared" si="28"/>
        <v>0</v>
      </c>
    </row>
    <row r="500" spans="1:14" s="37" customFormat="1" ht="23.25" x14ac:dyDescent="0.25">
      <c r="A500" s="488"/>
      <c r="B500" s="440"/>
      <c r="C500" s="470"/>
      <c r="D500" s="16" t="s">
        <v>10</v>
      </c>
      <c r="E500" s="294"/>
      <c r="F500" s="294"/>
      <c r="G500" s="349"/>
      <c r="H500" s="295">
        <v>38.31</v>
      </c>
      <c r="I500" s="295"/>
      <c r="J500" s="472"/>
      <c r="K500" s="232"/>
      <c r="L500" s="232"/>
      <c r="M500" s="232"/>
      <c r="N500" s="268">
        <f t="shared" si="28"/>
        <v>38.31</v>
      </c>
    </row>
    <row r="501" spans="1:14" s="37" customFormat="1" ht="22.5" x14ac:dyDescent="0.25">
      <c r="A501" s="508"/>
      <c r="B501" s="440"/>
      <c r="C501" s="492"/>
      <c r="D501" s="17" t="s">
        <v>11</v>
      </c>
      <c r="E501" s="294"/>
      <c r="F501" s="361"/>
      <c r="G501" s="52"/>
      <c r="H501" s="361">
        <v>0.39</v>
      </c>
      <c r="I501" s="361"/>
      <c r="J501" s="473"/>
      <c r="K501" s="374"/>
      <c r="L501" s="374"/>
      <c r="M501" s="374"/>
      <c r="N501" s="85">
        <f t="shared" si="28"/>
        <v>0.39</v>
      </c>
    </row>
    <row r="502" spans="1:14" s="37" customFormat="1" ht="22.5" customHeight="1" x14ac:dyDescent="0.25">
      <c r="A502" s="507" t="s">
        <v>104</v>
      </c>
      <c r="B502" s="440" t="s">
        <v>317</v>
      </c>
      <c r="C502" s="469"/>
      <c r="D502" s="4" t="s">
        <v>17</v>
      </c>
      <c r="E502" s="75">
        <f>SUM(E503:E505)</f>
        <v>0</v>
      </c>
      <c r="F502" s="75">
        <f>SUM(F503:F505)</f>
        <v>0</v>
      </c>
      <c r="G502" s="75">
        <f>SUM(G503:G505)</f>
        <v>0</v>
      </c>
      <c r="H502" s="75">
        <f>SUM(H503:H505)</f>
        <v>0</v>
      </c>
      <c r="I502" s="75">
        <f>SUM(I503:I505)</f>
        <v>10.469999999999999</v>
      </c>
      <c r="J502" s="471"/>
      <c r="K502" s="75">
        <f>SUM(K503:K505)</f>
        <v>0</v>
      </c>
      <c r="L502" s="75">
        <f>SUM(L503:L505)</f>
        <v>0</v>
      </c>
      <c r="M502" s="75">
        <f>SUM(M503:M505)</f>
        <v>0</v>
      </c>
      <c r="N502" s="85">
        <f t="shared" si="28"/>
        <v>10.469999999999999</v>
      </c>
    </row>
    <row r="503" spans="1:14" s="37" customFormat="1" ht="23.25" x14ac:dyDescent="0.25">
      <c r="A503" s="488"/>
      <c r="B503" s="440"/>
      <c r="C503" s="470"/>
      <c r="D503" s="16" t="s">
        <v>18</v>
      </c>
      <c r="E503" s="294"/>
      <c r="F503" s="294"/>
      <c r="G503" s="349"/>
      <c r="H503" s="295"/>
      <c r="I503" s="295"/>
      <c r="J503" s="472"/>
      <c r="K503" s="232"/>
      <c r="L503" s="232"/>
      <c r="M503" s="232"/>
      <c r="N503" s="268">
        <f t="shared" si="28"/>
        <v>0</v>
      </c>
    </row>
    <row r="504" spans="1:14" s="37" customFormat="1" ht="23.25" x14ac:dyDescent="0.25">
      <c r="A504" s="488"/>
      <c r="B504" s="440"/>
      <c r="C504" s="470"/>
      <c r="D504" s="16" t="s">
        <v>10</v>
      </c>
      <c r="E504" s="294"/>
      <c r="F504" s="294"/>
      <c r="G504" s="349"/>
      <c r="H504" s="295"/>
      <c r="I504" s="295">
        <v>10.36</v>
      </c>
      <c r="J504" s="472"/>
      <c r="K504" s="232"/>
      <c r="L504" s="232"/>
      <c r="M504" s="232"/>
      <c r="N504" s="268">
        <f t="shared" si="28"/>
        <v>10.36</v>
      </c>
    </row>
    <row r="505" spans="1:14" s="37" customFormat="1" ht="22.5" x14ac:dyDescent="0.25">
      <c r="A505" s="508"/>
      <c r="B505" s="440"/>
      <c r="C505" s="492"/>
      <c r="D505" s="17" t="s">
        <v>11</v>
      </c>
      <c r="E505" s="294"/>
      <c r="F505" s="361"/>
      <c r="G505" s="52"/>
      <c r="H505" s="361"/>
      <c r="I505" s="361">
        <v>0.11</v>
      </c>
      <c r="J505" s="473"/>
      <c r="K505" s="374"/>
      <c r="L505" s="374"/>
      <c r="M505" s="374"/>
      <c r="N505" s="85">
        <f t="shared" si="28"/>
        <v>0.11</v>
      </c>
    </row>
    <row r="506" spans="1:14" s="37" customFormat="1" ht="22.5" customHeight="1" x14ac:dyDescent="0.25">
      <c r="A506" s="507" t="s">
        <v>105</v>
      </c>
      <c r="B506" s="440" t="s">
        <v>318</v>
      </c>
      <c r="C506" s="469"/>
      <c r="D506" s="4" t="s">
        <v>17</v>
      </c>
      <c r="E506" s="75">
        <f>SUM(E507:E509)</f>
        <v>0</v>
      </c>
      <c r="F506" s="75">
        <f>SUM(F507:F509)</f>
        <v>0</v>
      </c>
      <c r="G506" s="75">
        <f>SUM(G507:G509)</f>
        <v>0</v>
      </c>
      <c r="H506" s="75">
        <f>SUM(H507:H509)</f>
        <v>0</v>
      </c>
      <c r="I506" s="75">
        <f>SUM(I507:I509)</f>
        <v>0</v>
      </c>
      <c r="J506" s="471"/>
      <c r="K506" s="75">
        <f>SUM(K507:K509)</f>
        <v>2</v>
      </c>
      <c r="L506" s="75">
        <f>SUM(L507:L509)</f>
        <v>0</v>
      </c>
      <c r="M506" s="75">
        <f>SUM(M507:M509)</f>
        <v>0</v>
      </c>
      <c r="N506" s="85">
        <f t="shared" si="28"/>
        <v>2</v>
      </c>
    </row>
    <row r="507" spans="1:14" s="37" customFormat="1" ht="23.25" x14ac:dyDescent="0.25">
      <c r="A507" s="488"/>
      <c r="B507" s="440"/>
      <c r="C507" s="470"/>
      <c r="D507" s="16" t="s">
        <v>18</v>
      </c>
      <c r="E507" s="230"/>
      <c r="F507" s="230"/>
      <c r="G507" s="230"/>
      <c r="H507" s="282"/>
      <c r="I507" s="282"/>
      <c r="J507" s="472"/>
      <c r="K507" s="295"/>
      <c r="L507" s="370"/>
      <c r="M507" s="371"/>
      <c r="N507" s="268">
        <f t="shared" si="28"/>
        <v>0</v>
      </c>
    </row>
    <row r="508" spans="1:14" s="37" customFormat="1" ht="23.25" x14ac:dyDescent="0.25">
      <c r="A508" s="488"/>
      <c r="B508" s="440"/>
      <c r="C508" s="470"/>
      <c r="D508" s="16" t="s">
        <v>10</v>
      </c>
      <c r="E508" s="230"/>
      <c r="F508" s="230"/>
      <c r="G508" s="230"/>
      <c r="H508" s="282"/>
      <c r="I508" s="282"/>
      <c r="J508" s="472"/>
      <c r="K508" s="295">
        <v>1.98</v>
      </c>
      <c r="L508" s="371"/>
      <c r="M508" s="371"/>
      <c r="N508" s="268">
        <f t="shared" si="28"/>
        <v>1.98</v>
      </c>
    </row>
    <row r="509" spans="1:14" s="37" customFormat="1" ht="22.5" x14ac:dyDescent="0.25">
      <c r="A509" s="508"/>
      <c r="B509" s="440"/>
      <c r="C509" s="492"/>
      <c r="D509" s="17" t="s">
        <v>11</v>
      </c>
      <c r="E509" s="234"/>
      <c r="F509" s="234"/>
      <c r="G509" s="234"/>
      <c r="H509" s="235"/>
      <c r="I509" s="235"/>
      <c r="J509" s="473"/>
      <c r="K509" s="389">
        <v>0.02</v>
      </c>
      <c r="L509" s="390"/>
      <c r="M509" s="390"/>
      <c r="N509" s="85">
        <f t="shared" si="28"/>
        <v>0.02</v>
      </c>
    </row>
    <row r="510" spans="1:14" s="37" customFormat="1" ht="22.5" customHeight="1" x14ac:dyDescent="0.25">
      <c r="A510" s="439" t="s">
        <v>106</v>
      </c>
      <c r="B510" s="440" t="s">
        <v>319</v>
      </c>
      <c r="C510" s="469"/>
      <c r="D510" s="4" t="s">
        <v>17</v>
      </c>
      <c r="E510" s="75">
        <f>SUM(E511:E513)</f>
        <v>0</v>
      </c>
      <c r="F510" s="75">
        <f>SUM(F511:F513)</f>
        <v>0</v>
      </c>
      <c r="G510" s="75">
        <f>SUM(G511:G513)</f>
        <v>0</v>
      </c>
      <c r="H510" s="75">
        <f>SUM(H511:H513)</f>
        <v>0</v>
      </c>
      <c r="I510" s="75">
        <f>SUM(I511:I513)</f>
        <v>0</v>
      </c>
      <c r="J510" s="471"/>
      <c r="K510" s="75">
        <f>SUM(K511:K513)</f>
        <v>0</v>
      </c>
      <c r="L510" s="75">
        <f>SUM(L511:L513)</f>
        <v>6.8000000000000007</v>
      </c>
      <c r="M510" s="75">
        <f>SUM(M511:M513)</f>
        <v>0</v>
      </c>
      <c r="N510" s="85">
        <f t="shared" si="28"/>
        <v>6.8000000000000007</v>
      </c>
    </row>
    <row r="511" spans="1:14" s="37" customFormat="1" ht="23.25" x14ac:dyDescent="0.25">
      <c r="A511" s="439"/>
      <c r="B511" s="440"/>
      <c r="C511" s="470"/>
      <c r="D511" s="16" t="s">
        <v>18</v>
      </c>
      <c r="E511" s="230"/>
      <c r="F511" s="230"/>
      <c r="G511" s="230"/>
      <c r="H511" s="231"/>
      <c r="I511" s="231"/>
      <c r="J511" s="472"/>
      <c r="K511" s="295"/>
      <c r="L511" s="370"/>
      <c r="M511" s="371"/>
      <c r="N511" s="268">
        <f t="shared" si="28"/>
        <v>0</v>
      </c>
    </row>
    <row r="512" spans="1:14" s="37" customFormat="1" ht="23.25" x14ac:dyDescent="0.25">
      <c r="A512" s="439"/>
      <c r="B512" s="440"/>
      <c r="C512" s="470"/>
      <c r="D512" s="16" t="s">
        <v>10</v>
      </c>
      <c r="E512" s="230"/>
      <c r="F512" s="230"/>
      <c r="G512" s="230"/>
      <c r="H512" s="231"/>
      <c r="I512" s="231"/>
      <c r="J512" s="472"/>
      <c r="K512" s="295"/>
      <c r="L512" s="371">
        <v>6.73</v>
      </c>
      <c r="M512" s="371"/>
      <c r="N512" s="268">
        <f t="shared" si="28"/>
        <v>6.73</v>
      </c>
    </row>
    <row r="513" spans="1:14" s="37" customFormat="1" ht="22.5" x14ac:dyDescent="0.25">
      <c r="A513" s="439"/>
      <c r="B513" s="440"/>
      <c r="C513" s="470"/>
      <c r="D513" s="20" t="s">
        <v>11</v>
      </c>
      <c r="E513" s="291"/>
      <c r="F513" s="234"/>
      <c r="G513" s="234"/>
      <c r="H513" s="235"/>
      <c r="I513" s="235"/>
      <c r="J513" s="473"/>
      <c r="K513" s="389"/>
      <c r="L513" s="390">
        <v>7.0000000000000007E-2</v>
      </c>
      <c r="M513" s="390"/>
      <c r="N513" s="85">
        <f t="shared" si="28"/>
        <v>7.0000000000000007E-2</v>
      </c>
    </row>
    <row r="514" spans="1:14" s="37" customFormat="1" ht="22.5" customHeight="1" x14ac:dyDescent="0.25">
      <c r="A514" s="488" t="s">
        <v>184</v>
      </c>
      <c r="B514" s="440" t="s">
        <v>320</v>
      </c>
      <c r="C514" s="446"/>
      <c r="D514" s="52" t="s">
        <v>17</v>
      </c>
      <c r="E514" s="75">
        <f>SUM(E515:E517)</f>
        <v>0</v>
      </c>
      <c r="F514" s="75">
        <f>SUM(F515:F517)</f>
        <v>0</v>
      </c>
      <c r="G514" s="75">
        <f>SUM(G515:G517)</f>
        <v>0</v>
      </c>
      <c r="H514" s="75">
        <f>SUM(H515:H517)</f>
        <v>0</v>
      </c>
      <c r="I514" s="75">
        <f>SUM(I515:I517)</f>
        <v>0</v>
      </c>
      <c r="J514" s="471"/>
      <c r="K514" s="75">
        <f>SUM(K515:K517)</f>
        <v>0</v>
      </c>
      <c r="L514" s="75">
        <f>SUM(L515:L517)</f>
        <v>0</v>
      </c>
      <c r="M514" s="75">
        <f>SUM(M515:M517)</f>
        <v>7.64</v>
      </c>
      <c r="N514" s="85">
        <f t="shared" si="28"/>
        <v>7.64</v>
      </c>
    </row>
    <row r="515" spans="1:14" s="37" customFormat="1" ht="23.25" x14ac:dyDescent="0.25">
      <c r="A515" s="488"/>
      <c r="B515" s="440"/>
      <c r="C515" s="447"/>
      <c r="D515" s="16" t="s">
        <v>18</v>
      </c>
      <c r="E515" s="230"/>
      <c r="F515" s="230"/>
      <c r="G515" s="230"/>
      <c r="H515" s="231"/>
      <c r="I515" s="231"/>
      <c r="J515" s="472"/>
      <c r="K515" s="295"/>
      <c r="L515" s="370"/>
      <c r="M515" s="371"/>
      <c r="N515" s="268">
        <f t="shared" si="28"/>
        <v>0</v>
      </c>
    </row>
    <row r="516" spans="1:14" s="37" customFormat="1" ht="23.25" x14ac:dyDescent="0.25">
      <c r="A516" s="488"/>
      <c r="B516" s="440"/>
      <c r="C516" s="447"/>
      <c r="D516" s="16" t="s">
        <v>10</v>
      </c>
      <c r="E516" s="230"/>
      <c r="F516" s="230"/>
      <c r="G516" s="230"/>
      <c r="H516" s="231"/>
      <c r="I516" s="231"/>
      <c r="J516" s="472"/>
      <c r="K516" s="295"/>
      <c r="L516" s="371"/>
      <c r="M516" s="371">
        <v>7.56</v>
      </c>
      <c r="N516" s="268">
        <f t="shared" si="28"/>
        <v>7.56</v>
      </c>
    </row>
    <row r="517" spans="1:14" s="37" customFormat="1" ht="22.5" x14ac:dyDescent="0.25">
      <c r="A517" s="488"/>
      <c r="B517" s="440"/>
      <c r="C517" s="448"/>
      <c r="D517" s="20" t="s">
        <v>11</v>
      </c>
      <c r="E517" s="234"/>
      <c r="F517" s="234"/>
      <c r="G517" s="234"/>
      <c r="H517" s="235"/>
      <c r="I517" s="235"/>
      <c r="J517" s="473"/>
      <c r="K517" s="389"/>
      <c r="L517" s="390"/>
      <c r="M517" s="390">
        <v>0.08</v>
      </c>
      <c r="N517" s="85">
        <f t="shared" si="28"/>
        <v>0.08</v>
      </c>
    </row>
    <row r="518" spans="1:14" s="37" customFormat="1" ht="40.5" x14ac:dyDescent="0.25">
      <c r="A518" s="548">
        <v>6</v>
      </c>
      <c r="B518" s="74" t="s">
        <v>51</v>
      </c>
      <c r="C518" s="550"/>
      <c r="D518" s="54" t="s">
        <v>9</v>
      </c>
      <c r="E518" s="246">
        <f>E519+E520+E521</f>
        <v>6.25</v>
      </c>
      <c r="F518" s="246">
        <f>F519+F520+F521</f>
        <v>6.25</v>
      </c>
      <c r="G518" s="246">
        <f>G519+G520+G521</f>
        <v>0</v>
      </c>
      <c r="H518" s="246">
        <f>H519+H520+H521</f>
        <v>121.75000000000001</v>
      </c>
      <c r="I518" s="246">
        <f>I519+I520+I521</f>
        <v>10.469999999999999</v>
      </c>
      <c r="J518" s="558"/>
      <c r="K518" s="246">
        <f>K519+K520+K521</f>
        <v>2</v>
      </c>
      <c r="L518" s="246">
        <f>L519+L520+L521</f>
        <v>6.8000000000000007</v>
      </c>
      <c r="M518" s="246">
        <f>M519+M520+M521</f>
        <v>7.64</v>
      </c>
      <c r="N518" s="247">
        <f>N519+N520+N521</f>
        <v>154.90999999999997</v>
      </c>
    </row>
    <row r="519" spans="1:14" s="37" customFormat="1" ht="23.25" x14ac:dyDescent="0.25">
      <c r="A519" s="548"/>
      <c r="B519" s="561" t="str">
        <f>F473</f>
        <v>БЕЗОПАСНЫЕ И КАЧЕСТВЕННЫЕ АВТОМОБИЛЬНЫЕ ДОРОГИ</v>
      </c>
      <c r="C519" s="550"/>
      <c r="D519" s="55" t="s">
        <v>18</v>
      </c>
      <c r="E519" s="248">
        <f>E479+E483+E487+E491+E495+E499+E503+E507+E511+E515</f>
        <v>0</v>
      </c>
      <c r="F519" s="248">
        <f>F479+F483+F487+F491+F495+F499+F503+F507+F511+F515</f>
        <v>0</v>
      </c>
      <c r="G519" s="248">
        <f>G479+G483+G487+G491+G495+G499+G503+G507+G511+G515</f>
        <v>0</v>
      </c>
      <c r="H519" s="248">
        <f>H479+H483+H487+H491+H495+H499+H503+H507+H511+H515</f>
        <v>0</v>
      </c>
      <c r="I519" s="248">
        <f>I479+I483+I487+I491+I495+I499+I503+I507+I511+I515</f>
        <v>0</v>
      </c>
      <c r="J519" s="559"/>
      <c r="K519" s="248">
        <f>K479+K483+K487+K491+K495+K499+K503+K507+K511+K515</f>
        <v>0</v>
      </c>
      <c r="L519" s="248">
        <f>L479+L483+L487+L491+L495+L499+L503+L507+L511+L515</f>
        <v>0</v>
      </c>
      <c r="M519" s="248">
        <f>M479+M483+M487+M491+M495+M499+M503+M507+M511+M515</f>
        <v>0</v>
      </c>
      <c r="N519" s="379">
        <f>E519+H519+I519+K519+L519+M519</f>
        <v>0</v>
      </c>
    </row>
    <row r="520" spans="1:14" s="37" customFormat="1" ht="23.25" x14ac:dyDescent="0.25">
      <c r="A520" s="548"/>
      <c r="B520" s="562"/>
      <c r="C520" s="550"/>
      <c r="D520" s="55" t="s">
        <v>10</v>
      </c>
      <c r="E520" s="248">
        <f t="shared" ref="E520:I521" si="29">E480+E484+E488+E492+E496+E500+E504+E508+E512+E516</f>
        <v>5</v>
      </c>
      <c r="F520" s="248">
        <f t="shared" si="29"/>
        <v>5</v>
      </c>
      <c r="G520" s="248">
        <f t="shared" si="29"/>
        <v>0</v>
      </c>
      <c r="H520" s="248">
        <f t="shared" si="29"/>
        <v>118.71000000000001</v>
      </c>
      <c r="I520" s="248">
        <f t="shared" si="29"/>
        <v>10.36</v>
      </c>
      <c r="J520" s="559"/>
      <c r="K520" s="248">
        <f t="shared" ref="K520:M521" si="30">K480+K484+K488+K492+K496+K500+K504+K508+K512+K516</f>
        <v>1.98</v>
      </c>
      <c r="L520" s="248">
        <f t="shared" si="30"/>
        <v>6.73</v>
      </c>
      <c r="M520" s="248">
        <f t="shared" si="30"/>
        <v>7.56</v>
      </c>
      <c r="N520" s="379">
        <f>E520+H520+I520+K520+L520+M520</f>
        <v>150.33999999999997</v>
      </c>
    </row>
    <row r="521" spans="1:14" s="37" customFormat="1" ht="23.25" thickBot="1" x14ac:dyDescent="0.3">
      <c r="A521" s="549"/>
      <c r="B521" s="563"/>
      <c r="C521" s="551"/>
      <c r="D521" s="95" t="s">
        <v>11</v>
      </c>
      <c r="E521" s="382">
        <f t="shared" si="29"/>
        <v>1.25</v>
      </c>
      <c r="F521" s="382">
        <f t="shared" si="29"/>
        <v>1.25</v>
      </c>
      <c r="G521" s="382">
        <f t="shared" si="29"/>
        <v>0</v>
      </c>
      <c r="H521" s="382">
        <f t="shared" si="29"/>
        <v>3.04</v>
      </c>
      <c r="I521" s="382">
        <f t="shared" si="29"/>
        <v>0.11</v>
      </c>
      <c r="J521" s="560"/>
      <c r="K521" s="382">
        <f t="shared" si="30"/>
        <v>0.02</v>
      </c>
      <c r="L521" s="382">
        <f t="shared" si="30"/>
        <v>7.0000000000000007E-2</v>
      </c>
      <c r="M521" s="382">
        <f t="shared" si="30"/>
        <v>0.08</v>
      </c>
      <c r="N521" s="380">
        <f>E521+H521+I521+K521+L521+M521</f>
        <v>4.57</v>
      </c>
    </row>
    <row r="522" spans="1:14" s="37" customFormat="1" ht="65.25" customHeight="1" thickBot="1" x14ac:dyDescent="0.3">
      <c r="A522" s="70"/>
      <c r="B522" s="71"/>
      <c r="C522" s="71"/>
      <c r="D522" s="71"/>
      <c r="E522" s="100" t="s">
        <v>89</v>
      </c>
      <c r="F522" s="99" t="s">
        <v>58</v>
      </c>
      <c r="G522" s="101"/>
      <c r="H522" s="71"/>
      <c r="I522" s="71"/>
      <c r="J522" s="71"/>
      <c r="K522" s="71"/>
      <c r="L522" s="71"/>
      <c r="M522" s="71"/>
      <c r="N522" s="72"/>
    </row>
    <row r="523" spans="1:14" s="37" customFormat="1" ht="21" thickBot="1" x14ac:dyDescent="0.3">
      <c r="A523" s="501" t="s">
        <v>31</v>
      </c>
      <c r="B523" s="460"/>
      <c r="C523" s="460"/>
      <c r="D523" s="460"/>
      <c r="E523" s="460"/>
      <c r="F523" s="460"/>
      <c r="G523" s="460"/>
      <c r="H523" s="460"/>
      <c r="I523" s="460"/>
      <c r="J523" s="460"/>
      <c r="K523" s="460"/>
      <c r="L523" s="460"/>
      <c r="M523" s="460"/>
      <c r="N523" s="461"/>
    </row>
    <row r="524" spans="1:14" s="37" customFormat="1" ht="39" x14ac:dyDescent="0.25">
      <c r="A524" s="477" t="s">
        <v>12</v>
      </c>
      <c r="B524" s="6" t="s">
        <v>24</v>
      </c>
      <c r="C524" s="80"/>
      <c r="D524" s="81"/>
      <c r="E524" s="80"/>
      <c r="F524" s="80"/>
      <c r="G524" s="80"/>
      <c r="H524" s="80"/>
      <c r="I524" s="80"/>
      <c r="J524" s="82" t="s">
        <v>321</v>
      </c>
      <c r="K524" s="83"/>
      <c r="L524" s="83"/>
      <c r="M524" s="83"/>
      <c r="N524" s="84"/>
    </row>
    <row r="525" spans="1:14" s="37" customFormat="1" x14ac:dyDescent="0.25">
      <c r="A525" s="503"/>
      <c r="B525" s="13" t="s">
        <v>25</v>
      </c>
      <c r="C525" s="27"/>
      <c r="D525" s="11"/>
      <c r="E525" s="27"/>
      <c r="F525" s="27"/>
      <c r="G525" s="27"/>
      <c r="H525" s="27"/>
      <c r="I525" s="27"/>
      <c r="J525" s="38"/>
      <c r="K525" s="27"/>
      <c r="L525" s="27"/>
      <c r="M525" s="27"/>
      <c r="N525" s="28"/>
    </row>
    <row r="526" spans="1:14" s="37" customFormat="1" ht="19.5" x14ac:dyDescent="0.25">
      <c r="A526" s="14"/>
      <c r="B526" s="15" t="s">
        <v>14</v>
      </c>
      <c r="C526" s="514" t="s">
        <v>15</v>
      </c>
      <c r="D526" s="515"/>
      <c r="E526" s="515"/>
      <c r="F526" s="515"/>
      <c r="G526" s="515"/>
      <c r="H526" s="515"/>
      <c r="I526" s="515"/>
      <c r="J526" s="515"/>
      <c r="K526" s="486"/>
      <c r="L526" s="486"/>
      <c r="M526" s="486"/>
      <c r="N526" s="487"/>
    </row>
    <row r="527" spans="1:14" s="37" customFormat="1" ht="22.5" x14ac:dyDescent="0.25">
      <c r="A527" s="507" t="s">
        <v>16</v>
      </c>
      <c r="B527" s="466" t="s">
        <v>33</v>
      </c>
      <c r="C527" s="469"/>
      <c r="D527" s="4" t="s">
        <v>17</v>
      </c>
      <c r="E527" s="75">
        <f>SUM(E528:E530)</f>
        <v>0</v>
      </c>
      <c r="F527" s="75">
        <f>SUM(F528:F530)</f>
        <v>0</v>
      </c>
      <c r="G527" s="75">
        <f>SUM(G528:G530)</f>
        <v>0</v>
      </c>
      <c r="H527" s="75">
        <f>SUM(H528:H530)</f>
        <v>0</v>
      </c>
      <c r="I527" s="75">
        <f>SUM(I528:I530)</f>
        <v>0</v>
      </c>
      <c r="J527" s="471"/>
      <c r="K527" s="75">
        <f>SUM(K528:K530)</f>
        <v>0</v>
      </c>
      <c r="L527" s="75">
        <f>SUM(L528:L530)</f>
        <v>0</v>
      </c>
      <c r="M527" s="75">
        <f>SUM(M528:M530)</f>
        <v>0</v>
      </c>
      <c r="N527" s="85">
        <f>E527+H527+I527+K527+L527+M527</f>
        <v>0</v>
      </c>
    </row>
    <row r="528" spans="1:14" s="37" customFormat="1" ht="23.25" x14ac:dyDescent="0.25">
      <c r="A528" s="488"/>
      <c r="B528" s="467"/>
      <c r="C528" s="470"/>
      <c r="D528" s="16" t="s">
        <v>18</v>
      </c>
      <c r="E528" s="230"/>
      <c r="F528" s="230"/>
      <c r="G528" s="230"/>
      <c r="H528" s="231"/>
      <c r="I528" s="231"/>
      <c r="J528" s="472"/>
      <c r="K528" s="232"/>
      <c r="L528" s="232"/>
      <c r="M528" s="232"/>
      <c r="N528" s="268">
        <f>E528+H528+I528+K528+L528+M528</f>
        <v>0</v>
      </c>
    </row>
    <row r="529" spans="1:14" s="37" customFormat="1" ht="23.25" x14ac:dyDescent="0.25">
      <c r="A529" s="488"/>
      <c r="B529" s="467"/>
      <c r="C529" s="470"/>
      <c r="D529" s="16" t="s">
        <v>10</v>
      </c>
      <c r="E529" s="230"/>
      <c r="F529" s="230"/>
      <c r="G529" s="230"/>
      <c r="H529" s="231"/>
      <c r="I529" s="231"/>
      <c r="J529" s="472"/>
      <c r="K529" s="232"/>
      <c r="L529" s="232"/>
      <c r="M529" s="232"/>
      <c r="N529" s="268">
        <f>E529+H529+I529+K529+L529+M529</f>
        <v>0</v>
      </c>
    </row>
    <row r="530" spans="1:14" s="37" customFormat="1" ht="22.5" x14ac:dyDescent="0.25">
      <c r="A530" s="508"/>
      <c r="B530" s="468"/>
      <c r="C530" s="492"/>
      <c r="D530" s="17" t="s">
        <v>11</v>
      </c>
      <c r="E530" s="234"/>
      <c r="F530" s="234"/>
      <c r="G530" s="234"/>
      <c r="H530" s="235"/>
      <c r="I530" s="235"/>
      <c r="J530" s="473"/>
      <c r="K530" s="232"/>
      <c r="L530" s="232"/>
      <c r="M530" s="232"/>
      <c r="N530" s="85">
        <f>E530+H530+I530+K530+L530+M530</f>
        <v>0</v>
      </c>
    </row>
    <row r="531" spans="1:14" s="37" customFormat="1" ht="39" x14ac:dyDescent="0.25">
      <c r="A531" s="478" t="s">
        <v>13</v>
      </c>
      <c r="B531" s="29" t="s">
        <v>24</v>
      </c>
      <c r="C531" s="40"/>
      <c r="D531" s="41"/>
      <c r="E531" s="236"/>
      <c r="F531" s="236"/>
      <c r="G531" s="236"/>
      <c r="H531" s="236"/>
      <c r="I531" s="236"/>
      <c r="J531" s="237"/>
      <c r="K531" s="232"/>
      <c r="L531" s="232"/>
      <c r="M531" s="232"/>
      <c r="N531" s="238"/>
    </row>
    <row r="532" spans="1:14" s="37" customFormat="1" x14ac:dyDescent="0.25">
      <c r="A532" s="503"/>
      <c r="B532" s="13" t="s">
        <v>25</v>
      </c>
      <c r="C532" s="27"/>
      <c r="D532" s="11"/>
      <c r="E532" s="27"/>
      <c r="F532" s="27"/>
      <c r="G532" s="27"/>
      <c r="H532" s="27"/>
      <c r="I532" s="27"/>
      <c r="J532" s="38"/>
      <c r="K532" s="27"/>
      <c r="L532" s="27"/>
      <c r="M532" s="27"/>
      <c r="N532" s="28"/>
    </row>
    <row r="533" spans="1:14" s="37" customFormat="1" ht="19.5" x14ac:dyDescent="0.25">
      <c r="A533" s="14"/>
      <c r="B533" s="15" t="s">
        <v>14</v>
      </c>
      <c r="C533" s="514" t="s">
        <v>15</v>
      </c>
      <c r="D533" s="515"/>
      <c r="E533" s="515"/>
      <c r="F533" s="515"/>
      <c r="G533" s="515"/>
      <c r="H533" s="515"/>
      <c r="I533" s="515"/>
      <c r="J533" s="515"/>
      <c r="K533" s="486"/>
      <c r="L533" s="486"/>
      <c r="M533" s="486"/>
      <c r="N533" s="487"/>
    </row>
    <row r="534" spans="1:14" s="37" customFormat="1" ht="22.5" x14ac:dyDescent="0.25">
      <c r="A534" s="507" t="s">
        <v>29</v>
      </c>
      <c r="B534" s="466" t="s">
        <v>33</v>
      </c>
      <c r="C534" s="469"/>
      <c r="D534" s="4" t="s">
        <v>17</v>
      </c>
      <c r="E534" s="75">
        <f>SUM(E535:E537)</f>
        <v>0</v>
      </c>
      <c r="F534" s="75">
        <f>SUM(F535:F537)</f>
        <v>0</v>
      </c>
      <c r="G534" s="75">
        <f>SUM(G535:G537)</f>
        <v>0</v>
      </c>
      <c r="H534" s="75">
        <f>SUM(H535:H537)</f>
        <v>0</v>
      </c>
      <c r="I534" s="75">
        <f>SUM(I535:I537)</f>
        <v>0</v>
      </c>
      <c r="J534" s="471"/>
      <c r="K534" s="75">
        <f>SUM(K535:K537)</f>
        <v>0</v>
      </c>
      <c r="L534" s="75">
        <f>SUM(L535:L537)</f>
        <v>0</v>
      </c>
      <c r="M534" s="75">
        <f>SUM(M535:M537)</f>
        <v>0</v>
      </c>
      <c r="N534" s="85">
        <f>E534+H534+I534+K534+L534+M534</f>
        <v>0</v>
      </c>
    </row>
    <row r="535" spans="1:14" s="37" customFormat="1" ht="23.25" x14ac:dyDescent="0.25">
      <c r="A535" s="488"/>
      <c r="B535" s="467"/>
      <c r="C535" s="470"/>
      <c r="D535" s="16" t="s">
        <v>18</v>
      </c>
      <c r="E535" s="230"/>
      <c r="F535" s="230"/>
      <c r="G535" s="230"/>
      <c r="H535" s="231"/>
      <c r="I535" s="231"/>
      <c r="J535" s="472"/>
      <c r="K535" s="232"/>
      <c r="L535" s="232"/>
      <c r="M535" s="232"/>
      <c r="N535" s="268">
        <f>E535+H535+I535+K535+L535+M535</f>
        <v>0</v>
      </c>
    </row>
    <row r="536" spans="1:14" s="37" customFormat="1" ht="23.25" x14ac:dyDescent="0.25">
      <c r="A536" s="488"/>
      <c r="B536" s="467"/>
      <c r="C536" s="470"/>
      <c r="D536" s="16" t="s">
        <v>10</v>
      </c>
      <c r="E536" s="230"/>
      <c r="F536" s="230"/>
      <c r="G536" s="230"/>
      <c r="H536" s="231"/>
      <c r="I536" s="231"/>
      <c r="J536" s="472"/>
      <c r="K536" s="232"/>
      <c r="L536" s="232"/>
      <c r="M536" s="232"/>
      <c r="N536" s="268">
        <f>E536+H536+I536+K536+L536+M536</f>
        <v>0</v>
      </c>
    </row>
    <row r="537" spans="1:14" s="37" customFormat="1" ht="22.5" x14ac:dyDescent="0.25">
      <c r="A537" s="488"/>
      <c r="B537" s="468"/>
      <c r="C537" s="470"/>
      <c r="D537" s="20" t="s">
        <v>11</v>
      </c>
      <c r="E537" s="234"/>
      <c r="F537" s="234"/>
      <c r="G537" s="234"/>
      <c r="H537" s="235"/>
      <c r="I537" s="235"/>
      <c r="J537" s="473"/>
      <c r="K537" s="232"/>
      <c r="L537" s="232"/>
      <c r="M537" s="232"/>
      <c r="N537" s="85">
        <f>E537+H537+I537+K537+L537+M537</f>
        <v>0</v>
      </c>
    </row>
    <row r="538" spans="1:14" s="37" customFormat="1" ht="39.75" thickBot="1" x14ac:dyDescent="0.3">
      <c r="A538" s="86" t="s">
        <v>28</v>
      </c>
      <c r="B538" s="87" t="s">
        <v>30</v>
      </c>
      <c r="C538" s="88"/>
      <c r="D538" s="89"/>
      <c r="E538" s="242"/>
      <c r="F538" s="242"/>
      <c r="G538" s="242"/>
      <c r="H538" s="242"/>
      <c r="I538" s="242"/>
      <c r="J538" s="243"/>
      <c r="K538" s="244"/>
      <c r="L538" s="244"/>
      <c r="M538" s="244"/>
      <c r="N538" s="245"/>
    </row>
    <row r="539" spans="1:14" s="37" customFormat="1" ht="21" thickBot="1" x14ac:dyDescent="0.3">
      <c r="A539" s="474" t="s">
        <v>32</v>
      </c>
      <c r="B539" s="475"/>
      <c r="C539" s="475"/>
      <c r="D539" s="475"/>
      <c r="E539" s="475"/>
      <c r="F539" s="475"/>
      <c r="G539" s="475"/>
      <c r="H539" s="475"/>
      <c r="I539" s="475"/>
      <c r="J539" s="475"/>
      <c r="K539" s="475"/>
      <c r="L539" s="475"/>
      <c r="M539" s="475"/>
      <c r="N539" s="476"/>
    </row>
    <row r="540" spans="1:14" s="37" customFormat="1" ht="39" x14ac:dyDescent="0.25">
      <c r="A540" s="477" t="s">
        <v>12</v>
      </c>
      <c r="B540" s="6" t="s">
        <v>24</v>
      </c>
      <c r="C540" s="30"/>
      <c r="D540" s="31"/>
      <c r="E540" s="30"/>
      <c r="F540" s="30"/>
      <c r="G540" s="30"/>
      <c r="H540" s="30"/>
      <c r="I540" s="30"/>
      <c r="J540" s="39"/>
      <c r="K540" s="5"/>
      <c r="L540" s="5"/>
      <c r="M540" s="5"/>
      <c r="N540" s="34"/>
    </row>
    <row r="541" spans="1:14" s="37" customFormat="1" x14ac:dyDescent="0.25">
      <c r="A541" s="478"/>
      <c r="B541" s="7" t="s">
        <v>25</v>
      </c>
      <c r="C541" s="12"/>
      <c r="D541" s="9"/>
      <c r="E541" s="12"/>
      <c r="F541" s="12"/>
      <c r="G541" s="12"/>
      <c r="H541" s="12"/>
      <c r="I541" s="12"/>
      <c r="J541" s="42"/>
      <c r="K541" s="8"/>
      <c r="L541" s="8"/>
      <c r="M541" s="8"/>
      <c r="N541" s="10"/>
    </row>
    <row r="542" spans="1:14" s="37" customFormat="1" ht="19.5" x14ac:dyDescent="0.25">
      <c r="A542" s="18"/>
      <c r="B542" s="19" t="s">
        <v>14</v>
      </c>
      <c r="C542" s="479" t="s">
        <v>15</v>
      </c>
      <c r="D542" s="479"/>
      <c r="E542" s="479"/>
      <c r="F542" s="479"/>
      <c r="G542" s="479"/>
      <c r="H542" s="479"/>
      <c r="I542" s="479"/>
      <c r="J542" s="479"/>
      <c r="K542" s="486"/>
      <c r="L542" s="486"/>
      <c r="M542" s="486"/>
      <c r="N542" s="487"/>
    </row>
    <row r="543" spans="1:14" s="37" customFormat="1" ht="22.5" x14ac:dyDescent="0.25">
      <c r="A543" s="488" t="s">
        <v>16</v>
      </c>
      <c r="B543" s="466" t="s">
        <v>33</v>
      </c>
      <c r="C543" s="446"/>
      <c r="D543" s="44" t="s">
        <v>17</v>
      </c>
      <c r="E543" s="75">
        <f>SUM(E544:E546)</f>
        <v>0</v>
      </c>
      <c r="F543" s="75">
        <f>SUM(F544:F546)</f>
        <v>0</v>
      </c>
      <c r="G543" s="75">
        <f>SUM(G544:G546)</f>
        <v>0</v>
      </c>
      <c r="H543" s="75">
        <f>SUM(H544:H546)</f>
        <v>0</v>
      </c>
      <c r="I543" s="75">
        <f>SUM(I544:I546)</f>
        <v>0</v>
      </c>
      <c r="J543" s="471"/>
      <c r="K543" s="75">
        <f>SUM(K544:K546)</f>
        <v>0</v>
      </c>
      <c r="L543" s="75">
        <f>SUM(L544:L546)</f>
        <v>0</v>
      </c>
      <c r="M543" s="75">
        <f>SUM(M544:M546)</f>
        <v>0</v>
      </c>
      <c r="N543" s="85">
        <f>E543+H543+I543+K543+L543+M543</f>
        <v>0</v>
      </c>
    </row>
    <row r="544" spans="1:14" s="37" customFormat="1" ht="23.25" x14ac:dyDescent="0.25">
      <c r="A544" s="488"/>
      <c r="B544" s="467"/>
      <c r="C544" s="447"/>
      <c r="D544" s="16" t="s">
        <v>18</v>
      </c>
      <c r="E544" s="230"/>
      <c r="F544" s="230"/>
      <c r="G544" s="230"/>
      <c r="H544" s="231"/>
      <c r="I544" s="231"/>
      <c r="J544" s="472"/>
      <c r="K544" s="232"/>
      <c r="L544" s="232"/>
      <c r="M544" s="232"/>
      <c r="N544" s="268">
        <f>E544+H544+I544+K544+L544+M544</f>
        <v>0</v>
      </c>
    </row>
    <row r="545" spans="1:14" s="37" customFormat="1" ht="23.25" x14ac:dyDescent="0.25">
      <c r="A545" s="488"/>
      <c r="B545" s="467"/>
      <c r="C545" s="447"/>
      <c r="D545" s="16" t="s">
        <v>10</v>
      </c>
      <c r="E545" s="230"/>
      <c r="F545" s="230"/>
      <c r="G545" s="230"/>
      <c r="H545" s="231"/>
      <c r="I545" s="231"/>
      <c r="J545" s="472"/>
      <c r="K545" s="232"/>
      <c r="L545" s="232"/>
      <c r="M545" s="232"/>
      <c r="N545" s="268">
        <f>E545+H545+I545+K545+L545+M545</f>
        <v>0</v>
      </c>
    </row>
    <row r="546" spans="1:14" s="37" customFormat="1" ht="22.5" x14ac:dyDescent="0.25">
      <c r="A546" s="488"/>
      <c r="B546" s="467"/>
      <c r="C546" s="448"/>
      <c r="D546" s="20" t="s">
        <v>11</v>
      </c>
      <c r="E546" s="234"/>
      <c r="F546" s="234"/>
      <c r="G546" s="234"/>
      <c r="H546" s="235"/>
      <c r="I546" s="235"/>
      <c r="J546" s="473"/>
      <c r="K546" s="232"/>
      <c r="L546" s="232"/>
      <c r="M546" s="232"/>
      <c r="N546" s="85">
        <f>E546+H546+I546+K546+L546+M546</f>
        <v>0</v>
      </c>
    </row>
    <row r="547" spans="1:14" s="37" customFormat="1" ht="40.5" x14ac:dyDescent="0.25">
      <c r="A547" s="548">
        <v>1</v>
      </c>
      <c r="B547" s="74" t="s">
        <v>51</v>
      </c>
      <c r="C547" s="550"/>
      <c r="D547" s="54" t="s">
        <v>9</v>
      </c>
      <c r="E547" s="246">
        <f>E548+E549+E550</f>
        <v>0</v>
      </c>
      <c r="F547" s="246">
        <f>F548+F549+F550</f>
        <v>0</v>
      </c>
      <c r="G547" s="246">
        <f>G548+G549+G550</f>
        <v>0</v>
      </c>
      <c r="H547" s="246">
        <f>H548+H549+H550</f>
        <v>0</v>
      </c>
      <c r="I547" s="246">
        <f>I548+I549+I550</f>
        <v>0</v>
      </c>
      <c r="J547" s="558"/>
      <c r="K547" s="246">
        <f>K548+K549+K550</f>
        <v>0</v>
      </c>
      <c r="L547" s="246">
        <f>L548+L549+L550</f>
        <v>0</v>
      </c>
      <c r="M547" s="246">
        <f>M548+M549+M550</f>
        <v>0</v>
      </c>
      <c r="N547" s="247">
        <f>N548+N549+N550</f>
        <v>0</v>
      </c>
    </row>
    <row r="548" spans="1:14" s="37" customFormat="1" x14ac:dyDescent="0.25">
      <c r="A548" s="548"/>
      <c r="B548" s="561" t="str">
        <f>F522</f>
        <v>ПРОИЗВОДИТЕЛЬНОСТЬ ТРУДА</v>
      </c>
      <c r="C548" s="550"/>
      <c r="D548" s="55" t="s">
        <v>18</v>
      </c>
      <c r="E548" s="248"/>
      <c r="F548" s="248"/>
      <c r="G548" s="248"/>
      <c r="H548" s="248"/>
      <c r="I548" s="248"/>
      <c r="J548" s="559"/>
      <c r="K548" s="249"/>
      <c r="L548" s="249"/>
      <c r="M548" s="249"/>
      <c r="N548" s="252">
        <f>E548+H548+I548+K548+L548+M548</f>
        <v>0</v>
      </c>
    </row>
    <row r="549" spans="1:14" s="37" customFormat="1" x14ac:dyDescent="0.25">
      <c r="A549" s="548"/>
      <c r="B549" s="562"/>
      <c r="C549" s="550"/>
      <c r="D549" s="55" t="s">
        <v>10</v>
      </c>
      <c r="E549" s="248"/>
      <c r="F549" s="248"/>
      <c r="G549" s="248"/>
      <c r="H549" s="248"/>
      <c r="I549" s="248"/>
      <c r="J549" s="559"/>
      <c r="K549" s="249"/>
      <c r="L549" s="249"/>
      <c r="M549" s="249"/>
      <c r="N549" s="252">
        <f>E549+H549+I549+K549+L549+M549</f>
        <v>0</v>
      </c>
    </row>
    <row r="550" spans="1:14" s="37" customFormat="1" ht="21" thickBot="1" x14ac:dyDescent="0.3">
      <c r="A550" s="549"/>
      <c r="B550" s="563"/>
      <c r="C550" s="551"/>
      <c r="D550" s="95" t="s">
        <v>11</v>
      </c>
      <c r="E550" s="250"/>
      <c r="F550" s="250"/>
      <c r="G550" s="250"/>
      <c r="H550" s="250"/>
      <c r="I550" s="250"/>
      <c r="J550" s="560"/>
      <c r="K550" s="251"/>
      <c r="L550" s="251"/>
      <c r="M550" s="251"/>
      <c r="N550" s="253">
        <f>E550+H550+I550+K550+L550+M550</f>
        <v>0</v>
      </c>
    </row>
    <row r="551" spans="1:14" s="37" customFormat="1" ht="48.75" customHeight="1" thickBot="1" x14ac:dyDescent="0.3">
      <c r="A551" s="70"/>
      <c r="B551" s="71"/>
      <c r="C551" s="71"/>
      <c r="D551" s="71"/>
      <c r="E551" s="100" t="s">
        <v>90</v>
      </c>
      <c r="F551" s="99" t="s">
        <v>59</v>
      </c>
      <c r="G551" s="101"/>
      <c r="H551" s="71"/>
      <c r="I551" s="71"/>
      <c r="J551" s="71"/>
      <c r="K551" s="71"/>
      <c r="L551" s="71"/>
      <c r="M551" s="71"/>
      <c r="N551" s="72"/>
    </row>
    <row r="552" spans="1:14" s="37" customFormat="1" ht="21" customHeight="1" thickBot="1" x14ac:dyDescent="0.3">
      <c r="A552" s="501" t="s">
        <v>31</v>
      </c>
      <c r="B552" s="460"/>
      <c r="C552" s="460"/>
      <c r="D552" s="460"/>
      <c r="E552" s="460"/>
      <c r="F552" s="460"/>
      <c r="G552" s="460"/>
      <c r="H552" s="460"/>
      <c r="I552" s="460"/>
      <c r="J552" s="460"/>
      <c r="K552" s="460"/>
      <c r="L552" s="460"/>
      <c r="M552" s="460"/>
      <c r="N552" s="461"/>
    </row>
    <row r="553" spans="1:14" s="37" customFormat="1" ht="39" x14ac:dyDescent="0.25">
      <c r="A553" s="477" t="s">
        <v>12</v>
      </c>
      <c r="B553" s="6" t="s">
        <v>24</v>
      </c>
      <c r="C553" s="80"/>
      <c r="D553" s="81"/>
      <c r="E553" s="80"/>
      <c r="F553" s="80"/>
      <c r="G553" s="80"/>
      <c r="H553" s="80"/>
      <c r="I553" s="80"/>
      <c r="J553" s="82" t="s">
        <v>322</v>
      </c>
      <c r="K553" s="83"/>
      <c r="L553" s="83"/>
      <c r="M553" s="83"/>
      <c r="N553" s="84"/>
    </row>
    <row r="554" spans="1:14" s="37" customFormat="1" x14ac:dyDescent="0.25">
      <c r="A554" s="503"/>
      <c r="B554" s="13" t="s">
        <v>25</v>
      </c>
      <c r="C554" s="27"/>
      <c r="D554" s="11"/>
      <c r="E554" s="27"/>
      <c r="F554" s="27"/>
      <c r="G554" s="27"/>
      <c r="H554" s="27"/>
      <c r="I554" s="27"/>
      <c r="J554" s="38"/>
      <c r="K554" s="27"/>
      <c r="L554" s="27"/>
      <c r="M554" s="27"/>
      <c r="N554" s="28"/>
    </row>
    <row r="555" spans="1:14" s="37" customFormat="1" ht="19.5" x14ac:dyDescent="0.25">
      <c r="A555" s="14"/>
      <c r="B555" s="15" t="s">
        <v>14</v>
      </c>
      <c r="C555" s="514" t="s">
        <v>15</v>
      </c>
      <c r="D555" s="515"/>
      <c r="E555" s="515"/>
      <c r="F555" s="515"/>
      <c r="G555" s="515"/>
      <c r="H555" s="515"/>
      <c r="I555" s="515"/>
      <c r="J555" s="515"/>
      <c r="K555" s="486"/>
      <c r="L555" s="486"/>
      <c r="M555" s="486"/>
      <c r="N555" s="487"/>
    </row>
    <row r="556" spans="1:14" s="37" customFormat="1" ht="22.5" customHeight="1" x14ac:dyDescent="0.25">
      <c r="A556" s="507" t="s">
        <v>16</v>
      </c>
      <c r="B556" s="466" t="s">
        <v>33</v>
      </c>
      <c r="C556" s="469"/>
      <c r="D556" s="4" t="s">
        <v>17</v>
      </c>
      <c r="E556" s="75">
        <f>SUM(E557:E559)</f>
        <v>0</v>
      </c>
      <c r="F556" s="75">
        <f>SUM(F557:F559)</f>
        <v>0</v>
      </c>
      <c r="G556" s="75">
        <f>SUM(G557:G559)</f>
        <v>0</v>
      </c>
      <c r="H556" s="75">
        <f>SUM(H557:H559)</f>
        <v>0</v>
      </c>
      <c r="I556" s="75">
        <f>SUM(I557:I559)</f>
        <v>0</v>
      </c>
      <c r="J556" s="471"/>
      <c r="K556" s="75">
        <f>SUM(K557:K559)</f>
        <v>0</v>
      </c>
      <c r="L556" s="75">
        <f>SUM(L557:L559)</f>
        <v>0</v>
      </c>
      <c r="M556" s="75">
        <f>SUM(M557:M559)</f>
        <v>0</v>
      </c>
      <c r="N556" s="85">
        <f>E556+H556+I556+K556+L556+M556</f>
        <v>0</v>
      </c>
    </row>
    <row r="557" spans="1:14" s="37" customFormat="1" ht="23.25" x14ac:dyDescent="0.25">
      <c r="A557" s="488"/>
      <c r="B557" s="467"/>
      <c r="C557" s="470"/>
      <c r="D557" s="16" t="s">
        <v>18</v>
      </c>
      <c r="E557" s="230"/>
      <c r="F557" s="230"/>
      <c r="G557" s="230"/>
      <c r="H557" s="231"/>
      <c r="I557" s="231"/>
      <c r="J557" s="472"/>
      <c r="K557" s="232"/>
      <c r="L557" s="232"/>
      <c r="M557" s="232"/>
      <c r="N557" s="268">
        <f>E557+H557+I557+K557+L557+M557</f>
        <v>0</v>
      </c>
    </row>
    <row r="558" spans="1:14" s="37" customFormat="1" ht="23.25" x14ac:dyDescent="0.25">
      <c r="A558" s="488"/>
      <c r="B558" s="467"/>
      <c r="C558" s="470"/>
      <c r="D558" s="16" t="s">
        <v>10</v>
      </c>
      <c r="E558" s="230"/>
      <c r="F558" s="230"/>
      <c r="G558" s="230"/>
      <c r="H558" s="231"/>
      <c r="I558" s="231"/>
      <c r="J558" s="472"/>
      <c r="K558" s="232"/>
      <c r="L558" s="232"/>
      <c r="M558" s="232"/>
      <c r="N558" s="268">
        <f>E558+H558+I558+K558+L558+M558</f>
        <v>0</v>
      </c>
    </row>
    <row r="559" spans="1:14" s="37" customFormat="1" ht="22.5" x14ac:dyDescent="0.25">
      <c r="A559" s="508"/>
      <c r="B559" s="468"/>
      <c r="C559" s="492"/>
      <c r="D559" s="17" t="s">
        <v>11</v>
      </c>
      <c r="E559" s="234"/>
      <c r="F559" s="234"/>
      <c r="G559" s="234"/>
      <c r="H559" s="235"/>
      <c r="I559" s="235"/>
      <c r="J559" s="473"/>
      <c r="K559" s="232"/>
      <c r="L559" s="232"/>
      <c r="M559" s="232"/>
      <c r="N559" s="85">
        <f>E559+H559+I559+K559+L559+M559</f>
        <v>0</v>
      </c>
    </row>
    <row r="560" spans="1:14" s="37" customFormat="1" ht="39" x14ac:dyDescent="0.25">
      <c r="A560" s="478" t="s">
        <v>13</v>
      </c>
      <c r="B560" s="29" t="s">
        <v>24</v>
      </c>
      <c r="C560" s="40"/>
      <c r="D560" s="41"/>
      <c r="E560" s="236"/>
      <c r="F560" s="236"/>
      <c r="G560" s="236"/>
      <c r="H560" s="236"/>
      <c r="I560" s="236"/>
      <c r="J560" s="237"/>
      <c r="K560" s="232"/>
      <c r="L560" s="232"/>
      <c r="M560" s="232"/>
      <c r="N560" s="238"/>
    </row>
    <row r="561" spans="1:14" s="37" customFormat="1" x14ac:dyDescent="0.25">
      <c r="A561" s="503"/>
      <c r="B561" s="13" t="s">
        <v>25</v>
      </c>
      <c r="C561" s="27"/>
      <c r="D561" s="11"/>
      <c r="E561" s="239"/>
      <c r="F561" s="239"/>
      <c r="G561" s="239"/>
      <c r="H561" s="239"/>
      <c r="I561" s="239"/>
      <c r="J561" s="240"/>
      <c r="K561" s="239"/>
      <c r="L561" s="239"/>
      <c r="M561" s="239"/>
      <c r="N561" s="241"/>
    </row>
    <row r="562" spans="1:14" s="37" customFormat="1" ht="19.5" x14ac:dyDescent="0.25">
      <c r="A562" s="14"/>
      <c r="B562" s="15" t="s">
        <v>14</v>
      </c>
      <c r="C562" s="514" t="s">
        <v>15</v>
      </c>
      <c r="D562" s="515"/>
      <c r="E562" s="515"/>
      <c r="F562" s="515"/>
      <c r="G562" s="515"/>
      <c r="H562" s="515"/>
      <c r="I562" s="515"/>
      <c r="J562" s="515"/>
      <c r="K562" s="486"/>
      <c r="L562" s="486"/>
      <c r="M562" s="486"/>
      <c r="N562" s="487"/>
    </row>
    <row r="563" spans="1:14" s="37" customFormat="1" ht="22.5" customHeight="1" x14ac:dyDescent="0.25">
      <c r="A563" s="507" t="s">
        <v>29</v>
      </c>
      <c r="B563" s="466" t="s">
        <v>33</v>
      </c>
      <c r="C563" s="469"/>
      <c r="D563" s="4" t="s">
        <v>17</v>
      </c>
      <c r="E563" s="75">
        <f>SUM(E564:E566)</f>
        <v>0</v>
      </c>
      <c r="F563" s="75">
        <f>SUM(F564:F566)</f>
        <v>0</v>
      </c>
      <c r="G563" s="75">
        <f>SUM(G564:G566)</f>
        <v>0</v>
      </c>
      <c r="H563" s="75">
        <f>SUM(H564:H566)</f>
        <v>0</v>
      </c>
      <c r="I563" s="75">
        <f>SUM(I564:I566)</f>
        <v>0</v>
      </c>
      <c r="J563" s="471"/>
      <c r="K563" s="75">
        <f>SUM(K564:K566)</f>
        <v>0</v>
      </c>
      <c r="L563" s="75">
        <f>SUM(L564:L566)</f>
        <v>0</v>
      </c>
      <c r="M563" s="75">
        <f>SUM(M564:M566)</f>
        <v>0</v>
      </c>
      <c r="N563" s="85">
        <f>E563+H563+I563+K563+L563+M563</f>
        <v>0</v>
      </c>
    </row>
    <row r="564" spans="1:14" s="37" customFormat="1" ht="23.25" x14ac:dyDescent="0.25">
      <c r="A564" s="488"/>
      <c r="B564" s="467"/>
      <c r="C564" s="470"/>
      <c r="D564" s="16" t="s">
        <v>18</v>
      </c>
      <c r="E564" s="230"/>
      <c r="F564" s="230"/>
      <c r="G564" s="230"/>
      <c r="H564" s="231"/>
      <c r="I564" s="231"/>
      <c r="J564" s="472"/>
      <c r="K564" s="232"/>
      <c r="L564" s="232"/>
      <c r="M564" s="232"/>
      <c r="N564" s="268">
        <f>E564+H564+I564+K564+L564+M564</f>
        <v>0</v>
      </c>
    </row>
    <row r="565" spans="1:14" s="37" customFormat="1" ht="23.25" x14ac:dyDescent="0.25">
      <c r="A565" s="488"/>
      <c r="B565" s="467"/>
      <c r="C565" s="470"/>
      <c r="D565" s="16" t="s">
        <v>10</v>
      </c>
      <c r="E565" s="230"/>
      <c r="F565" s="230"/>
      <c r="G565" s="230"/>
      <c r="H565" s="231"/>
      <c r="I565" s="231"/>
      <c r="J565" s="472"/>
      <c r="K565" s="232"/>
      <c r="L565" s="232"/>
      <c r="M565" s="232"/>
      <c r="N565" s="268">
        <f>E565+H565+I565+K565+L565+M565</f>
        <v>0</v>
      </c>
    </row>
    <row r="566" spans="1:14" s="37" customFormat="1" ht="22.5" x14ac:dyDescent="0.25">
      <c r="A566" s="488"/>
      <c r="B566" s="468"/>
      <c r="C566" s="470"/>
      <c r="D566" s="20" t="s">
        <v>11</v>
      </c>
      <c r="E566" s="234"/>
      <c r="F566" s="234"/>
      <c r="G566" s="234"/>
      <c r="H566" s="235"/>
      <c r="I566" s="235"/>
      <c r="J566" s="473"/>
      <c r="K566" s="232"/>
      <c r="L566" s="232"/>
      <c r="M566" s="232"/>
      <c r="N566" s="85">
        <f>E566+H566+I566+K566+L566+M566</f>
        <v>0</v>
      </c>
    </row>
    <row r="567" spans="1:14" s="37" customFormat="1" ht="39.75" thickBot="1" x14ac:dyDescent="0.3">
      <c r="A567" s="86" t="s">
        <v>28</v>
      </c>
      <c r="B567" s="87" t="s">
        <v>30</v>
      </c>
      <c r="C567" s="88"/>
      <c r="D567" s="89"/>
      <c r="E567" s="242"/>
      <c r="F567" s="242"/>
      <c r="G567" s="242"/>
      <c r="H567" s="242"/>
      <c r="I567" s="242"/>
      <c r="J567" s="243"/>
      <c r="K567" s="244"/>
      <c r="L567" s="244"/>
      <c r="M567" s="244"/>
      <c r="N567" s="245"/>
    </row>
    <row r="568" spans="1:14" s="37" customFormat="1" ht="21" customHeight="1" thickBot="1" x14ac:dyDescent="0.3">
      <c r="A568" s="474" t="s">
        <v>32</v>
      </c>
      <c r="B568" s="475"/>
      <c r="C568" s="475"/>
      <c r="D568" s="475"/>
      <c r="E568" s="475"/>
      <c r="F568" s="475"/>
      <c r="G568" s="475"/>
      <c r="H568" s="475"/>
      <c r="I568" s="475"/>
      <c r="J568" s="475"/>
      <c r="K568" s="475"/>
      <c r="L568" s="475"/>
      <c r="M568" s="475"/>
      <c r="N568" s="476"/>
    </row>
    <row r="569" spans="1:14" s="37" customFormat="1" ht="39" x14ac:dyDescent="0.25">
      <c r="A569" s="477" t="s">
        <v>12</v>
      </c>
      <c r="B569" s="6" t="s">
        <v>24</v>
      </c>
      <c r="C569" s="30"/>
      <c r="D569" s="31"/>
      <c r="E569" s="30"/>
      <c r="F569" s="30"/>
      <c r="G569" s="30"/>
      <c r="H569" s="30"/>
      <c r="I569" s="30"/>
      <c r="J569" s="39"/>
      <c r="K569" s="5"/>
      <c r="L569" s="5"/>
      <c r="M569" s="5"/>
      <c r="N569" s="34"/>
    </row>
    <row r="570" spans="1:14" s="37" customFormat="1" x14ac:dyDescent="0.25">
      <c r="A570" s="478"/>
      <c r="B570" s="7" t="s">
        <v>25</v>
      </c>
      <c r="C570" s="12"/>
      <c r="D570" s="9"/>
      <c r="E570" s="12"/>
      <c r="F570" s="12"/>
      <c r="G570" s="12"/>
      <c r="H570" s="12"/>
      <c r="I570" s="12"/>
      <c r="J570" s="42"/>
      <c r="K570" s="8"/>
      <c r="L570" s="8"/>
      <c r="M570" s="8"/>
      <c r="N570" s="10"/>
    </row>
    <row r="571" spans="1:14" s="37" customFormat="1" ht="19.5" x14ac:dyDescent="0.25">
      <c r="A571" s="18"/>
      <c r="B571" s="19" t="s">
        <v>14</v>
      </c>
      <c r="C571" s="479" t="s">
        <v>15</v>
      </c>
      <c r="D571" s="479"/>
      <c r="E571" s="479"/>
      <c r="F571" s="479"/>
      <c r="G571" s="479"/>
      <c r="H571" s="479"/>
      <c r="I571" s="479"/>
      <c r="J571" s="479"/>
      <c r="K571" s="486"/>
      <c r="L571" s="486"/>
      <c r="M571" s="486"/>
      <c r="N571" s="487"/>
    </row>
    <row r="572" spans="1:14" s="37" customFormat="1" ht="22.5" customHeight="1" x14ac:dyDescent="0.25">
      <c r="A572" s="488" t="s">
        <v>16</v>
      </c>
      <c r="B572" s="466" t="s">
        <v>33</v>
      </c>
      <c r="C572" s="446"/>
      <c r="D572" s="44" t="s">
        <v>17</v>
      </c>
      <c r="E572" s="75">
        <f>SUM(E573:E575)</f>
        <v>0</v>
      </c>
      <c r="F572" s="75">
        <f>SUM(F573:F575)</f>
        <v>0</v>
      </c>
      <c r="G572" s="75">
        <f>SUM(G573:G575)</f>
        <v>0</v>
      </c>
      <c r="H572" s="75">
        <f>SUM(H573:H575)</f>
        <v>0</v>
      </c>
      <c r="I572" s="75">
        <f>SUM(I573:I575)</f>
        <v>0</v>
      </c>
      <c r="J572" s="471"/>
      <c r="K572" s="75">
        <f>SUM(K573:K575)</f>
        <v>0</v>
      </c>
      <c r="L572" s="75">
        <f>SUM(L573:L575)</f>
        <v>0</v>
      </c>
      <c r="M572" s="75">
        <f>SUM(M573:M575)</f>
        <v>0</v>
      </c>
      <c r="N572" s="85">
        <f>E572+H572+I572+K572+L572+M572</f>
        <v>0</v>
      </c>
    </row>
    <row r="573" spans="1:14" s="37" customFormat="1" ht="23.25" x14ac:dyDescent="0.25">
      <c r="A573" s="488"/>
      <c r="B573" s="467"/>
      <c r="C573" s="447"/>
      <c r="D573" s="16" t="s">
        <v>18</v>
      </c>
      <c r="E573" s="230"/>
      <c r="F573" s="230"/>
      <c r="G573" s="230"/>
      <c r="H573" s="231"/>
      <c r="I573" s="231"/>
      <c r="J573" s="472"/>
      <c r="K573" s="232"/>
      <c r="L573" s="232"/>
      <c r="M573" s="232"/>
      <c r="N573" s="268">
        <f>E573+H573+I573+K573+L573+M573</f>
        <v>0</v>
      </c>
    </row>
    <row r="574" spans="1:14" s="37" customFormat="1" ht="23.25" x14ac:dyDescent="0.25">
      <c r="A574" s="488"/>
      <c r="B574" s="467"/>
      <c r="C574" s="447"/>
      <c r="D574" s="16" t="s">
        <v>10</v>
      </c>
      <c r="E574" s="230"/>
      <c r="F574" s="230"/>
      <c r="G574" s="230"/>
      <c r="H574" s="231"/>
      <c r="I574" s="231"/>
      <c r="J574" s="472"/>
      <c r="K574" s="232"/>
      <c r="L574" s="232"/>
      <c r="M574" s="232"/>
      <c r="N574" s="268">
        <f>E574+H574+I574+K574+L574+M574</f>
        <v>0</v>
      </c>
    </row>
    <row r="575" spans="1:14" s="37" customFormat="1" ht="22.5" x14ac:dyDescent="0.25">
      <c r="A575" s="488"/>
      <c r="B575" s="467"/>
      <c r="C575" s="448"/>
      <c r="D575" s="20" t="s">
        <v>11</v>
      </c>
      <c r="E575" s="234"/>
      <c r="F575" s="234"/>
      <c r="G575" s="234"/>
      <c r="H575" s="235"/>
      <c r="I575" s="235"/>
      <c r="J575" s="473"/>
      <c r="K575" s="232"/>
      <c r="L575" s="232"/>
      <c r="M575" s="232"/>
      <c r="N575" s="85">
        <f>E575+H575+I575+K575+L575+M575</f>
        <v>0</v>
      </c>
    </row>
    <row r="576" spans="1:14" s="37" customFormat="1" ht="40.5" x14ac:dyDescent="0.25">
      <c r="A576" s="548">
        <v>1</v>
      </c>
      <c r="B576" s="74" t="s">
        <v>51</v>
      </c>
      <c r="C576" s="550"/>
      <c r="D576" s="54" t="s">
        <v>9</v>
      </c>
      <c r="E576" s="246">
        <f>E577+E578+E579</f>
        <v>0</v>
      </c>
      <c r="F576" s="246">
        <f>F577+F578+F579</f>
        <v>0</v>
      </c>
      <c r="G576" s="246">
        <f>G577+G578+G579</f>
        <v>0</v>
      </c>
      <c r="H576" s="246">
        <f>H577+H578+H579</f>
        <v>0</v>
      </c>
      <c r="I576" s="246">
        <f>I577+I578+I579</f>
        <v>0</v>
      </c>
      <c r="J576" s="558"/>
      <c r="K576" s="246">
        <f>K577+K578+K579</f>
        <v>0</v>
      </c>
      <c r="L576" s="246">
        <f>L577+L578+L579</f>
        <v>0</v>
      </c>
      <c r="M576" s="246">
        <f>M577+M578+M579</f>
        <v>0</v>
      </c>
      <c r="N576" s="247">
        <f>N577+N578+N579</f>
        <v>0</v>
      </c>
    </row>
    <row r="577" spans="1:14" s="37" customFormat="1" ht="20.25" customHeight="1" x14ac:dyDescent="0.25">
      <c r="A577" s="548"/>
      <c r="B577" s="561" t="str">
        <f>F551</f>
        <v>НАУКА</v>
      </c>
      <c r="C577" s="550"/>
      <c r="D577" s="55" t="s">
        <v>18</v>
      </c>
      <c r="E577" s="248"/>
      <c r="F577" s="248"/>
      <c r="G577" s="248"/>
      <c r="H577" s="248"/>
      <c r="I577" s="248"/>
      <c r="J577" s="559"/>
      <c r="K577" s="249"/>
      <c r="L577" s="249"/>
      <c r="M577" s="249"/>
      <c r="N577" s="252">
        <f>E577+H577+I577+K577+L577+M577</f>
        <v>0</v>
      </c>
    </row>
    <row r="578" spans="1:14" s="37" customFormat="1" ht="20.25" customHeight="1" x14ac:dyDescent="0.25">
      <c r="A578" s="548"/>
      <c r="B578" s="562"/>
      <c r="C578" s="550"/>
      <c r="D578" s="55" t="s">
        <v>10</v>
      </c>
      <c r="E578" s="248"/>
      <c r="F578" s="248"/>
      <c r="G578" s="248"/>
      <c r="H578" s="248"/>
      <c r="I578" s="248"/>
      <c r="J578" s="559"/>
      <c r="K578" s="249"/>
      <c r="L578" s="249"/>
      <c r="M578" s="249"/>
      <c r="N578" s="252">
        <f>E578+H578+I578+K578+L578+M578</f>
        <v>0</v>
      </c>
    </row>
    <row r="579" spans="1:14" s="37" customFormat="1" ht="21" customHeight="1" thickBot="1" x14ac:dyDescent="0.3">
      <c r="A579" s="549"/>
      <c r="B579" s="563"/>
      <c r="C579" s="551"/>
      <c r="D579" s="95" t="s">
        <v>11</v>
      </c>
      <c r="E579" s="250"/>
      <c r="F579" s="250"/>
      <c r="G579" s="250"/>
      <c r="H579" s="250"/>
      <c r="I579" s="250"/>
      <c r="J579" s="560"/>
      <c r="K579" s="251"/>
      <c r="L579" s="251"/>
      <c r="M579" s="251"/>
      <c r="N579" s="253">
        <f>E579+H579+I579+K579+L579+M579</f>
        <v>0</v>
      </c>
    </row>
    <row r="580" spans="1:14" s="37" customFormat="1" ht="48.75" customHeight="1" thickBot="1" x14ac:dyDescent="0.3">
      <c r="A580" s="70"/>
      <c r="B580" s="71"/>
      <c r="C580" s="71"/>
      <c r="D580" s="71"/>
      <c r="E580" s="100" t="s">
        <v>91</v>
      </c>
      <c r="F580" s="99" t="s">
        <v>60</v>
      </c>
      <c r="G580" s="101"/>
      <c r="H580" s="71"/>
      <c r="I580" s="71"/>
      <c r="J580" s="71"/>
      <c r="K580" s="71"/>
      <c r="L580" s="71"/>
      <c r="M580" s="71"/>
      <c r="N580" s="72"/>
    </row>
    <row r="581" spans="1:14" s="37" customFormat="1" ht="21" customHeight="1" thickBot="1" x14ac:dyDescent="0.3">
      <c r="A581" s="501" t="s">
        <v>324</v>
      </c>
      <c r="B581" s="460"/>
      <c r="C581" s="460"/>
      <c r="D581" s="460"/>
      <c r="E581" s="460"/>
      <c r="F581" s="460"/>
      <c r="G581" s="460"/>
      <c r="H581" s="460"/>
      <c r="I581" s="460"/>
      <c r="J581" s="460"/>
      <c r="K581" s="460"/>
      <c r="L581" s="460"/>
      <c r="M581" s="460"/>
      <c r="N581" s="461"/>
    </row>
    <row r="582" spans="1:14" s="37" customFormat="1" ht="100.5" customHeight="1" x14ac:dyDescent="0.25">
      <c r="A582" s="477" t="s">
        <v>12</v>
      </c>
      <c r="B582" s="364" t="s">
        <v>325</v>
      </c>
      <c r="C582" s="342">
        <v>100</v>
      </c>
      <c r="D582" s="369" t="s">
        <v>326</v>
      </c>
      <c r="E582" s="289">
        <v>100</v>
      </c>
      <c r="F582" s="335"/>
      <c r="G582" s="335"/>
      <c r="H582" s="289">
        <v>100</v>
      </c>
      <c r="I582" s="289">
        <v>100</v>
      </c>
      <c r="J582" s="335"/>
      <c r="K582" s="289">
        <v>100</v>
      </c>
      <c r="L582" s="289">
        <v>100</v>
      </c>
      <c r="M582" s="289">
        <v>100</v>
      </c>
      <c r="N582" s="342"/>
    </row>
    <row r="583" spans="1:14" s="37" customFormat="1" ht="57.75" customHeight="1" x14ac:dyDescent="0.25">
      <c r="A583" s="503"/>
      <c r="B583" s="365" t="s">
        <v>107</v>
      </c>
      <c r="C583" s="331">
        <v>100</v>
      </c>
      <c r="D583" s="367" t="s">
        <v>326</v>
      </c>
      <c r="E583" s="288">
        <v>100</v>
      </c>
      <c r="F583" s="330"/>
      <c r="G583" s="288">
        <v>100</v>
      </c>
      <c r="H583" s="288">
        <v>100</v>
      </c>
      <c r="I583" s="288">
        <v>100</v>
      </c>
      <c r="J583" s="330" t="s">
        <v>385</v>
      </c>
      <c r="K583" s="288">
        <v>100</v>
      </c>
      <c r="L583" s="288">
        <v>100</v>
      </c>
      <c r="M583" s="288">
        <v>100</v>
      </c>
      <c r="N583" s="328"/>
    </row>
    <row r="584" spans="1:14" s="37" customFormat="1" ht="43.5" customHeight="1" x14ac:dyDescent="0.25">
      <c r="A584" s="502" t="s">
        <v>13</v>
      </c>
      <c r="B584" s="364" t="s">
        <v>327</v>
      </c>
      <c r="C584" s="342">
        <v>93.7</v>
      </c>
      <c r="D584" s="369" t="s">
        <v>326</v>
      </c>
      <c r="E584" s="289">
        <v>93.7</v>
      </c>
      <c r="F584" s="335"/>
      <c r="G584" s="335"/>
      <c r="H584" s="289">
        <v>100</v>
      </c>
      <c r="I584" s="289">
        <v>100</v>
      </c>
      <c r="J584" s="335"/>
      <c r="K584" s="289">
        <v>100</v>
      </c>
      <c r="L584" s="289">
        <v>100</v>
      </c>
      <c r="M584" s="289">
        <v>100</v>
      </c>
      <c r="N584" s="342"/>
    </row>
    <row r="585" spans="1:14" s="37" customFormat="1" ht="32.25" customHeight="1" x14ac:dyDescent="0.25">
      <c r="A585" s="503"/>
      <c r="B585" s="365" t="s">
        <v>107</v>
      </c>
      <c r="C585" s="331">
        <v>80</v>
      </c>
      <c r="D585" s="367" t="s">
        <v>326</v>
      </c>
      <c r="E585" s="288">
        <v>80</v>
      </c>
      <c r="F585" s="330"/>
      <c r="G585" s="288">
        <v>80</v>
      </c>
      <c r="H585" s="288">
        <v>100</v>
      </c>
      <c r="I585" s="288">
        <v>100</v>
      </c>
      <c r="J585" s="330" t="s">
        <v>386</v>
      </c>
      <c r="K585" s="288">
        <v>100</v>
      </c>
      <c r="L585" s="288">
        <v>100</v>
      </c>
      <c r="M585" s="288">
        <v>100</v>
      </c>
      <c r="N585" s="328"/>
    </row>
    <row r="586" spans="1:14" s="37" customFormat="1" ht="136.5" x14ac:dyDescent="0.25">
      <c r="A586" s="328">
        <v>3</v>
      </c>
      <c r="B586" s="364" t="s">
        <v>329</v>
      </c>
      <c r="C586" s="342">
        <v>10</v>
      </c>
      <c r="D586" s="369" t="s">
        <v>326</v>
      </c>
      <c r="E586" s="289">
        <v>20</v>
      </c>
      <c r="F586" s="335"/>
      <c r="G586" s="289">
        <v>55.6</v>
      </c>
      <c r="H586" s="289">
        <v>30</v>
      </c>
      <c r="I586" s="289">
        <v>40</v>
      </c>
      <c r="J586" s="330" t="s">
        <v>386</v>
      </c>
      <c r="K586" s="289">
        <v>50</v>
      </c>
      <c r="L586" s="289">
        <v>60</v>
      </c>
      <c r="M586" s="289">
        <v>70</v>
      </c>
      <c r="N586" s="342"/>
    </row>
    <row r="587" spans="1:14" s="37" customFormat="1" ht="133.5" customHeight="1" x14ac:dyDescent="0.25">
      <c r="A587" s="326" t="s">
        <v>79</v>
      </c>
      <c r="B587" s="365" t="s">
        <v>328</v>
      </c>
      <c r="C587" s="331">
        <f>F589</f>
        <v>0</v>
      </c>
      <c r="D587" s="367" t="s">
        <v>326</v>
      </c>
      <c r="E587" s="331">
        <v>1</v>
      </c>
      <c r="F587" s="330"/>
      <c r="G587" s="331">
        <v>1</v>
      </c>
      <c r="H587" s="331">
        <v>1</v>
      </c>
      <c r="I587" s="331">
        <v>1</v>
      </c>
      <c r="J587" s="330" t="s">
        <v>386</v>
      </c>
      <c r="K587" s="331">
        <v>1</v>
      </c>
      <c r="L587" s="331">
        <v>1</v>
      </c>
      <c r="M587" s="331">
        <v>1</v>
      </c>
      <c r="N587" s="328"/>
    </row>
    <row r="588" spans="1:14" s="37" customFormat="1" ht="144" customHeight="1" x14ac:dyDescent="0.25">
      <c r="A588" s="502" t="s">
        <v>117</v>
      </c>
      <c r="B588" s="364" t="s">
        <v>330</v>
      </c>
      <c r="C588" s="342">
        <v>0</v>
      </c>
      <c r="D588" s="369" t="s">
        <v>326</v>
      </c>
      <c r="E588" s="289">
        <v>10</v>
      </c>
      <c r="F588" s="335"/>
      <c r="G588" s="335"/>
      <c r="H588" s="289">
        <v>26</v>
      </c>
      <c r="I588" s="289">
        <v>44</v>
      </c>
      <c r="J588" s="335"/>
      <c r="K588" s="289">
        <v>71</v>
      </c>
      <c r="L588" s="289">
        <v>85</v>
      </c>
      <c r="M588" s="289">
        <v>100</v>
      </c>
      <c r="N588" s="342"/>
    </row>
    <row r="589" spans="1:14" s="37" customFormat="1" ht="30.75" customHeight="1" x14ac:dyDescent="0.25">
      <c r="A589" s="503"/>
      <c r="B589" s="365" t="s">
        <v>107</v>
      </c>
      <c r="C589" s="331">
        <v>0</v>
      </c>
      <c r="D589" s="367" t="s">
        <v>326</v>
      </c>
      <c r="E589" s="288">
        <v>10</v>
      </c>
      <c r="F589" s="330"/>
      <c r="G589" s="288">
        <v>25</v>
      </c>
      <c r="H589" s="288">
        <v>26</v>
      </c>
      <c r="I589" s="288">
        <v>44</v>
      </c>
      <c r="J589" s="330" t="s">
        <v>386</v>
      </c>
      <c r="K589" s="288">
        <v>71</v>
      </c>
      <c r="L589" s="288">
        <v>85</v>
      </c>
      <c r="M589" s="288">
        <v>100</v>
      </c>
      <c r="N589" s="331"/>
    </row>
    <row r="590" spans="1:14" s="37" customFormat="1" ht="27" customHeight="1" x14ac:dyDescent="0.25">
      <c r="A590" s="14"/>
      <c r="B590" s="15" t="s">
        <v>14</v>
      </c>
      <c r="C590" s="514" t="s">
        <v>15</v>
      </c>
      <c r="D590" s="515"/>
      <c r="E590" s="515"/>
      <c r="F590" s="515"/>
      <c r="G590" s="515"/>
      <c r="H590" s="515"/>
      <c r="I590" s="515"/>
      <c r="J590" s="515"/>
      <c r="K590" s="486"/>
      <c r="L590" s="486"/>
      <c r="M590" s="486"/>
      <c r="N590" s="487"/>
    </row>
    <row r="591" spans="1:14" s="37" customFormat="1" ht="31.5" customHeight="1" x14ac:dyDescent="0.25">
      <c r="A591" s="507" t="s">
        <v>16</v>
      </c>
      <c r="B591" s="440" t="s">
        <v>331</v>
      </c>
      <c r="C591" s="469"/>
      <c r="D591" s="4" t="s">
        <v>17</v>
      </c>
      <c r="E591" s="75">
        <f>SUM(E592:E594)</f>
        <v>0</v>
      </c>
      <c r="F591" s="75">
        <f>SUM(F592:F594)</f>
        <v>0</v>
      </c>
      <c r="G591" s="75">
        <f>SUM(G592:G594)</f>
        <v>0</v>
      </c>
      <c r="H591" s="75">
        <f>SUM(H592:H594)</f>
        <v>0.2</v>
      </c>
      <c r="I591" s="75">
        <f>SUM(I592:I594)</f>
        <v>0</v>
      </c>
      <c r="J591" s="443" t="s">
        <v>387</v>
      </c>
      <c r="K591" s="75">
        <f>SUM(K592:K594)</f>
        <v>0</v>
      </c>
      <c r="L591" s="75">
        <f>SUM(L592:L594)</f>
        <v>0</v>
      </c>
      <c r="M591" s="75">
        <f>SUM(M592:M594)</f>
        <v>0</v>
      </c>
      <c r="N591" s="85">
        <f t="shared" ref="N591:N598" si="31">E591+H591+I591+K591+L591+M591</f>
        <v>0.2</v>
      </c>
    </row>
    <row r="592" spans="1:14" s="37" customFormat="1" ht="30.75" customHeight="1" x14ac:dyDescent="0.25">
      <c r="A592" s="488"/>
      <c r="B592" s="440"/>
      <c r="C592" s="470"/>
      <c r="D592" s="16" t="s">
        <v>18</v>
      </c>
      <c r="E592" s="294"/>
      <c r="F592" s="294"/>
      <c r="G592" s="349"/>
      <c r="H592" s="295"/>
      <c r="I592" s="295"/>
      <c r="J592" s="444"/>
      <c r="K592" s="394"/>
      <c r="L592" s="232"/>
      <c r="M592" s="232"/>
      <c r="N592" s="85">
        <f t="shared" si="31"/>
        <v>0</v>
      </c>
    </row>
    <row r="593" spans="1:14" s="37" customFormat="1" ht="23.25" customHeight="1" x14ac:dyDescent="0.25">
      <c r="A593" s="488"/>
      <c r="B593" s="440"/>
      <c r="C593" s="470"/>
      <c r="D593" s="16" t="s">
        <v>10</v>
      </c>
      <c r="E593" s="294"/>
      <c r="F593" s="294"/>
      <c r="G593" s="349"/>
      <c r="H593" s="295"/>
      <c r="I593" s="295"/>
      <c r="J593" s="444"/>
      <c r="K593" s="394"/>
      <c r="L593" s="232"/>
      <c r="M593" s="232"/>
      <c r="N593" s="85">
        <f t="shared" si="31"/>
        <v>0</v>
      </c>
    </row>
    <row r="594" spans="1:14" s="37" customFormat="1" ht="25.5" customHeight="1" x14ac:dyDescent="0.25">
      <c r="A594" s="508"/>
      <c r="B594" s="440"/>
      <c r="C594" s="492"/>
      <c r="D594" s="17" t="s">
        <v>11</v>
      </c>
      <c r="E594" s="393"/>
      <c r="F594" s="393"/>
      <c r="G594" s="393"/>
      <c r="H594" s="393">
        <v>0.2</v>
      </c>
      <c r="I594" s="393"/>
      <c r="J594" s="445"/>
      <c r="K594" s="394"/>
      <c r="L594" s="374"/>
      <c r="M594" s="374"/>
      <c r="N594" s="85">
        <f t="shared" si="31"/>
        <v>0.2</v>
      </c>
    </row>
    <row r="595" spans="1:14" s="37" customFormat="1" ht="52.5" customHeight="1" x14ac:dyDescent="0.25">
      <c r="A595" s="507" t="s">
        <v>99</v>
      </c>
      <c r="B595" s="605" t="s">
        <v>332</v>
      </c>
      <c r="C595" s="469"/>
      <c r="D595" s="4" t="s">
        <v>17</v>
      </c>
      <c r="E595" s="75">
        <f>SUM(E596:E598)</f>
        <v>1.56</v>
      </c>
      <c r="F595" s="75">
        <f>SUM(F596:F598)</f>
        <v>1.56</v>
      </c>
      <c r="G595" s="75">
        <f>SUM(G596:G598)</f>
        <v>1.56</v>
      </c>
      <c r="H595" s="75">
        <f>SUM(H596:H598)</f>
        <v>0</v>
      </c>
      <c r="I595" s="75">
        <f>SUM(I596:I598)</f>
        <v>0</v>
      </c>
      <c r="J595" s="605" t="s">
        <v>355</v>
      </c>
      <c r="K595" s="75">
        <f>SUM(K596:K598)</f>
        <v>0</v>
      </c>
      <c r="L595" s="75">
        <f>SUM(L596:L598)</f>
        <v>0</v>
      </c>
      <c r="M595" s="75">
        <f>SUM(M596:M598)</f>
        <v>0</v>
      </c>
      <c r="N595" s="85">
        <f t="shared" si="31"/>
        <v>1.56</v>
      </c>
    </row>
    <row r="596" spans="1:14" s="37" customFormat="1" ht="59.25" customHeight="1" x14ac:dyDescent="0.25">
      <c r="A596" s="488"/>
      <c r="B596" s="605"/>
      <c r="C596" s="470"/>
      <c r="D596" s="16" t="s">
        <v>18</v>
      </c>
      <c r="E596" s="294"/>
      <c r="F596" s="294"/>
      <c r="G596" s="349"/>
      <c r="H596" s="295"/>
      <c r="I596" s="295"/>
      <c r="J596" s="605"/>
      <c r="K596" s="394"/>
      <c r="L596" s="232"/>
      <c r="M596" s="232"/>
      <c r="N596" s="85">
        <f t="shared" si="31"/>
        <v>0</v>
      </c>
    </row>
    <row r="597" spans="1:14" s="37" customFormat="1" ht="47.25" customHeight="1" x14ac:dyDescent="0.25">
      <c r="A597" s="488"/>
      <c r="B597" s="605"/>
      <c r="C597" s="470"/>
      <c r="D597" s="16" t="s">
        <v>10</v>
      </c>
      <c r="E597" s="294"/>
      <c r="F597" s="294"/>
      <c r="G597" s="349"/>
      <c r="H597" s="295"/>
      <c r="I597" s="295"/>
      <c r="J597" s="605"/>
      <c r="K597" s="394"/>
      <c r="L597" s="232"/>
      <c r="M597" s="232"/>
      <c r="N597" s="85">
        <f t="shared" si="31"/>
        <v>0</v>
      </c>
    </row>
    <row r="598" spans="1:14" s="37" customFormat="1" ht="52.5" customHeight="1" x14ac:dyDescent="0.25">
      <c r="A598" s="488"/>
      <c r="B598" s="605"/>
      <c r="C598" s="470"/>
      <c r="D598" s="20" t="s">
        <v>11</v>
      </c>
      <c r="E598" s="20">
        <v>1.56</v>
      </c>
      <c r="F598" s="20">
        <v>1.56</v>
      </c>
      <c r="G598" s="20">
        <v>1.56</v>
      </c>
      <c r="H598" s="20"/>
      <c r="I598" s="20"/>
      <c r="J598" s="605"/>
      <c r="K598" s="394"/>
      <c r="L598" s="20"/>
      <c r="M598" s="20"/>
      <c r="N598" s="85">
        <f t="shared" si="31"/>
        <v>1.56</v>
      </c>
    </row>
    <row r="599" spans="1:14" s="37" customFormat="1" ht="40.5" x14ac:dyDescent="0.25">
      <c r="A599" s="548">
        <v>9</v>
      </c>
      <c r="B599" s="74" t="s">
        <v>51</v>
      </c>
      <c r="C599" s="550"/>
      <c r="D599" s="54" t="s">
        <v>9</v>
      </c>
      <c r="E599" s="246">
        <f>E600+E601+E602</f>
        <v>1.56</v>
      </c>
      <c r="F599" s="246">
        <f>F600+F601+F602</f>
        <v>1.56</v>
      </c>
      <c r="G599" s="246">
        <f>G600+G601+G602</f>
        <v>1.56</v>
      </c>
      <c r="H599" s="246">
        <f>H600+H601+H602</f>
        <v>0.2</v>
      </c>
      <c r="I599" s="246">
        <f>I600+I601+I602</f>
        <v>0</v>
      </c>
      <c r="J599" s="558"/>
      <c r="K599" s="246">
        <f>K600+K601+K602</f>
        <v>0</v>
      </c>
      <c r="L599" s="246">
        <f>L600+L601+L602</f>
        <v>0</v>
      </c>
      <c r="M599" s="246">
        <f>M600+M601+M602</f>
        <v>0</v>
      </c>
      <c r="N599" s="247">
        <f>N600+N601+N602</f>
        <v>1.76</v>
      </c>
    </row>
    <row r="600" spans="1:14" s="37" customFormat="1" ht="23.25" x14ac:dyDescent="0.25">
      <c r="A600" s="548"/>
      <c r="B600" s="561" t="str">
        <f>F580</f>
        <v>ЦИФРОВАЯ ЭКОНОМИКА</v>
      </c>
      <c r="C600" s="550"/>
      <c r="D600" s="55" t="s">
        <v>18</v>
      </c>
      <c r="E600" s="248">
        <f>E592+E596</f>
        <v>0</v>
      </c>
      <c r="F600" s="248">
        <f>F592+F596</f>
        <v>0</v>
      </c>
      <c r="G600" s="248">
        <f>G592+G596</f>
        <v>0</v>
      </c>
      <c r="H600" s="248">
        <f>H592+H596</f>
        <v>0</v>
      </c>
      <c r="I600" s="248">
        <f>I592+I596</f>
        <v>0</v>
      </c>
      <c r="J600" s="559"/>
      <c r="K600" s="248">
        <f t="shared" ref="K600:M602" si="32">K592+K596</f>
        <v>0</v>
      </c>
      <c r="L600" s="248">
        <f t="shared" si="32"/>
        <v>0</v>
      </c>
      <c r="M600" s="248">
        <f t="shared" si="32"/>
        <v>0</v>
      </c>
      <c r="N600" s="379">
        <f>E600+H600+I600+K600+L600+M600</f>
        <v>0</v>
      </c>
    </row>
    <row r="601" spans="1:14" s="37" customFormat="1" ht="23.25" x14ac:dyDescent="0.25">
      <c r="A601" s="548"/>
      <c r="B601" s="562"/>
      <c r="C601" s="550"/>
      <c r="D601" s="55" t="s">
        <v>10</v>
      </c>
      <c r="E601" s="248">
        <f t="shared" ref="E601:I602" si="33">E593+E597</f>
        <v>0</v>
      </c>
      <c r="F601" s="248">
        <f t="shared" si="33"/>
        <v>0</v>
      </c>
      <c r="G601" s="248">
        <f t="shared" si="33"/>
        <v>0</v>
      </c>
      <c r="H601" s="248">
        <f t="shared" si="33"/>
        <v>0</v>
      </c>
      <c r="I601" s="248">
        <f t="shared" si="33"/>
        <v>0</v>
      </c>
      <c r="J601" s="559"/>
      <c r="K601" s="248">
        <f t="shared" si="32"/>
        <v>0</v>
      </c>
      <c r="L601" s="248">
        <f t="shared" si="32"/>
        <v>0</v>
      </c>
      <c r="M601" s="248">
        <f t="shared" si="32"/>
        <v>0</v>
      </c>
      <c r="N601" s="379">
        <f>E601+H601+I601+K601+L601+M601</f>
        <v>0</v>
      </c>
    </row>
    <row r="602" spans="1:14" s="37" customFormat="1" ht="23.25" thickBot="1" x14ac:dyDescent="0.3">
      <c r="A602" s="549"/>
      <c r="B602" s="563"/>
      <c r="C602" s="551"/>
      <c r="D602" s="95" t="s">
        <v>11</v>
      </c>
      <c r="E602" s="248">
        <f t="shared" si="33"/>
        <v>1.56</v>
      </c>
      <c r="F602" s="248">
        <f t="shared" si="33"/>
        <v>1.56</v>
      </c>
      <c r="G602" s="248">
        <f t="shared" si="33"/>
        <v>1.56</v>
      </c>
      <c r="H602" s="248">
        <f t="shared" si="33"/>
        <v>0.2</v>
      </c>
      <c r="I602" s="248">
        <f t="shared" si="33"/>
        <v>0</v>
      </c>
      <c r="J602" s="560"/>
      <c r="K602" s="248">
        <f t="shared" si="32"/>
        <v>0</v>
      </c>
      <c r="L602" s="248">
        <f t="shared" si="32"/>
        <v>0</v>
      </c>
      <c r="M602" s="248">
        <f t="shared" si="32"/>
        <v>0</v>
      </c>
      <c r="N602" s="247">
        <f>E602+H602+I602+K602+L602+M602</f>
        <v>1.76</v>
      </c>
    </row>
    <row r="603" spans="1:14" s="37" customFormat="1" ht="62.25" customHeight="1" thickBot="1" x14ac:dyDescent="0.3">
      <c r="A603" s="70"/>
      <c r="B603" s="71"/>
      <c r="C603" s="71"/>
      <c r="D603" s="71"/>
      <c r="E603" s="100" t="s">
        <v>92</v>
      </c>
      <c r="F603" s="99" t="s">
        <v>61</v>
      </c>
      <c r="G603" s="101"/>
      <c r="H603" s="71"/>
      <c r="I603" s="71"/>
      <c r="J603" s="71"/>
      <c r="K603" s="71"/>
      <c r="L603" s="71"/>
      <c r="M603" s="71"/>
      <c r="N603" s="72"/>
    </row>
    <row r="604" spans="1:14" s="37" customFormat="1" ht="21" customHeight="1" thickBot="1" x14ac:dyDescent="0.3">
      <c r="A604" s="501" t="s">
        <v>334</v>
      </c>
      <c r="B604" s="460"/>
      <c r="C604" s="460"/>
      <c r="D604" s="460"/>
      <c r="E604" s="460"/>
      <c r="F604" s="460"/>
      <c r="G604" s="460"/>
      <c r="H604" s="460"/>
      <c r="I604" s="460"/>
      <c r="J604" s="460"/>
      <c r="K604" s="460"/>
      <c r="L604" s="460"/>
      <c r="M604" s="460"/>
      <c r="N604" s="461"/>
    </row>
    <row r="605" spans="1:14" s="37" customFormat="1" ht="78" x14ac:dyDescent="0.25">
      <c r="A605" s="477" t="s">
        <v>12</v>
      </c>
      <c r="B605" s="395" t="s">
        <v>333</v>
      </c>
      <c r="C605" s="401">
        <v>1</v>
      </c>
      <c r="D605" s="402" t="s">
        <v>164</v>
      </c>
      <c r="E605" s="403">
        <v>1</v>
      </c>
      <c r="F605" s="404"/>
      <c r="G605" s="404"/>
      <c r="H605" s="403">
        <v>1</v>
      </c>
      <c r="I605" s="403">
        <v>2</v>
      </c>
      <c r="J605" s="405"/>
      <c r="K605" s="403">
        <v>4</v>
      </c>
      <c r="L605" s="403">
        <v>6</v>
      </c>
      <c r="M605" s="403">
        <v>9</v>
      </c>
      <c r="N605" s="406"/>
    </row>
    <row r="606" spans="1:14" s="37" customFormat="1" ht="46.5" customHeight="1" x14ac:dyDescent="0.25">
      <c r="A606" s="503"/>
      <c r="B606" s="330" t="s">
        <v>107</v>
      </c>
      <c r="C606" s="396">
        <v>0</v>
      </c>
      <c r="D606" s="397" t="s">
        <v>164</v>
      </c>
      <c r="E606" s="398">
        <v>1</v>
      </c>
      <c r="F606" s="399"/>
      <c r="G606" s="398">
        <v>1</v>
      </c>
      <c r="H606" s="398">
        <v>2</v>
      </c>
      <c r="I606" s="398">
        <v>3</v>
      </c>
      <c r="J606" s="400" t="s">
        <v>388</v>
      </c>
      <c r="K606" s="398">
        <v>3</v>
      </c>
      <c r="L606" s="398">
        <v>3</v>
      </c>
      <c r="M606" s="398">
        <v>3</v>
      </c>
      <c r="N606" s="368"/>
    </row>
    <row r="607" spans="1:14" s="37" customFormat="1" ht="19.5" x14ac:dyDescent="0.25">
      <c r="A607" s="14"/>
      <c r="B607" s="15" t="s">
        <v>14</v>
      </c>
      <c r="C607" s="514" t="s">
        <v>15</v>
      </c>
      <c r="D607" s="515"/>
      <c r="E607" s="515"/>
      <c r="F607" s="515"/>
      <c r="G607" s="515"/>
      <c r="H607" s="515"/>
      <c r="I607" s="515"/>
      <c r="J607" s="515"/>
      <c r="K607" s="486"/>
      <c r="L607" s="486"/>
      <c r="M607" s="486"/>
      <c r="N607" s="487"/>
    </row>
    <row r="608" spans="1:14" s="37" customFormat="1" ht="39" customHeight="1" x14ac:dyDescent="0.25">
      <c r="A608" s="507" t="s">
        <v>16</v>
      </c>
      <c r="B608" s="440" t="s">
        <v>335</v>
      </c>
      <c r="C608" s="469"/>
      <c r="D608" s="4" t="s">
        <v>17</v>
      </c>
      <c r="E608" s="75">
        <f>SUM(E609:E611)</f>
        <v>2.46</v>
      </c>
      <c r="F608" s="75">
        <f>SUM(F609:F611)</f>
        <v>2.46</v>
      </c>
      <c r="G608" s="75">
        <f>SUM(G609:G611)</f>
        <v>2.46</v>
      </c>
      <c r="H608" s="75">
        <f>SUM(H609:H611)</f>
        <v>0</v>
      </c>
      <c r="I608" s="75">
        <f>SUM(I609:I611)</f>
        <v>0.15</v>
      </c>
      <c r="J608" s="456" t="s">
        <v>360</v>
      </c>
      <c r="K608" s="75">
        <f>SUM(K609:K611)</f>
        <v>0</v>
      </c>
      <c r="L608" s="75">
        <f>SUM(L609:L611)</f>
        <v>0</v>
      </c>
      <c r="M608" s="75">
        <f>SUM(M609:M611)</f>
        <v>0</v>
      </c>
      <c r="N608" s="85">
        <f t="shared" ref="N608:N615" si="34">E608+H608+I608+K608+L608+M608</f>
        <v>2.61</v>
      </c>
    </row>
    <row r="609" spans="1:14" s="37" customFormat="1" ht="35.25" customHeight="1" x14ac:dyDescent="0.25">
      <c r="A609" s="488"/>
      <c r="B609" s="440"/>
      <c r="C609" s="470"/>
      <c r="D609" s="16" t="s">
        <v>18</v>
      </c>
      <c r="E609" s="230"/>
      <c r="F609" s="230"/>
      <c r="G609" s="230"/>
      <c r="H609" s="231"/>
      <c r="I609" s="231"/>
      <c r="J609" s="457"/>
      <c r="K609" s="232"/>
      <c r="L609" s="232"/>
      <c r="M609" s="232"/>
      <c r="N609" s="268">
        <f t="shared" si="34"/>
        <v>0</v>
      </c>
    </row>
    <row r="610" spans="1:14" s="37" customFormat="1" ht="35.25" customHeight="1" x14ac:dyDescent="0.25">
      <c r="A610" s="488"/>
      <c r="B610" s="440"/>
      <c r="C610" s="470"/>
      <c r="D610" s="16" t="s">
        <v>10</v>
      </c>
      <c r="E610" s="294">
        <v>2.4500000000000002</v>
      </c>
      <c r="F610" s="294">
        <v>2.4500000000000002</v>
      </c>
      <c r="G610" s="350">
        <v>2.4500000000000002</v>
      </c>
      <c r="H610" s="295"/>
      <c r="I610" s="295"/>
      <c r="J610" s="457"/>
      <c r="K610" s="232"/>
      <c r="L610" s="232"/>
      <c r="M610" s="232"/>
      <c r="N610" s="268">
        <f t="shared" si="34"/>
        <v>2.4500000000000002</v>
      </c>
    </row>
    <row r="611" spans="1:14" s="37" customFormat="1" ht="36" customHeight="1" x14ac:dyDescent="0.25">
      <c r="A611" s="508"/>
      <c r="B611" s="440"/>
      <c r="C611" s="492"/>
      <c r="D611" s="17" t="s">
        <v>11</v>
      </c>
      <c r="E611" s="361">
        <v>0.01</v>
      </c>
      <c r="F611" s="361">
        <v>0.01</v>
      </c>
      <c r="G611" s="415">
        <v>0.01</v>
      </c>
      <c r="H611" s="361"/>
      <c r="I611" s="361">
        <v>0.15</v>
      </c>
      <c r="J611" s="458"/>
      <c r="K611" s="374"/>
      <c r="L611" s="374"/>
      <c r="M611" s="374"/>
      <c r="N611" s="85">
        <f t="shared" si="34"/>
        <v>0.16</v>
      </c>
    </row>
    <row r="612" spans="1:14" s="37" customFormat="1" ht="21" customHeight="1" x14ac:dyDescent="0.25">
      <c r="A612" s="507" t="s">
        <v>99</v>
      </c>
      <c r="B612" s="443" t="s">
        <v>383</v>
      </c>
      <c r="C612" s="469"/>
      <c r="D612" s="4" t="s">
        <v>17</v>
      </c>
      <c r="E612" s="75">
        <f>SUM(E613:E615)</f>
        <v>0.4</v>
      </c>
      <c r="F612" s="75">
        <f>SUM(F613:F615)</f>
        <v>0.4</v>
      </c>
      <c r="G612" s="75">
        <f>SUM(G613:G615)</f>
        <v>0.4</v>
      </c>
      <c r="H612" s="75">
        <f>SUM(H613:H615)</f>
        <v>0</v>
      </c>
      <c r="I612" s="75">
        <f>SUM(I613:I615)</f>
        <v>0</v>
      </c>
      <c r="J612" s="456" t="s">
        <v>336</v>
      </c>
      <c r="K612" s="75">
        <f>SUM(K613:K615)</f>
        <v>0</v>
      </c>
      <c r="L612" s="75">
        <f>SUM(L613:L615)</f>
        <v>0</v>
      </c>
      <c r="M612" s="75">
        <f>SUM(M613:M615)</f>
        <v>0</v>
      </c>
      <c r="N612" s="85">
        <f t="shared" si="34"/>
        <v>0.4</v>
      </c>
    </row>
    <row r="613" spans="1:14" s="37" customFormat="1" ht="21" customHeight="1" x14ac:dyDescent="0.25">
      <c r="A613" s="488"/>
      <c r="B613" s="444"/>
      <c r="C613" s="470"/>
      <c r="D613" s="16" t="s">
        <v>18</v>
      </c>
      <c r="E613" s="230"/>
      <c r="F613" s="230"/>
      <c r="G613" s="230"/>
      <c r="H613" s="392"/>
      <c r="I613" s="392"/>
      <c r="J613" s="457"/>
      <c r="K613" s="232"/>
      <c r="L613" s="232"/>
      <c r="M613" s="232"/>
      <c r="N613" s="268">
        <f t="shared" si="34"/>
        <v>0</v>
      </c>
    </row>
    <row r="614" spans="1:14" s="37" customFormat="1" ht="21" customHeight="1" x14ac:dyDescent="0.25">
      <c r="A614" s="488"/>
      <c r="B614" s="444"/>
      <c r="C614" s="470"/>
      <c r="D614" s="16" t="s">
        <v>10</v>
      </c>
      <c r="E614" s="230"/>
      <c r="F614" s="230"/>
      <c r="G614" s="230"/>
      <c r="H614" s="392"/>
      <c r="I614" s="392"/>
      <c r="J614" s="457"/>
      <c r="K614" s="232"/>
      <c r="L614" s="232"/>
      <c r="M614" s="232"/>
      <c r="N614" s="268">
        <f t="shared" si="34"/>
        <v>0</v>
      </c>
    </row>
    <row r="615" spans="1:14" s="37" customFormat="1" ht="21" customHeight="1" x14ac:dyDescent="0.25">
      <c r="A615" s="488"/>
      <c r="B615" s="445"/>
      <c r="C615" s="492"/>
      <c r="D615" s="17" t="s">
        <v>11</v>
      </c>
      <c r="E615" s="234">
        <v>0.4</v>
      </c>
      <c r="F615" s="234">
        <v>0.4</v>
      </c>
      <c r="G615" s="234">
        <v>0.4</v>
      </c>
      <c r="H615" s="235"/>
      <c r="I615" s="235"/>
      <c r="J615" s="458"/>
      <c r="K615" s="374"/>
      <c r="L615" s="374"/>
      <c r="M615" s="374"/>
      <c r="N615" s="85">
        <f t="shared" si="34"/>
        <v>0.4</v>
      </c>
    </row>
    <row r="616" spans="1:14" s="37" customFormat="1" ht="58.5" x14ac:dyDescent="0.25">
      <c r="A616" s="480" t="s">
        <v>13</v>
      </c>
      <c r="B616" s="327" t="s">
        <v>337</v>
      </c>
      <c r="C616" s="342">
        <v>0</v>
      </c>
      <c r="D616" s="402" t="s">
        <v>164</v>
      </c>
      <c r="E616" s="342">
        <v>19</v>
      </c>
      <c r="F616" s="342"/>
      <c r="G616" s="342"/>
      <c r="H616" s="342">
        <v>19</v>
      </c>
      <c r="I616" s="342">
        <v>32</v>
      </c>
      <c r="J616" s="342"/>
      <c r="K616" s="342">
        <v>32</v>
      </c>
      <c r="L616" s="342">
        <v>45</v>
      </c>
      <c r="M616" s="342">
        <v>45</v>
      </c>
      <c r="N616" s="335"/>
    </row>
    <row r="617" spans="1:14" s="37" customFormat="1" ht="26.25" customHeight="1" x14ac:dyDescent="0.25">
      <c r="A617" s="480"/>
      <c r="B617" s="330" t="s">
        <v>107</v>
      </c>
      <c r="C617" s="407">
        <v>0</v>
      </c>
      <c r="D617" s="408" t="s">
        <v>164</v>
      </c>
      <c r="E617" s="334">
        <v>1</v>
      </c>
      <c r="F617" s="334"/>
      <c r="G617" s="334">
        <v>1</v>
      </c>
      <c r="H617" s="334">
        <v>1</v>
      </c>
      <c r="I617" s="334">
        <v>1</v>
      </c>
      <c r="J617" s="400" t="s">
        <v>388</v>
      </c>
      <c r="K617" s="334">
        <v>1</v>
      </c>
      <c r="L617" s="334">
        <v>1</v>
      </c>
      <c r="M617" s="334">
        <v>1</v>
      </c>
      <c r="N617" s="328"/>
    </row>
    <row r="618" spans="1:14" s="37" customFormat="1" ht="19.5" x14ac:dyDescent="0.25">
      <c r="A618" s="14"/>
      <c r="B618" s="15" t="s">
        <v>14</v>
      </c>
      <c r="C618" s="514" t="s">
        <v>15</v>
      </c>
      <c r="D618" s="515"/>
      <c r="E618" s="515"/>
      <c r="F618" s="515"/>
      <c r="G618" s="515"/>
      <c r="H618" s="515"/>
      <c r="I618" s="515"/>
      <c r="J618" s="515"/>
      <c r="K618" s="486"/>
      <c r="L618" s="486"/>
      <c r="M618" s="486"/>
      <c r="N618" s="487"/>
    </row>
    <row r="619" spans="1:14" s="37" customFormat="1" ht="22.5" customHeight="1" x14ac:dyDescent="0.25">
      <c r="A619" s="507" t="s">
        <v>100</v>
      </c>
      <c r="B619" s="440" t="s">
        <v>338</v>
      </c>
      <c r="C619" s="469"/>
      <c r="D619" s="4" t="s">
        <v>17</v>
      </c>
      <c r="E619" s="75">
        <f>SUM(E620:E622)</f>
        <v>0.49</v>
      </c>
      <c r="F619" s="75">
        <f>SUM(F620:F622)</f>
        <v>0.49</v>
      </c>
      <c r="G619" s="75">
        <f>SUM(G620:G622)</f>
        <v>0.49</v>
      </c>
      <c r="H619" s="75">
        <f>SUM(H620:H622)</f>
        <v>0</v>
      </c>
      <c r="I619" s="75">
        <f>SUM(I620:I622)</f>
        <v>0</v>
      </c>
      <c r="J619" s="456" t="s">
        <v>353</v>
      </c>
      <c r="K619" s="75">
        <f>SUM(K620:K622)</f>
        <v>0</v>
      </c>
      <c r="L619" s="75">
        <f>SUM(L620:L622)</f>
        <v>0</v>
      </c>
      <c r="M619" s="75">
        <f>SUM(M620:M622)</f>
        <v>0</v>
      </c>
      <c r="N619" s="85">
        <f>E619+H619+I619+K619+L619+M619</f>
        <v>0.49</v>
      </c>
    </row>
    <row r="620" spans="1:14" s="37" customFormat="1" ht="23.25" x14ac:dyDescent="0.25">
      <c r="A620" s="488"/>
      <c r="B620" s="440"/>
      <c r="C620" s="470"/>
      <c r="D620" s="16" t="s">
        <v>18</v>
      </c>
      <c r="E620" s="230">
        <v>0.49</v>
      </c>
      <c r="F620" s="230">
        <v>0.49</v>
      </c>
      <c r="G620" s="230">
        <v>0.49</v>
      </c>
      <c r="H620" s="231"/>
      <c r="I620" s="231"/>
      <c r="J620" s="457"/>
      <c r="K620" s="232"/>
      <c r="L620" s="232"/>
      <c r="M620" s="232"/>
      <c r="N620" s="268">
        <f>E620+H620+I620+K620+L620+M620</f>
        <v>0.49</v>
      </c>
    </row>
    <row r="621" spans="1:14" s="37" customFormat="1" ht="23.25" x14ac:dyDescent="0.25">
      <c r="A621" s="488"/>
      <c r="B621" s="440"/>
      <c r="C621" s="470"/>
      <c r="D621" s="16" t="s">
        <v>10</v>
      </c>
      <c r="E621" s="230"/>
      <c r="F621" s="230"/>
      <c r="G621" s="230"/>
      <c r="H621" s="231"/>
      <c r="I621" s="231"/>
      <c r="J621" s="457"/>
      <c r="K621" s="232"/>
      <c r="L621" s="232"/>
      <c r="M621" s="232"/>
      <c r="N621" s="268">
        <f>E621+H621+I621+K621+L621+M621</f>
        <v>0</v>
      </c>
    </row>
    <row r="622" spans="1:14" s="37" customFormat="1" ht="22.5" x14ac:dyDescent="0.25">
      <c r="A622" s="488"/>
      <c r="B622" s="443"/>
      <c r="C622" s="470"/>
      <c r="D622" s="20" t="s">
        <v>11</v>
      </c>
      <c r="E622" s="291"/>
      <c r="F622" s="291"/>
      <c r="G622" s="291"/>
      <c r="H622" s="292"/>
      <c r="I622" s="292"/>
      <c r="J622" s="458"/>
      <c r="K622" s="385"/>
      <c r="L622" s="385"/>
      <c r="M622" s="385"/>
      <c r="N622" s="293">
        <f>E622+H622+I622+K622+L622+M622</f>
        <v>0</v>
      </c>
    </row>
    <row r="623" spans="1:14" s="37" customFormat="1" ht="21" customHeight="1" x14ac:dyDescent="0.25">
      <c r="A623" s="451" t="s">
        <v>339</v>
      </c>
      <c r="B623" s="451"/>
      <c r="C623" s="451"/>
      <c r="D623" s="451"/>
      <c r="E623" s="451"/>
      <c r="F623" s="451"/>
      <c r="G623" s="451"/>
      <c r="H623" s="451"/>
      <c r="I623" s="451"/>
      <c r="J623" s="451"/>
      <c r="K623" s="451"/>
      <c r="L623" s="451"/>
      <c r="M623" s="451"/>
      <c r="N623" s="451"/>
    </row>
    <row r="624" spans="1:14" s="37" customFormat="1" ht="78" x14ac:dyDescent="0.25">
      <c r="A624" s="478" t="s">
        <v>12</v>
      </c>
      <c r="B624" s="327" t="s">
        <v>340</v>
      </c>
      <c r="C624" s="358">
        <v>0</v>
      </c>
      <c r="D624" s="369" t="s">
        <v>164</v>
      </c>
      <c r="E624" s="358">
        <v>0</v>
      </c>
      <c r="F624" s="335"/>
      <c r="G624" s="335"/>
      <c r="H624" s="342">
        <v>50</v>
      </c>
      <c r="I624" s="342">
        <v>100</v>
      </c>
      <c r="J624" s="411"/>
      <c r="K624" s="412">
        <v>150</v>
      </c>
      <c r="L624" s="413">
        <v>200</v>
      </c>
      <c r="M624" s="413">
        <v>250</v>
      </c>
      <c r="N624" s="413"/>
    </row>
    <row r="625" spans="1:14" s="37" customFormat="1" ht="37.5" x14ac:dyDescent="0.25">
      <c r="A625" s="478"/>
      <c r="B625" s="330" t="s">
        <v>107</v>
      </c>
      <c r="C625" s="407">
        <v>0</v>
      </c>
      <c r="D625" s="408" t="s">
        <v>164</v>
      </c>
      <c r="E625" s="334">
        <v>0</v>
      </c>
      <c r="F625" s="334"/>
      <c r="G625" s="334">
        <v>0</v>
      </c>
      <c r="H625" s="334">
        <v>3</v>
      </c>
      <c r="I625" s="334">
        <v>6</v>
      </c>
      <c r="J625" s="409" t="s">
        <v>341</v>
      </c>
      <c r="K625" s="410">
        <v>9</v>
      </c>
      <c r="L625" s="334">
        <v>12</v>
      </c>
      <c r="M625" s="334">
        <v>15</v>
      </c>
      <c r="N625" s="368"/>
    </row>
    <row r="626" spans="1:14" s="37" customFormat="1" ht="19.5" x14ac:dyDescent="0.25">
      <c r="A626" s="18"/>
      <c r="B626" s="19" t="s">
        <v>14</v>
      </c>
      <c r="C626" s="479" t="s">
        <v>15</v>
      </c>
      <c r="D626" s="479"/>
      <c r="E626" s="479"/>
      <c r="F626" s="479"/>
      <c r="G626" s="479"/>
      <c r="H626" s="479"/>
      <c r="I626" s="479"/>
      <c r="J626" s="479"/>
      <c r="K626" s="486"/>
      <c r="L626" s="486"/>
      <c r="M626" s="486"/>
      <c r="N626" s="487"/>
    </row>
    <row r="627" spans="1:14" s="37" customFormat="1" ht="22.5" customHeight="1" x14ac:dyDescent="0.25">
      <c r="A627" s="488" t="s">
        <v>29</v>
      </c>
      <c r="B627" s="440" t="s">
        <v>342</v>
      </c>
      <c r="C627" s="446"/>
      <c r="D627" s="44" t="s">
        <v>17</v>
      </c>
      <c r="E627" s="75">
        <f>SUM(E628:E630)</f>
        <v>0</v>
      </c>
      <c r="F627" s="75">
        <f>SUM(F628:F630)</f>
        <v>0</v>
      </c>
      <c r="G627" s="75">
        <f>SUM(G628:G630)</f>
        <v>0</v>
      </c>
      <c r="H627" s="75">
        <f>SUM(H628:H630)</f>
        <v>0</v>
      </c>
      <c r="I627" s="75">
        <f>SUM(I628:I630)</f>
        <v>0</v>
      </c>
      <c r="J627" s="471"/>
      <c r="K627" s="75">
        <f>SUM(K628:K630)</f>
        <v>0</v>
      </c>
      <c r="L627" s="75">
        <f>SUM(L628:L630)</f>
        <v>0.04</v>
      </c>
      <c r="M627" s="75">
        <f>SUM(M628:M630)</f>
        <v>0.04</v>
      </c>
      <c r="N627" s="85">
        <f>E627+H627+I627+K627+L627+M627</f>
        <v>0.08</v>
      </c>
    </row>
    <row r="628" spans="1:14" s="37" customFormat="1" ht="23.25" x14ac:dyDescent="0.25">
      <c r="A628" s="488"/>
      <c r="B628" s="440"/>
      <c r="C628" s="447"/>
      <c r="D628" s="16" t="s">
        <v>18</v>
      </c>
      <c r="E628" s="230"/>
      <c r="F628" s="230"/>
      <c r="G628" s="230"/>
      <c r="H628" s="231"/>
      <c r="I628" s="231"/>
      <c r="J628" s="472"/>
      <c r="K628" s="232"/>
      <c r="L628" s="232"/>
      <c r="M628" s="232"/>
      <c r="N628" s="268">
        <f>E628+H628+I628+K628+L628+M628</f>
        <v>0</v>
      </c>
    </row>
    <row r="629" spans="1:14" s="37" customFormat="1" ht="23.25" x14ac:dyDescent="0.25">
      <c r="A629" s="488"/>
      <c r="B629" s="440"/>
      <c r="C629" s="447"/>
      <c r="D629" s="16" t="s">
        <v>10</v>
      </c>
      <c r="E629" s="230"/>
      <c r="F629" s="230"/>
      <c r="G629" s="230"/>
      <c r="H629" s="231"/>
      <c r="I629" s="231"/>
      <c r="J629" s="472"/>
      <c r="K629" s="232"/>
      <c r="L629" s="232"/>
      <c r="M629" s="232"/>
      <c r="N629" s="268">
        <f>E629+H629+I629+K629+L629+M629</f>
        <v>0</v>
      </c>
    </row>
    <row r="630" spans="1:14" s="37" customFormat="1" ht="22.5" x14ac:dyDescent="0.25">
      <c r="A630" s="488"/>
      <c r="B630" s="440"/>
      <c r="C630" s="448"/>
      <c r="D630" s="20" t="s">
        <v>11</v>
      </c>
      <c r="E630" s="234"/>
      <c r="F630" s="234"/>
      <c r="G630" s="234"/>
      <c r="H630" s="235"/>
      <c r="I630" s="235"/>
      <c r="J630" s="473"/>
      <c r="K630" s="374"/>
      <c r="L630" s="374">
        <v>0.04</v>
      </c>
      <c r="M630" s="374">
        <v>0.04</v>
      </c>
      <c r="N630" s="85">
        <f>E630+H630+I630+K630+L630+M630</f>
        <v>0.08</v>
      </c>
    </row>
    <row r="631" spans="1:14" s="37" customFormat="1" ht="40.5" x14ac:dyDescent="0.25">
      <c r="A631" s="548">
        <v>10</v>
      </c>
      <c r="B631" s="74" t="s">
        <v>51</v>
      </c>
      <c r="C631" s="550"/>
      <c r="D631" s="54" t="s">
        <v>9</v>
      </c>
      <c r="E631" s="246">
        <f>E632+E633+E634</f>
        <v>3.3500000000000005</v>
      </c>
      <c r="F631" s="246">
        <f>F632+F633+F634</f>
        <v>3.3500000000000005</v>
      </c>
      <c r="G631" s="246">
        <f>G632+G633+G634</f>
        <v>3.3500000000000005</v>
      </c>
      <c r="H631" s="246">
        <f>H632+H633+H634</f>
        <v>0</v>
      </c>
      <c r="I631" s="246">
        <f>I632+I633+I634</f>
        <v>0.15</v>
      </c>
      <c r="J631" s="558"/>
      <c r="K631" s="246">
        <f>K632+K633+K634</f>
        <v>0</v>
      </c>
      <c r="L631" s="246">
        <f>L632+L633+L634</f>
        <v>0.04</v>
      </c>
      <c r="M631" s="246">
        <f>M632+M633+M634</f>
        <v>0.04</v>
      </c>
      <c r="N631" s="247">
        <f>N632+N633+N634</f>
        <v>3.5800000000000005</v>
      </c>
    </row>
    <row r="632" spans="1:14" s="37" customFormat="1" ht="23.25" x14ac:dyDescent="0.25">
      <c r="A632" s="548"/>
      <c r="B632" s="561" t="str">
        <f>F603</f>
        <v>КУЛЬТУРА</v>
      </c>
      <c r="C632" s="550"/>
      <c r="D632" s="55" t="s">
        <v>18</v>
      </c>
      <c r="E632" s="248">
        <f>E609+E613+E620+E628</f>
        <v>0.49</v>
      </c>
      <c r="F632" s="248">
        <f>F609+F613+F620+F628</f>
        <v>0.49</v>
      </c>
      <c r="G632" s="248">
        <f>G609+G613+G620+G628</f>
        <v>0.49</v>
      </c>
      <c r="H632" s="248">
        <f>H609+H613+H620+H628</f>
        <v>0</v>
      </c>
      <c r="I632" s="248">
        <f>I609+I613+I620+I628</f>
        <v>0</v>
      </c>
      <c r="J632" s="559"/>
      <c r="K632" s="248">
        <f>K609+K613+K620+K628</f>
        <v>0</v>
      </c>
      <c r="L632" s="248">
        <f t="shared" ref="L632:M634" si="35">L609+L613+L620+L628</f>
        <v>0</v>
      </c>
      <c r="M632" s="248">
        <f t="shared" si="35"/>
        <v>0</v>
      </c>
      <c r="N632" s="379">
        <f>E632+H632+I632+K632+L632+M632</f>
        <v>0.49</v>
      </c>
    </row>
    <row r="633" spans="1:14" s="37" customFormat="1" ht="23.25" x14ac:dyDescent="0.25">
      <c r="A633" s="548"/>
      <c r="B633" s="562"/>
      <c r="C633" s="550"/>
      <c r="D633" s="55" t="s">
        <v>10</v>
      </c>
      <c r="E633" s="248">
        <f t="shared" ref="E633:I634" si="36">E610+E614+E621+E629</f>
        <v>2.4500000000000002</v>
      </c>
      <c r="F633" s="248">
        <f t="shared" si="36"/>
        <v>2.4500000000000002</v>
      </c>
      <c r="G633" s="248">
        <f t="shared" si="36"/>
        <v>2.4500000000000002</v>
      </c>
      <c r="H633" s="248">
        <f t="shared" si="36"/>
        <v>0</v>
      </c>
      <c r="I633" s="248">
        <f t="shared" si="36"/>
        <v>0</v>
      </c>
      <c r="J633" s="559"/>
      <c r="K633" s="248">
        <f>K610+K614+K621+K629</f>
        <v>0</v>
      </c>
      <c r="L633" s="248">
        <f t="shared" si="35"/>
        <v>0</v>
      </c>
      <c r="M633" s="248">
        <f>M610+M614+M621+M629</f>
        <v>0</v>
      </c>
      <c r="N633" s="379">
        <f>E633+H633+I633+K633+L633+M633</f>
        <v>2.4500000000000002</v>
      </c>
    </row>
    <row r="634" spans="1:14" s="37" customFormat="1" ht="23.25" thickBot="1" x14ac:dyDescent="0.3">
      <c r="A634" s="549"/>
      <c r="B634" s="563"/>
      <c r="C634" s="551"/>
      <c r="D634" s="95" t="s">
        <v>11</v>
      </c>
      <c r="E634" s="382">
        <f t="shared" si="36"/>
        <v>0.41000000000000003</v>
      </c>
      <c r="F634" s="382">
        <f t="shared" si="36"/>
        <v>0.41000000000000003</v>
      </c>
      <c r="G634" s="382">
        <f t="shared" si="36"/>
        <v>0.41000000000000003</v>
      </c>
      <c r="H634" s="382">
        <f t="shared" si="36"/>
        <v>0</v>
      </c>
      <c r="I634" s="382">
        <f t="shared" si="36"/>
        <v>0.15</v>
      </c>
      <c r="J634" s="560"/>
      <c r="K634" s="382">
        <f>K611+K615+K622+K630</f>
        <v>0</v>
      </c>
      <c r="L634" s="382">
        <f t="shared" si="35"/>
        <v>0.04</v>
      </c>
      <c r="M634" s="382">
        <f>M611+M615+M622+M630</f>
        <v>0.04</v>
      </c>
      <c r="N634" s="380">
        <f>E634+H634+I634+K634+L634+M634</f>
        <v>0.64000000000000012</v>
      </c>
    </row>
    <row r="635" spans="1:14" s="37" customFormat="1" ht="48.75" customHeight="1" thickBot="1" x14ac:dyDescent="0.3">
      <c r="A635" s="70"/>
      <c r="B635" s="71"/>
      <c r="C635" s="71"/>
      <c r="D635" s="71"/>
      <c r="E635" s="100" t="s">
        <v>93</v>
      </c>
      <c r="F635" s="99" t="s">
        <v>62</v>
      </c>
      <c r="G635" s="101"/>
      <c r="H635" s="71"/>
      <c r="I635" s="71"/>
      <c r="J635" s="71"/>
      <c r="K635" s="71"/>
      <c r="L635" s="71"/>
      <c r="M635" s="71"/>
      <c r="N635" s="72"/>
    </row>
    <row r="636" spans="1:14" s="37" customFormat="1" ht="21" customHeight="1" thickBot="1" x14ac:dyDescent="0.3">
      <c r="A636" s="501" t="s">
        <v>343</v>
      </c>
      <c r="B636" s="460"/>
      <c r="C636" s="460"/>
      <c r="D636" s="460"/>
      <c r="E636" s="460"/>
      <c r="F636" s="460"/>
      <c r="G636" s="460"/>
      <c r="H636" s="460"/>
      <c r="I636" s="460"/>
      <c r="J636" s="460"/>
      <c r="K636" s="460"/>
      <c r="L636" s="460"/>
      <c r="M636" s="460"/>
      <c r="N636" s="461"/>
    </row>
    <row r="637" spans="1:14" s="37" customFormat="1" ht="370.5" customHeight="1" x14ac:dyDescent="0.25">
      <c r="A637" s="391" t="s">
        <v>12</v>
      </c>
      <c r="B637" s="364" t="s">
        <v>344</v>
      </c>
      <c r="C637" s="364"/>
      <c r="D637" s="366" t="s">
        <v>345</v>
      </c>
      <c r="E637" s="328">
        <v>10</v>
      </c>
      <c r="F637" s="327"/>
      <c r="G637" s="328">
        <v>21</v>
      </c>
      <c r="H637" s="328">
        <v>10</v>
      </c>
      <c r="I637" s="328">
        <v>10</v>
      </c>
      <c r="J637" s="632" t="s">
        <v>425</v>
      </c>
      <c r="K637" s="328">
        <v>10</v>
      </c>
      <c r="L637" s="328">
        <v>10</v>
      </c>
      <c r="M637" s="328">
        <v>10</v>
      </c>
      <c r="N637" s="328"/>
    </row>
    <row r="638" spans="1:14" s="37" customFormat="1" ht="19.5" customHeight="1" thickBot="1" x14ac:dyDescent="0.3">
      <c r="A638" s="501" t="s">
        <v>346</v>
      </c>
      <c r="B638" s="460"/>
      <c r="C638" s="460"/>
      <c r="D638" s="460"/>
      <c r="E638" s="460"/>
      <c r="F638" s="460"/>
      <c r="G638" s="460"/>
      <c r="H638" s="460"/>
      <c r="I638" s="460"/>
      <c r="J638" s="460"/>
      <c r="K638" s="460"/>
      <c r="L638" s="460"/>
      <c r="M638" s="460"/>
      <c r="N638" s="461"/>
    </row>
    <row r="639" spans="1:14" s="37" customFormat="1" ht="97.5" x14ac:dyDescent="0.25">
      <c r="A639" s="391" t="s">
        <v>12</v>
      </c>
      <c r="B639" s="364" t="s">
        <v>347</v>
      </c>
      <c r="C639" s="328"/>
      <c r="D639" s="366" t="s">
        <v>345</v>
      </c>
      <c r="E639" s="328">
        <v>3</v>
      </c>
      <c r="F639" s="327"/>
      <c r="G639" s="328">
        <v>3</v>
      </c>
      <c r="H639" s="328">
        <v>3</v>
      </c>
      <c r="I639" s="328">
        <v>3</v>
      </c>
      <c r="J639" s="632" t="s">
        <v>428</v>
      </c>
      <c r="K639" s="328">
        <v>3</v>
      </c>
      <c r="L639" s="328">
        <v>3</v>
      </c>
      <c r="M639" s="328">
        <v>3</v>
      </c>
      <c r="N639" s="328"/>
    </row>
    <row r="640" spans="1:14" s="37" customFormat="1" ht="19.5" customHeight="1" thickBot="1" x14ac:dyDescent="0.3">
      <c r="A640" s="501" t="s">
        <v>348</v>
      </c>
      <c r="B640" s="460"/>
      <c r="C640" s="460"/>
      <c r="D640" s="460"/>
      <c r="E640" s="460"/>
      <c r="F640" s="460"/>
      <c r="G640" s="460"/>
      <c r="H640" s="460"/>
      <c r="I640" s="460"/>
      <c r="J640" s="460"/>
      <c r="K640" s="460"/>
      <c r="L640" s="460"/>
      <c r="M640" s="460"/>
      <c r="N640" s="461"/>
    </row>
    <row r="641" spans="1:14" s="37" customFormat="1" ht="114.75" customHeight="1" x14ac:dyDescent="0.25">
      <c r="A641" s="391" t="s">
        <v>12</v>
      </c>
      <c r="B641" s="364" t="s">
        <v>349</v>
      </c>
      <c r="C641" s="328"/>
      <c r="D641" s="366" t="s">
        <v>345</v>
      </c>
      <c r="E641" s="328">
        <v>3</v>
      </c>
      <c r="F641" s="327"/>
      <c r="G641" s="414">
        <v>4.9000000000000004</v>
      </c>
      <c r="H641" s="328">
        <v>3</v>
      </c>
      <c r="I641" s="328">
        <v>3</v>
      </c>
      <c r="J641" s="632" t="s">
        <v>426</v>
      </c>
      <c r="K641" s="328">
        <v>3</v>
      </c>
      <c r="L641" s="328">
        <v>3</v>
      </c>
      <c r="M641" s="328">
        <v>3</v>
      </c>
      <c r="N641" s="328"/>
    </row>
    <row r="642" spans="1:14" s="37" customFormat="1" ht="19.5" x14ac:dyDescent="0.25">
      <c r="A642" s="14"/>
      <c r="B642" s="15" t="s">
        <v>14</v>
      </c>
      <c r="C642" s="514" t="s">
        <v>15</v>
      </c>
      <c r="D642" s="515"/>
      <c r="E642" s="515"/>
      <c r="F642" s="515"/>
      <c r="G642" s="515"/>
      <c r="H642" s="515"/>
      <c r="I642" s="515"/>
      <c r="J642" s="515"/>
      <c r="K642" s="486"/>
      <c r="L642" s="486"/>
      <c r="M642" s="486"/>
      <c r="N642" s="487"/>
    </row>
    <row r="643" spans="1:14" s="37" customFormat="1" ht="70.5" customHeight="1" x14ac:dyDescent="0.25">
      <c r="A643" s="507" t="s">
        <v>16</v>
      </c>
      <c r="B643" s="440" t="s">
        <v>350</v>
      </c>
      <c r="C643" s="469"/>
      <c r="D643" s="4" t="s">
        <v>17</v>
      </c>
      <c r="E643" s="75">
        <f>SUM(E644:E646)</f>
        <v>0.3</v>
      </c>
      <c r="F643" s="75">
        <f>SUM(F644:F646)</f>
        <v>0.3</v>
      </c>
      <c r="G643" s="75">
        <f>SUM(G644:G646)</f>
        <v>0.3</v>
      </c>
      <c r="H643" s="75">
        <f>SUM(H644:H646)</f>
        <v>0.1</v>
      </c>
      <c r="I643" s="75">
        <f>SUM(I644:I646)</f>
        <v>0.1</v>
      </c>
      <c r="J643" s="443" t="s">
        <v>429</v>
      </c>
      <c r="K643" s="75">
        <f>SUM(K644:K646)</f>
        <v>0</v>
      </c>
      <c r="L643" s="75">
        <f>SUM(L644:L646)</f>
        <v>0</v>
      </c>
      <c r="M643" s="75">
        <f>SUM(M644:M646)</f>
        <v>0</v>
      </c>
      <c r="N643" s="85">
        <f>E643+H643+I643+K643+L643+M643</f>
        <v>0.5</v>
      </c>
    </row>
    <row r="644" spans="1:14" s="37" customFormat="1" ht="62.25" customHeight="1" x14ac:dyDescent="0.25">
      <c r="A644" s="488"/>
      <c r="B644" s="440"/>
      <c r="C644" s="470"/>
      <c r="D644" s="16" t="s">
        <v>18</v>
      </c>
      <c r="E644" s="230"/>
      <c r="F644" s="230"/>
      <c r="G644" s="230"/>
      <c r="H644" s="231"/>
      <c r="I644" s="231"/>
      <c r="J644" s="444"/>
      <c r="K644" s="232"/>
      <c r="L644" s="232"/>
      <c r="M644" s="232"/>
      <c r="N644" s="268">
        <f>E644+H644+I644+K644+L644+M644</f>
        <v>0</v>
      </c>
    </row>
    <row r="645" spans="1:14" s="37" customFormat="1" ht="54.75" customHeight="1" x14ac:dyDescent="0.25">
      <c r="A645" s="488"/>
      <c r="B645" s="440"/>
      <c r="C645" s="470"/>
      <c r="D645" s="16" t="s">
        <v>10</v>
      </c>
      <c r="E645" s="230"/>
      <c r="F645" s="230"/>
      <c r="G645" s="230"/>
      <c r="H645" s="231"/>
      <c r="I645" s="231"/>
      <c r="J645" s="444"/>
      <c r="K645" s="232"/>
      <c r="L645" s="232"/>
      <c r="M645" s="232"/>
      <c r="N645" s="268">
        <f>E645+H645+I645+K645+L645+M645</f>
        <v>0</v>
      </c>
    </row>
    <row r="646" spans="1:14" s="37" customFormat="1" ht="109.5" customHeight="1" x14ac:dyDescent="0.25">
      <c r="A646" s="508"/>
      <c r="B646" s="440"/>
      <c r="C646" s="492"/>
      <c r="D646" s="17" t="s">
        <v>11</v>
      </c>
      <c r="E646" s="361">
        <v>0.3</v>
      </c>
      <c r="F646" s="361">
        <v>0.3</v>
      </c>
      <c r="G646" s="361">
        <v>0.3</v>
      </c>
      <c r="H646" s="361">
        <v>0.1</v>
      </c>
      <c r="I646" s="361">
        <v>0.1</v>
      </c>
      <c r="J646" s="445"/>
      <c r="K646" s="232"/>
      <c r="L646" s="232"/>
      <c r="M646" s="232"/>
      <c r="N646" s="85">
        <f>E646+H646+I646+K646+L646+M646</f>
        <v>0.5</v>
      </c>
    </row>
    <row r="647" spans="1:14" s="37" customFormat="1" ht="40.5" x14ac:dyDescent="0.25">
      <c r="A647" s="548">
        <v>1</v>
      </c>
      <c r="B647" s="74" t="s">
        <v>51</v>
      </c>
      <c r="C647" s="550"/>
      <c r="D647" s="54" t="s">
        <v>9</v>
      </c>
      <c r="E647" s="246">
        <f>E648+E649+E650</f>
        <v>0.3</v>
      </c>
      <c r="F647" s="246">
        <f>F648+F649+F650</f>
        <v>0.3</v>
      </c>
      <c r="G647" s="246">
        <f>G648+G649+G650</f>
        <v>0.3</v>
      </c>
      <c r="H647" s="246">
        <f>H648+H649+H650</f>
        <v>0.1</v>
      </c>
      <c r="I647" s="246">
        <f>I648+I649+I650</f>
        <v>0.1</v>
      </c>
      <c r="J647" s="558"/>
      <c r="K647" s="246">
        <f>K648+K649+K650</f>
        <v>0</v>
      </c>
      <c r="L647" s="246">
        <f>L648+L649+L650</f>
        <v>0</v>
      </c>
      <c r="M647" s="246">
        <f>M648+M649+M650</f>
        <v>0</v>
      </c>
      <c r="N647" s="247">
        <f>N648+N649+N650</f>
        <v>0.5</v>
      </c>
    </row>
    <row r="648" spans="1:14" s="37" customFormat="1" x14ac:dyDescent="0.25">
      <c r="A648" s="548"/>
      <c r="B648" s="561" t="str">
        <f>F635</f>
        <v>МАЛОЕ И СРЕДНЕЕ ПРЕДПРИНИМАТЕЛЬСТВО</v>
      </c>
      <c r="C648" s="550"/>
      <c r="D648" s="55" t="s">
        <v>18</v>
      </c>
      <c r="E648" s="248">
        <f>E644</f>
        <v>0</v>
      </c>
      <c r="F648" s="248">
        <f t="shared" ref="F648:I648" si="37">F644</f>
        <v>0</v>
      </c>
      <c r="G648" s="248">
        <f t="shared" si="37"/>
        <v>0</v>
      </c>
      <c r="H648" s="248">
        <f t="shared" si="37"/>
        <v>0</v>
      </c>
      <c r="I648" s="248">
        <f t="shared" si="37"/>
        <v>0</v>
      </c>
      <c r="J648" s="559"/>
      <c r="K648" s="249">
        <f>K644</f>
        <v>0</v>
      </c>
      <c r="L648" s="249">
        <f t="shared" ref="L648:M648" si="38">L644</f>
        <v>0</v>
      </c>
      <c r="M648" s="249">
        <f t="shared" si="38"/>
        <v>0</v>
      </c>
      <c r="N648" s="252">
        <f>E648+H648+I648+K648+L648+M648</f>
        <v>0</v>
      </c>
    </row>
    <row r="649" spans="1:14" s="37" customFormat="1" x14ac:dyDescent="0.25">
      <c r="A649" s="548"/>
      <c r="B649" s="562"/>
      <c r="C649" s="550"/>
      <c r="D649" s="55" t="s">
        <v>10</v>
      </c>
      <c r="E649" s="248">
        <f t="shared" ref="E649:I650" si="39">E645</f>
        <v>0</v>
      </c>
      <c r="F649" s="248">
        <f t="shared" si="39"/>
        <v>0</v>
      </c>
      <c r="G649" s="248">
        <f t="shared" si="39"/>
        <v>0</v>
      </c>
      <c r="H649" s="248">
        <f t="shared" si="39"/>
        <v>0</v>
      </c>
      <c r="I649" s="248">
        <f t="shared" si="39"/>
        <v>0</v>
      </c>
      <c r="J649" s="559"/>
      <c r="K649" s="249">
        <f t="shared" ref="K649:M650" si="40">K645</f>
        <v>0</v>
      </c>
      <c r="L649" s="249">
        <f t="shared" si="40"/>
        <v>0</v>
      </c>
      <c r="M649" s="249">
        <f t="shared" si="40"/>
        <v>0</v>
      </c>
      <c r="N649" s="252">
        <f>E649+H649+I649+K649+L649+M649</f>
        <v>0</v>
      </c>
    </row>
    <row r="650" spans="1:14" s="37" customFormat="1" ht="21" thickBot="1" x14ac:dyDescent="0.3">
      <c r="A650" s="549"/>
      <c r="B650" s="563"/>
      <c r="C650" s="551"/>
      <c r="D650" s="95" t="s">
        <v>11</v>
      </c>
      <c r="E650" s="382">
        <f t="shared" si="39"/>
        <v>0.3</v>
      </c>
      <c r="F650" s="382">
        <f t="shared" si="39"/>
        <v>0.3</v>
      </c>
      <c r="G650" s="382">
        <f t="shared" si="39"/>
        <v>0.3</v>
      </c>
      <c r="H650" s="382">
        <f t="shared" si="39"/>
        <v>0.1</v>
      </c>
      <c r="I650" s="382">
        <f t="shared" si="39"/>
        <v>0.1</v>
      </c>
      <c r="J650" s="560"/>
      <c r="K650" s="383">
        <f t="shared" si="40"/>
        <v>0</v>
      </c>
      <c r="L650" s="383">
        <f t="shared" si="40"/>
        <v>0</v>
      </c>
      <c r="M650" s="383">
        <f t="shared" si="40"/>
        <v>0</v>
      </c>
      <c r="N650" s="253">
        <f>E650+H650+I650+K650+L650+M650</f>
        <v>0.5</v>
      </c>
    </row>
    <row r="651" spans="1:14" s="37" customFormat="1" ht="44.25" customHeight="1" thickBot="1" x14ac:dyDescent="0.3">
      <c r="A651" s="70"/>
      <c r="B651" s="71"/>
      <c r="C651" s="71"/>
      <c r="D651" s="71"/>
      <c r="E651" s="100" t="s">
        <v>94</v>
      </c>
      <c r="F651" s="99" t="s">
        <v>63</v>
      </c>
      <c r="G651" s="101"/>
      <c r="H651" s="71"/>
      <c r="I651" s="71"/>
      <c r="J651" s="71"/>
      <c r="K651" s="71"/>
      <c r="L651" s="71"/>
      <c r="M651" s="71"/>
      <c r="N651" s="72"/>
    </row>
    <row r="652" spans="1:14" s="37" customFormat="1" ht="21" customHeight="1" thickBot="1" x14ac:dyDescent="0.3">
      <c r="A652" s="501" t="s">
        <v>31</v>
      </c>
      <c r="B652" s="460"/>
      <c r="C652" s="460"/>
      <c r="D652" s="460"/>
      <c r="E652" s="460"/>
      <c r="F652" s="460"/>
      <c r="G652" s="460"/>
      <c r="H652" s="460"/>
      <c r="I652" s="460"/>
      <c r="J652" s="460"/>
      <c r="K652" s="460"/>
      <c r="L652" s="460"/>
      <c r="M652" s="460"/>
      <c r="N652" s="461"/>
    </row>
    <row r="653" spans="1:14" s="37" customFormat="1" ht="39" x14ac:dyDescent="0.25">
      <c r="A653" s="477" t="s">
        <v>12</v>
      </c>
      <c r="B653" s="6" t="s">
        <v>24</v>
      </c>
      <c r="C653" s="80"/>
      <c r="D653" s="81"/>
      <c r="E653" s="80"/>
      <c r="F653" s="80"/>
      <c r="G653" s="80"/>
      <c r="H653" s="80"/>
      <c r="I653" s="80"/>
      <c r="J653" s="82" t="s">
        <v>323</v>
      </c>
      <c r="K653" s="83"/>
      <c r="L653" s="83"/>
      <c r="M653" s="83"/>
      <c r="N653" s="84"/>
    </row>
    <row r="654" spans="1:14" s="37" customFormat="1" x14ac:dyDescent="0.25">
      <c r="A654" s="503"/>
      <c r="B654" s="13" t="s">
        <v>25</v>
      </c>
      <c r="C654" s="27"/>
      <c r="D654" s="11"/>
      <c r="E654" s="27"/>
      <c r="F654" s="27"/>
      <c r="G654" s="27"/>
      <c r="H654" s="27"/>
      <c r="I654" s="27"/>
      <c r="J654" s="38"/>
      <c r="K654" s="27"/>
      <c r="L654" s="27"/>
      <c r="M654" s="27"/>
      <c r="N654" s="28"/>
    </row>
    <row r="655" spans="1:14" s="37" customFormat="1" ht="19.5" x14ac:dyDescent="0.25">
      <c r="A655" s="14"/>
      <c r="B655" s="15" t="s">
        <v>14</v>
      </c>
      <c r="C655" s="514" t="s">
        <v>15</v>
      </c>
      <c r="D655" s="515"/>
      <c r="E655" s="515"/>
      <c r="F655" s="515"/>
      <c r="G655" s="515"/>
      <c r="H655" s="515"/>
      <c r="I655" s="515"/>
      <c r="J655" s="515"/>
      <c r="K655" s="486"/>
      <c r="L655" s="486"/>
      <c r="M655" s="486"/>
      <c r="N655" s="487"/>
    </row>
    <row r="656" spans="1:14" s="37" customFormat="1" ht="22.5" customHeight="1" x14ac:dyDescent="0.25">
      <c r="A656" s="507" t="s">
        <v>16</v>
      </c>
      <c r="B656" s="466" t="s">
        <v>33</v>
      </c>
      <c r="C656" s="469"/>
      <c r="D656" s="4" t="s">
        <v>17</v>
      </c>
      <c r="E656" s="75">
        <f>SUM(E657:E659)</f>
        <v>0</v>
      </c>
      <c r="F656" s="75">
        <f>SUM(F657:F659)</f>
        <v>0</v>
      </c>
      <c r="G656" s="75">
        <f>SUM(G657:G659)</f>
        <v>0</v>
      </c>
      <c r="H656" s="75">
        <f>SUM(H657:H659)</f>
        <v>0</v>
      </c>
      <c r="I656" s="75">
        <f>SUM(I657:I659)</f>
        <v>0</v>
      </c>
      <c r="J656" s="471"/>
      <c r="K656" s="75">
        <f>SUM(K657:K659)</f>
        <v>0</v>
      </c>
      <c r="L656" s="75">
        <f>SUM(L657:L659)</f>
        <v>0</v>
      </c>
      <c r="M656" s="75">
        <f>SUM(M657:M659)</f>
        <v>0</v>
      </c>
      <c r="N656" s="85">
        <f>E656+H656+I656+K656+L656+M656</f>
        <v>0</v>
      </c>
    </row>
    <row r="657" spans="1:14" s="37" customFormat="1" ht="23.25" x14ac:dyDescent="0.25">
      <c r="A657" s="488"/>
      <c r="B657" s="467"/>
      <c r="C657" s="470"/>
      <c r="D657" s="16" t="s">
        <v>18</v>
      </c>
      <c r="E657" s="230"/>
      <c r="F657" s="230"/>
      <c r="G657" s="230"/>
      <c r="H657" s="231"/>
      <c r="I657" s="231"/>
      <c r="J657" s="472"/>
      <c r="K657" s="232"/>
      <c r="L657" s="232"/>
      <c r="M657" s="232"/>
      <c r="N657" s="268">
        <f>E657+H657+I657+K657+L657+M657</f>
        <v>0</v>
      </c>
    </row>
    <row r="658" spans="1:14" s="37" customFormat="1" ht="23.25" x14ac:dyDescent="0.25">
      <c r="A658" s="488"/>
      <c r="B658" s="467"/>
      <c r="C658" s="470"/>
      <c r="D658" s="16" t="s">
        <v>10</v>
      </c>
      <c r="E658" s="230"/>
      <c r="F658" s="230"/>
      <c r="G658" s="230"/>
      <c r="H658" s="231"/>
      <c r="I658" s="231"/>
      <c r="J658" s="472"/>
      <c r="K658" s="232"/>
      <c r="L658" s="232"/>
      <c r="M658" s="232"/>
      <c r="N658" s="268">
        <f>E658+H658+I658+K658+L658+M658</f>
        <v>0</v>
      </c>
    </row>
    <row r="659" spans="1:14" s="37" customFormat="1" ht="22.5" x14ac:dyDescent="0.25">
      <c r="A659" s="508"/>
      <c r="B659" s="468"/>
      <c r="C659" s="492"/>
      <c r="D659" s="17" t="s">
        <v>11</v>
      </c>
      <c r="E659" s="234"/>
      <c r="F659" s="234"/>
      <c r="G659" s="234"/>
      <c r="H659" s="235"/>
      <c r="I659" s="235"/>
      <c r="J659" s="473"/>
      <c r="K659" s="232"/>
      <c r="L659" s="232"/>
      <c r="M659" s="232"/>
      <c r="N659" s="85">
        <f>E659+H659+I659+K659+L659+M659</f>
        <v>0</v>
      </c>
    </row>
    <row r="660" spans="1:14" s="37" customFormat="1" ht="39" x14ac:dyDescent="0.25">
      <c r="A660" s="478" t="s">
        <v>13</v>
      </c>
      <c r="B660" s="29" t="s">
        <v>24</v>
      </c>
      <c r="C660" s="40"/>
      <c r="D660" s="41"/>
      <c r="E660" s="236"/>
      <c r="F660" s="236"/>
      <c r="G660" s="236"/>
      <c r="H660" s="236"/>
      <c r="I660" s="236"/>
      <c r="J660" s="237"/>
      <c r="K660" s="232"/>
      <c r="L660" s="232"/>
      <c r="M660" s="232"/>
      <c r="N660" s="238"/>
    </row>
    <row r="661" spans="1:14" s="37" customFormat="1" x14ac:dyDescent="0.25">
      <c r="A661" s="503"/>
      <c r="B661" s="13" t="s">
        <v>25</v>
      </c>
      <c r="C661" s="27"/>
      <c r="D661" s="11"/>
      <c r="E661" s="27"/>
      <c r="F661" s="27"/>
      <c r="G661" s="27"/>
      <c r="H661" s="27"/>
      <c r="I661" s="27"/>
      <c r="J661" s="38"/>
      <c r="K661" s="27"/>
      <c r="L661" s="27"/>
      <c r="M661" s="27"/>
      <c r="N661" s="28"/>
    </row>
    <row r="662" spans="1:14" s="37" customFormat="1" ht="19.5" x14ac:dyDescent="0.25">
      <c r="A662" s="14"/>
      <c r="B662" s="15" t="s">
        <v>14</v>
      </c>
      <c r="C662" s="514" t="s">
        <v>15</v>
      </c>
      <c r="D662" s="515"/>
      <c r="E662" s="515"/>
      <c r="F662" s="515"/>
      <c r="G662" s="515"/>
      <c r="H662" s="515"/>
      <c r="I662" s="515"/>
      <c r="J662" s="515"/>
      <c r="K662" s="486"/>
      <c r="L662" s="486"/>
      <c r="M662" s="486"/>
      <c r="N662" s="487"/>
    </row>
    <row r="663" spans="1:14" s="37" customFormat="1" ht="22.5" customHeight="1" x14ac:dyDescent="0.25">
      <c r="A663" s="507" t="s">
        <v>29</v>
      </c>
      <c r="B663" s="466" t="s">
        <v>33</v>
      </c>
      <c r="C663" s="469"/>
      <c r="D663" s="4" t="s">
        <v>17</v>
      </c>
      <c r="E663" s="75">
        <f>SUM(E664:E666)</f>
        <v>0</v>
      </c>
      <c r="F663" s="75">
        <f>SUM(F664:F666)</f>
        <v>0</v>
      </c>
      <c r="G663" s="75">
        <f>SUM(G664:G666)</f>
        <v>0</v>
      </c>
      <c r="H663" s="75">
        <f>SUM(H664:H666)</f>
        <v>0</v>
      </c>
      <c r="I663" s="75">
        <f>SUM(I664:I666)</f>
        <v>0</v>
      </c>
      <c r="J663" s="471"/>
      <c r="K663" s="75">
        <f>SUM(K664:K666)</f>
        <v>0</v>
      </c>
      <c r="L663" s="75">
        <f>SUM(L664:L666)</f>
        <v>0</v>
      </c>
      <c r="M663" s="75">
        <f>SUM(M664:M666)</f>
        <v>0</v>
      </c>
      <c r="N663" s="85">
        <f>E663+H663+I663+K663+L663+M663</f>
        <v>0</v>
      </c>
    </row>
    <row r="664" spans="1:14" s="37" customFormat="1" ht="23.25" x14ac:dyDescent="0.25">
      <c r="A664" s="488"/>
      <c r="B664" s="467"/>
      <c r="C664" s="470"/>
      <c r="D664" s="16" t="s">
        <v>18</v>
      </c>
      <c r="E664" s="230"/>
      <c r="F664" s="230"/>
      <c r="G664" s="230"/>
      <c r="H664" s="231"/>
      <c r="I664" s="231"/>
      <c r="J664" s="472"/>
      <c r="K664" s="232"/>
      <c r="L664" s="232"/>
      <c r="M664" s="232"/>
      <c r="N664" s="268">
        <f>E664+H664+I664+K664+L664+M664</f>
        <v>0</v>
      </c>
    </row>
    <row r="665" spans="1:14" s="37" customFormat="1" ht="23.25" x14ac:dyDescent="0.25">
      <c r="A665" s="488"/>
      <c r="B665" s="467"/>
      <c r="C665" s="470"/>
      <c r="D665" s="16" t="s">
        <v>10</v>
      </c>
      <c r="E665" s="230"/>
      <c r="F665" s="230"/>
      <c r="G665" s="230"/>
      <c r="H665" s="231"/>
      <c r="I665" s="231"/>
      <c r="J665" s="472"/>
      <c r="K665" s="232"/>
      <c r="L665" s="232"/>
      <c r="M665" s="232"/>
      <c r="N665" s="268">
        <f>E665+H665+I665+K665+L665+M665</f>
        <v>0</v>
      </c>
    </row>
    <row r="666" spans="1:14" s="37" customFormat="1" ht="22.5" x14ac:dyDescent="0.25">
      <c r="A666" s="488"/>
      <c r="B666" s="468"/>
      <c r="C666" s="470"/>
      <c r="D666" s="20" t="s">
        <v>11</v>
      </c>
      <c r="E666" s="234"/>
      <c r="F666" s="234"/>
      <c r="G666" s="234"/>
      <c r="H666" s="235"/>
      <c r="I666" s="235"/>
      <c r="J666" s="473"/>
      <c r="K666" s="232"/>
      <c r="L666" s="232"/>
      <c r="M666" s="232"/>
      <c r="N666" s="85">
        <f>E666+H666+I666+K666+L666+M666</f>
        <v>0</v>
      </c>
    </row>
    <row r="667" spans="1:14" s="37" customFormat="1" ht="39.75" thickBot="1" x14ac:dyDescent="0.3">
      <c r="A667" s="86" t="s">
        <v>28</v>
      </c>
      <c r="B667" s="87" t="s">
        <v>30</v>
      </c>
      <c r="C667" s="88"/>
      <c r="D667" s="89"/>
      <c r="E667" s="242"/>
      <c r="F667" s="242"/>
      <c r="G667" s="242"/>
      <c r="H667" s="242"/>
      <c r="I667" s="242"/>
      <c r="J667" s="243"/>
      <c r="K667" s="244"/>
      <c r="L667" s="244"/>
      <c r="M667" s="244"/>
      <c r="N667" s="245"/>
    </row>
    <row r="668" spans="1:14" s="37" customFormat="1" ht="21" customHeight="1" thickBot="1" x14ac:dyDescent="0.3">
      <c r="A668" s="474" t="s">
        <v>32</v>
      </c>
      <c r="B668" s="475"/>
      <c r="C668" s="475"/>
      <c r="D668" s="475"/>
      <c r="E668" s="475"/>
      <c r="F668" s="475"/>
      <c r="G668" s="475"/>
      <c r="H668" s="475"/>
      <c r="I668" s="475"/>
      <c r="J668" s="475"/>
      <c r="K668" s="475"/>
      <c r="L668" s="475"/>
      <c r="M668" s="475"/>
      <c r="N668" s="476"/>
    </row>
    <row r="669" spans="1:14" s="37" customFormat="1" ht="39" x14ac:dyDescent="0.25">
      <c r="A669" s="477" t="s">
        <v>12</v>
      </c>
      <c r="B669" s="6" t="s">
        <v>24</v>
      </c>
      <c r="C669" s="30"/>
      <c r="D669" s="31"/>
      <c r="E669" s="30"/>
      <c r="F669" s="30"/>
      <c r="G669" s="30"/>
      <c r="H669" s="30"/>
      <c r="I669" s="30"/>
      <c r="J669" s="39"/>
      <c r="K669" s="5"/>
      <c r="L669" s="5"/>
      <c r="M669" s="5"/>
      <c r="N669" s="34"/>
    </row>
    <row r="670" spans="1:14" s="37" customFormat="1" x14ac:dyDescent="0.25">
      <c r="A670" s="478"/>
      <c r="B670" s="7" t="s">
        <v>25</v>
      </c>
      <c r="C670" s="12"/>
      <c r="D670" s="9"/>
      <c r="E670" s="12"/>
      <c r="F670" s="12"/>
      <c r="G670" s="12"/>
      <c r="H670" s="12"/>
      <c r="I670" s="12"/>
      <c r="J670" s="42"/>
      <c r="K670" s="8"/>
      <c r="L670" s="8"/>
      <c r="M670" s="8"/>
      <c r="N670" s="10"/>
    </row>
    <row r="671" spans="1:14" s="37" customFormat="1" ht="19.5" x14ac:dyDescent="0.25">
      <c r="A671" s="18"/>
      <c r="B671" s="19" t="s">
        <v>14</v>
      </c>
      <c r="C671" s="479" t="s">
        <v>15</v>
      </c>
      <c r="D671" s="479"/>
      <c r="E671" s="479"/>
      <c r="F671" s="479"/>
      <c r="G671" s="479"/>
      <c r="H671" s="479"/>
      <c r="I671" s="479"/>
      <c r="J671" s="479"/>
      <c r="K671" s="486"/>
      <c r="L671" s="486"/>
      <c r="M671" s="486"/>
      <c r="N671" s="487"/>
    </row>
    <row r="672" spans="1:14" s="37" customFormat="1" ht="22.5" customHeight="1" x14ac:dyDescent="0.25">
      <c r="A672" s="488" t="s">
        <v>16</v>
      </c>
      <c r="B672" s="466" t="s">
        <v>33</v>
      </c>
      <c r="C672" s="446"/>
      <c r="D672" s="44" t="s">
        <v>17</v>
      </c>
      <c r="E672" s="75">
        <f>SUM(E673:E675)</f>
        <v>0</v>
      </c>
      <c r="F672" s="75">
        <f>SUM(F673:F675)</f>
        <v>0</v>
      </c>
      <c r="G672" s="75">
        <f>SUM(G673:G675)</f>
        <v>0</v>
      </c>
      <c r="H672" s="75">
        <f>SUM(H673:H675)</f>
        <v>0</v>
      </c>
      <c r="I672" s="75">
        <f>SUM(I673:I675)</f>
        <v>0</v>
      </c>
      <c r="J672" s="471"/>
      <c r="K672" s="75">
        <f>SUM(K673:K675)</f>
        <v>0</v>
      </c>
      <c r="L672" s="75">
        <f>SUM(L673:L675)</f>
        <v>0</v>
      </c>
      <c r="M672" s="75">
        <f>SUM(M673:M675)</f>
        <v>0</v>
      </c>
      <c r="N672" s="85">
        <f>E672+H672+I672+K672+L672+M672</f>
        <v>0</v>
      </c>
    </row>
    <row r="673" spans="1:14" s="37" customFormat="1" ht="23.25" x14ac:dyDescent="0.25">
      <c r="A673" s="488"/>
      <c r="B673" s="467"/>
      <c r="C673" s="447"/>
      <c r="D673" s="16" t="s">
        <v>18</v>
      </c>
      <c r="E673" s="230"/>
      <c r="F673" s="230"/>
      <c r="G673" s="230"/>
      <c r="H673" s="231"/>
      <c r="I673" s="231"/>
      <c r="J673" s="472"/>
      <c r="K673" s="232"/>
      <c r="L673" s="232"/>
      <c r="M673" s="232"/>
      <c r="N673" s="268">
        <f>E673+H673+I673+K673+L673+M673</f>
        <v>0</v>
      </c>
    </row>
    <row r="674" spans="1:14" s="37" customFormat="1" ht="23.25" x14ac:dyDescent="0.25">
      <c r="A674" s="488"/>
      <c r="B674" s="467"/>
      <c r="C674" s="447"/>
      <c r="D674" s="16" t="s">
        <v>10</v>
      </c>
      <c r="E674" s="230"/>
      <c r="F674" s="230"/>
      <c r="G674" s="230"/>
      <c r="H674" s="231"/>
      <c r="I674" s="231"/>
      <c r="J674" s="472"/>
      <c r="K674" s="232"/>
      <c r="L674" s="232"/>
      <c r="M674" s="232"/>
      <c r="N674" s="268">
        <f>E674+H674+I674+K674+L674+M674</f>
        <v>0</v>
      </c>
    </row>
    <row r="675" spans="1:14" s="37" customFormat="1" ht="22.5" x14ac:dyDescent="0.25">
      <c r="A675" s="488"/>
      <c r="B675" s="467"/>
      <c r="C675" s="448"/>
      <c r="D675" s="20" t="s">
        <v>11</v>
      </c>
      <c r="E675" s="234"/>
      <c r="F675" s="234"/>
      <c r="G675" s="234"/>
      <c r="H675" s="235"/>
      <c r="I675" s="235"/>
      <c r="J675" s="473"/>
      <c r="K675" s="232"/>
      <c r="L675" s="232"/>
      <c r="M675" s="232"/>
      <c r="N675" s="85">
        <f>E675+H675+I675+K675+L675+M675</f>
        <v>0</v>
      </c>
    </row>
    <row r="676" spans="1:14" s="37" customFormat="1" ht="40.5" x14ac:dyDescent="0.25">
      <c r="A676" s="548">
        <v>1</v>
      </c>
      <c r="B676" s="74" t="s">
        <v>51</v>
      </c>
      <c r="C676" s="550"/>
      <c r="D676" s="54" t="s">
        <v>9</v>
      </c>
      <c r="E676" s="246">
        <f>E677+E678+E679</f>
        <v>0</v>
      </c>
      <c r="F676" s="246">
        <f>F677+F678+F679</f>
        <v>0</v>
      </c>
      <c r="G676" s="246">
        <f>G677+G678+G679</f>
        <v>0</v>
      </c>
      <c r="H676" s="246">
        <f>H677+H678+H679</f>
        <v>0</v>
      </c>
      <c r="I676" s="246">
        <f>I677+I678+I679</f>
        <v>0</v>
      </c>
      <c r="J676" s="558"/>
      <c r="K676" s="246">
        <f>K677+K678+K679</f>
        <v>0</v>
      </c>
      <c r="L676" s="246">
        <f>L677+L678+L679</f>
        <v>0</v>
      </c>
      <c r="M676" s="246">
        <f>M677+M678+M679</f>
        <v>0</v>
      </c>
      <c r="N676" s="247">
        <f>N677+N678+N679</f>
        <v>0</v>
      </c>
    </row>
    <row r="677" spans="1:14" s="37" customFormat="1" ht="20.25" customHeight="1" x14ac:dyDescent="0.25">
      <c r="A677" s="548"/>
      <c r="B677" s="561" t="str">
        <f>F651</f>
        <v>МЕЖДУНАРОДНАЯ КООПЕРАЦИЯ И ЭКСПОРТ</v>
      </c>
      <c r="C677" s="550"/>
      <c r="D677" s="55" t="s">
        <v>18</v>
      </c>
      <c r="E677" s="248"/>
      <c r="F677" s="248"/>
      <c r="G677" s="248"/>
      <c r="H677" s="248"/>
      <c r="I677" s="248"/>
      <c r="J677" s="559"/>
      <c r="K677" s="249"/>
      <c r="L677" s="249"/>
      <c r="M677" s="249"/>
      <c r="N677" s="252">
        <f>E677+H677+I677+K677+L677+M677</f>
        <v>0</v>
      </c>
    </row>
    <row r="678" spans="1:14" s="37" customFormat="1" ht="20.25" customHeight="1" x14ac:dyDescent="0.25">
      <c r="A678" s="548"/>
      <c r="B678" s="562"/>
      <c r="C678" s="550"/>
      <c r="D678" s="55" t="s">
        <v>10</v>
      </c>
      <c r="E678" s="248"/>
      <c r="F678" s="248"/>
      <c r="G678" s="248"/>
      <c r="H678" s="248"/>
      <c r="I678" s="248"/>
      <c r="J678" s="559"/>
      <c r="K678" s="249"/>
      <c r="L678" s="249"/>
      <c r="M678" s="249"/>
      <c r="N678" s="252">
        <f>E678+H678+I678+K678+L678+M678</f>
        <v>0</v>
      </c>
    </row>
    <row r="679" spans="1:14" s="37" customFormat="1" ht="21" customHeight="1" thickBot="1" x14ac:dyDescent="0.3">
      <c r="A679" s="549"/>
      <c r="B679" s="563"/>
      <c r="C679" s="551"/>
      <c r="D679" s="95" t="s">
        <v>11</v>
      </c>
      <c r="E679" s="250"/>
      <c r="F679" s="250"/>
      <c r="G679" s="250"/>
      <c r="H679" s="250"/>
      <c r="I679" s="250"/>
      <c r="J679" s="560"/>
      <c r="K679" s="251"/>
      <c r="L679" s="251"/>
      <c r="M679" s="251"/>
      <c r="N679" s="253">
        <f>E679+H679+I679+K679+L679+M679</f>
        <v>0</v>
      </c>
    </row>
    <row r="680" spans="1:14" s="37" customFormat="1" ht="15" x14ac:dyDescent="0.25"/>
    <row r="681" spans="1:14" s="37" customFormat="1" ht="15" x14ac:dyDescent="0.25"/>
    <row r="682" spans="1:14" s="37" customFormat="1" ht="15" x14ac:dyDescent="0.25"/>
    <row r="683" spans="1:14" s="37" customFormat="1" ht="18" customHeight="1" thickBot="1" x14ac:dyDescent="0.3"/>
    <row r="684" spans="1:14" ht="49.5" customHeight="1" thickBot="1" x14ac:dyDescent="0.3">
      <c r="A684" s="552" t="s">
        <v>64</v>
      </c>
      <c r="B684" s="553"/>
      <c r="C684" s="553"/>
      <c r="D684" s="553"/>
      <c r="E684" s="553"/>
      <c r="F684" s="553"/>
      <c r="G684" s="553"/>
      <c r="H684" s="553"/>
      <c r="I684" s="553"/>
      <c r="J684" s="553"/>
      <c r="K684" s="553"/>
      <c r="L684" s="553"/>
      <c r="M684" s="553"/>
      <c r="N684" s="554"/>
    </row>
    <row r="685" spans="1:14" s="32" customFormat="1" ht="7.5" customHeight="1" thickBot="1" x14ac:dyDescent="0.3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</row>
    <row r="686" spans="1:14" s="51" customFormat="1" ht="22.5" customHeight="1" x14ac:dyDescent="0.3">
      <c r="A686" s="545"/>
      <c r="B686" s="542" t="s">
        <v>49</v>
      </c>
      <c r="C686" s="570"/>
      <c r="D686" s="214" t="s">
        <v>9</v>
      </c>
      <c r="E686" s="78">
        <f t="shared" ref="E686:K686" si="41">SUM(E687:E689)</f>
        <v>0</v>
      </c>
      <c r="F686" s="78">
        <f t="shared" si="41"/>
        <v>0</v>
      </c>
      <c r="G686" s="78">
        <f t="shared" si="41"/>
        <v>0</v>
      </c>
      <c r="H686" s="78">
        <f t="shared" si="41"/>
        <v>0</v>
      </c>
      <c r="I686" s="78">
        <f t="shared" si="41"/>
        <v>0</v>
      </c>
      <c r="J686" s="555"/>
      <c r="K686" s="78">
        <f t="shared" si="41"/>
        <v>0</v>
      </c>
      <c r="L686" s="78">
        <f>SUM(L687:L689)</f>
        <v>0</v>
      </c>
      <c r="M686" s="78">
        <f>SUM(M687:M689)</f>
        <v>0</v>
      </c>
      <c r="N686" s="79">
        <f>SUM(N687:N689)</f>
        <v>0</v>
      </c>
    </row>
    <row r="687" spans="1:14" s="51" customFormat="1" ht="22.5" customHeight="1" x14ac:dyDescent="0.3">
      <c r="A687" s="546"/>
      <c r="B687" s="543"/>
      <c r="C687" s="571"/>
      <c r="D687" s="68" t="s">
        <v>18</v>
      </c>
      <c r="E687" s="93"/>
      <c r="F687" s="93"/>
      <c r="G687" s="93"/>
      <c r="H687" s="93"/>
      <c r="I687" s="93"/>
      <c r="J687" s="556"/>
      <c r="K687" s="93"/>
      <c r="L687" s="93"/>
      <c r="M687" s="93"/>
      <c r="N687" s="112">
        <f>E687+H687+I687+K687+L687+M687</f>
        <v>0</v>
      </c>
    </row>
    <row r="688" spans="1:14" s="51" customFormat="1" ht="22.5" customHeight="1" x14ac:dyDescent="0.3">
      <c r="A688" s="546"/>
      <c r="B688" s="543"/>
      <c r="C688" s="571"/>
      <c r="D688" s="68" t="s">
        <v>10</v>
      </c>
      <c r="E688" s="93"/>
      <c r="F688" s="93"/>
      <c r="G688" s="93"/>
      <c r="H688" s="93"/>
      <c r="I688" s="93"/>
      <c r="J688" s="556"/>
      <c r="K688" s="93"/>
      <c r="L688" s="93"/>
      <c r="M688" s="93"/>
      <c r="N688" s="112">
        <f>E688+H688+I688+K688+L688+M688</f>
        <v>0</v>
      </c>
    </row>
    <row r="689" spans="1:15" s="51" customFormat="1" ht="22.5" customHeight="1" thickBot="1" x14ac:dyDescent="0.35">
      <c r="A689" s="547"/>
      <c r="B689" s="544"/>
      <c r="C689" s="572"/>
      <c r="D689" s="67" t="s">
        <v>11</v>
      </c>
      <c r="E689" s="91"/>
      <c r="F689" s="91"/>
      <c r="G689" s="91"/>
      <c r="H689" s="91"/>
      <c r="I689" s="91"/>
      <c r="J689" s="557"/>
      <c r="K689" s="91"/>
      <c r="L689" s="91"/>
      <c r="M689" s="91"/>
      <c r="N689" s="92">
        <f>E689+H689+I689+K689+L689+M689</f>
        <v>0</v>
      </c>
    </row>
    <row r="690" spans="1:15" ht="29.25" thickBot="1" x14ac:dyDescent="0.5">
      <c r="A690" s="111">
        <v>1</v>
      </c>
      <c r="B690" s="573" t="s">
        <v>34</v>
      </c>
      <c r="C690" s="574"/>
      <c r="D690" s="574"/>
      <c r="E690" s="574"/>
      <c r="F690" s="574"/>
      <c r="G690" s="574"/>
      <c r="H690" s="574"/>
      <c r="I690" s="574"/>
      <c r="J690" s="574"/>
      <c r="K690" s="574"/>
      <c r="L690" s="574"/>
      <c r="M690" s="574"/>
      <c r="N690" s="575"/>
      <c r="O690" s="102"/>
    </row>
    <row r="691" spans="1:15" ht="22.5" x14ac:dyDescent="0.25">
      <c r="A691" s="577" t="s">
        <v>36</v>
      </c>
      <c r="B691" s="576" t="s">
        <v>35</v>
      </c>
      <c r="C691" s="465"/>
      <c r="D691" s="59" t="s">
        <v>17</v>
      </c>
      <c r="E691" s="75">
        <f>SUM(E692:E694)</f>
        <v>0</v>
      </c>
      <c r="F691" s="75">
        <f>SUM(F692:F694)</f>
        <v>0</v>
      </c>
      <c r="G691" s="75">
        <f>SUM(G692:G694)</f>
        <v>0</v>
      </c>
      <c r="H691" s="75">
        <f>SUM(H692:H694)</f>
        <v>0</v>
      </c>
      <c r="I691" s="75">
        <f>SUM(I692:I694)</f>
        <v>0</v>
      </c>
      <c r="J691" s="471"/>
      <c r="K691" s="75">
        <f>SUM(K692:K694)</f>
        <v>0</v>
      </c>
      <c r="L691" s="75">
        <f>SUM(L692:L694)</f>
        <v>0</v>
      </c>
      <c r="M691" s="75">
        <f>SUM(M692:M694)</f>
        <v>0</v>
      </c>
      <c r="N691" s="85">
        <f t="shared" ref="N691:N698" si="42">E691+H691+I691+K691+L691+M691</f>
        <v>0</v>
      </c>
    </row>
    <row r="692" spans="1:15" ht="23.25" x14ac:dyDescent="0.25">
      <c r="A692" s="565"/>
      <c r="B692" s="467"/>
      <c r="C692" s="447"/>
      <c r="D692" s="16" t="s">
        <v>18</v>
      </c>
      <c r="E692" s="230"/>
      <c r="F692" s="230"/>
      <c r="G692" s="230"/>
      <c r="H692" s="231"/>
      <c r="I692" s="231"/>
      <c r="J692" s="472"/>
      <c r="K692" s="232"/>
      <c r="L692" s="232"/>
      <c r="M692" s="232"/>
      <c r="N692" s="268">
        <f t="shared" si="42"/>
        <v>0</v>
      </c>
    </row>
    <row r="693" spans="1:15" ht="23.25" x14ac:dyDescent="0.25">
      <c r="A693" s="565"/>
      <c r="B693" s="467"/>
      <c r="C693" s="447"/>
      <c r="D693" s="16" t="s">
        <v>10</v>
      </c>
      <c r="E693" s="230"/>
      <c r="F693" s="230"/>
      <c r="G693" s="230"/>
      <c r="H693" s="231"/>
      <c r="I693" s="231"/>
      <c r="J693" s="472"/>
      <c r="K693" s="232"/>
      <c r="L693" s="232"/>
      <c r="M693" s="232"/>
      <c r="N693" s="268">
        <f t="shared" si="42"/>
        <v>0</v>
      </c>
    </row>
    <row r="694" spans="1:15" ht="22.5" x14ac:dyDescent="0.25">
      <c r="A694" s="566"/>
      <c r="B694" s="468"/>
      <c r="C694" s="448"/>
      <c r="D694" s="17" t="s">
        <v>11</v>
      </c>
      <c r="E694" s="234"/>
      <c r="F694" s="234"/>
      <c r="G694" s="234"/>
      <c r="H694" s="235"/>
      <c r="I694" s="235"/>
      <c r="J694" s="473"/>
      <c r="K694" s="232"/>
      <c r="L694" s="232"/>
      <c r="M694" s="232"/>
      <c r="N694" s="85">
        <f t="shared" si="42"/>
        <v>0</v>
      </c>
    </row>
    <row r="695" spans="1:15" ht="22.5" x14ac:dyDescent="0.25">
      <c r="A695" s="564" t="s">
        <v>38</v>
      </c>
      <c r="B695" s="466" t="s">
        <v>35</v>
      </c>
      <c r="C695" s="446"/>
      <c r="D695" s="52" t="s">
        <v>17</v>
      </c>
      <c r="E695" s="75">
        <f>SUM(E696:E698)</f>
        <v>0</v>
      </c>
      <c r="F695" s="75">
        <f>SUM(F696:F698)</f>
        <v>0</v>
      </c>
      <c r="G695" s="75">
        <f>SUM(G696:G698)</f>
        <v>0</v>
      </c>
      <c r="H695" s="75">
        <f>SUM(H696:H698)</f>
        <v>0</v>
      </c>
      <c r="I695" s="75">
        <f>SUM(I696:I698)</f>
        <v>0</v>
      </c>
      <c r="J695" s="471"/>
      <c r="K695" s="75">
        <f>SUM(K696:K698)</f>
        <v>0</v>
      </c>
      <c r="L695" s="75">
        <f>SUM(L696:L698)</f>
        <v>0</v>
      </c>
      <c r="M695" s="75">
        <f>SUM(M696:M698)</f>
        <v>0</v>
      </c>
      <c r="N695" s="85">
        <f t="shared" si="42"/>
        <v>0</v>
      </c>
    </row>
    <row r="696" spans="1:15" ht="23.25" x14ac:dyDescent="0.25">
      <c r="A696" s="565"/>
      <c r="B696" s="467"/>
      <c r="C696" s="447"/>
      <c r="D696" s="16" t="s">
        <v>18</v>
      </c>
      <c r="E696" s="230"/>
      <c r="F696" s="230"/>
      <c r="G696" s="230"/>
      <c r="H696" s="231"/>
      <c r="I696" s="231"/>
      <c r="J696" s="472"/>
      <c r="K696" s="232"/>
      <c r="L696" s="232"/>
      <c r="M696" s="232"/>
      <c r="N696" s="268">
        <f t="shared" si="42"/>
        <v>0</v>
      </c>
    </row>
    <row r="697" spans="1:15" ht="23.25" x14ac:dyDescent="0.25">
      <c r="A697" s="565"/>
      <c r="B697" s="467"/>
      <c r="C697" s="447"/>
      <c r="D697" s="16" t="s">
        <v>10</v>
      </c>
      <c r="E697" s="230"/>
      <c r="F697" s="230"/>
      <c r="G697" s="230"/>
      <c r="H697" s="231"/>
      <c r="I697" s="231"/>
      <c r="J697" s="472"/>
      <c r="K697" s="232"/>
      <c r="L697" s="232"/>
      <c r="M697" s="232"/>
      <c r="N697" s="268">
        <f t="shared" si="42"/>
        <v>0</v>
      </c>
    </row>
    <row r="698" spans="1:15" ht="22.5" x14ac:dyDescent="0.25">
      <c r="A698" s="566"/>
      <c r="B698" s="468"/>
      <c r="C698" s="448"/>
      <c r="D698" s="20" t="s">
        <v>11</v>
      </c>
      <c r="E698" s="234"/>
      <c r="F698" s="234"/>
      <c r="G698" s="234"/>
      <c r="H698" s="235"/>
      <c r="I698" s="235"/>
      <c r="J698" s="473"/>
      <c r="K698" s="232"/>
      <c r="L698" s="232"/>
      <c r="M698" s="232"/>
      <c r="N698" s="85">
        <f t="shared" si="42"/>
        <v>0</v>
      </c>
    </row>
    <row r="699" spans="1:15" x14ac:dyDescent="0.3">
      <c r="A699" s="49" t="s">
        <v>28</v>
      </c>
      <c r="B699" s="35"/>
      <c r="C699" s="43"/>
      <c r="D699" s="20"/>
      <c r="E699" s="254"/>
      <c r="F699" s="254"/>
      <c r="G699" s="254"/>
      <c r="H699" s="254"/>
      <c r="I699" s="254"/>
      <c r="J699" s="254"/>
      <c r="K699" s="254"/>
      <c r="L699" s="254"/>
      <c r="M699" s="254"/>
      <c r="N699" s="254"/>
    </row>
    <row r="700" spans="1:15" x14ac:dyDescent="0.3">
      <c r="A700" s="53">
        <v>2</v>
      </c>
      <c r="B700" s="567" t="s">
        <v>48</v>
      </c>
      <c r="C700" s="568"/>
      <c r="D700" s="568"/>
      <c r="E700" s="568"/>
      <c r="F700" s="568"/>
      <c r="G700" s="568"/>
      <c r="H700" s="568"/>
      <c r="I700" s="568"/>
      <c r="J700" s="568"/>
      <c r="K700" s="568"/>
      <c r="L700" s="568"/>
      <c r="M700" s="568"/>
      <c r="N700" s="569"/>
    </row>
    <row r="701" spans="1:15" ht="22.5" x14ac:dyDescent="0.25">
      <c r="A701" s="564" t="s">
        <v>37</v>
      </c>
      <c r="B701" s="466" t="s">
        <v>35</v>
      </c>
      <c r="C701" s="446"/>
      <c r="D701" s="44" t="s">
        <v>17</v>
      </c>
      <c r="E701" s="75">
        <f>SUM(E702:E704)</f>
        <v>0</v>
      </c>
      <c r="F701" s="75">
        <f>SUM(F702:F704)</f>
        <v>0</v>
      </c>
      <c r="G701" s="75">
        <f>SUM(G702:G704)</f>
        <v>0</v>
      </c>
      <c r="H701" s="75">
        <f>SUM(H702:H704)</f>
        <v>0</v>
      </c>
      <c r="I701" s="75">
        <f>SUM(I702:I704)</f>
        <v>0</v>
      </c>
      <c r="J701" s="471"/>
      <c r="K701" s="75">
        <f>SUM(K702:K704)</f>
        <v>0</v>
      </c>
      <c r="L701" s="75">
        <f>SUM(L702:L704)</f>
        <v>0</v>
      </c>
      <c r="M701" s="75">
        <f>SUM(M702:M704)</f>
        <v>0</v>
      </c>
      <c r="N701" s="85">
        <f t="shared" ref="N701:N708" si="43">E701+H701+I701+K701+L701+M701</f>
        <v>0</v>
      </c>
    </row>
    <row r="702" spans="1:15" ht="23.25" x14ac:dyDescent="0.25">
      <c r="A702" s="565"/>
      <c r="B702" s="467"/>
      <c r="C702" s="447"/>
      <c r="D702" s="16" t="s">
        <v>18</v>
      </c>
      <c r="E702" s="230"/>
      <c r="F702" s="230"/>
      <c r="G702" s="230"/>
      <c r="H702" s="231"/>
      <c r="I702" s="231"/>
      <c r="J702" s="472"/>
      <c r="K702" s="232"/>
      <c r="L702" s="232"/>
      <c r="M702" s="232"/>
      <c r="N702" s="268">
        <f t="shared" si="43"/>
        <v>0</v>
      </c>
    </row>
    <row r="703" spans="1:15" ht="23.25" x14ac:dyDescent="0.25">
      <c r="A703" s="565"/>
      <c r="B703" s="467"/>
      <c r="C703" s="447"/>
      <c r="D703" s="16" t="s">
        <v>10</v>
      </c>
      <c r="E703" s="230"/>
      <c r="F703" s="230"/>
      <c r="G703" s="230"/>
      <c r="H703" s="231"/>
      <c r="I703" s="231"/>
      <c r="J703" s="472"/>
      <c r="K703" s="232"/>
      <c r="L703" s="232"/>
      <c r="M703" s="232"/>
      <c r="N703" s="268">
        <f t="shared" si="43"/>
        <v>0</v>
      </c>
    </row>
    <row r="704" spans="1:15" ht="22.5" x14ac:dyDescent="0.25">
      <c r="A704" s="566"/>
      <c r="B704" s="468"/>
      <c r="C704" s="448"/>
      <c r="D704" s="17" t="s">
        <v>11</v>
      </c>
      <c r="E704" s="234"/>
      <c r="F704" s="234"/>
      <c r="G704" s="234"/>
      <c r="H704" s="235"/>
      <c r="I704" s="235"/>
      <c r="J704" s="473"/>
      <c r="K704" s="232"/>
      <c r="L704" s="232"/>
      <c r="M704" s="232"/>
      <c r="N704" s="85">
        <f t="shared" si="43"/>
        <v>0</v>
      </c>
    </row>
    <row r="705" spans="1:14" ht="22.5" x14ac:dyDescent="0.25">
      <c r="A705" s="564" t="s">
        <v>37</v>
      </c>
      <c r="B705" s="466" t="s">
        <v>35</v>
      </c>
      <c r="C705" s="446"/>
      <c r="D705" s="44" t="s">
        <v>17</v>
      </c>
      <c r="E705" s="75">
        <f>SUM(E706:E708)</f>
        <v>0</v>
      </c>
      <c r="F705" s="75">
        <f>SUM(F706:F708)</f>
        <v>0</v>
      </c>
      <c r="G705" s="75">
        <f>SUM(G706:G708)</f>
        <v>0</v>
      </c>
      <c r="H705" s="75">
        <f>SUM(H706:H708)</f>
        <v>0</v>
      </c>
      <c r="I705" s="75">
        <f>SUM(I706:I708)</f>
        <v>0</v>
      </c>
      <c r="J705" s="471"/>
      <c r="K705" s="75">
        <f>SUM(K706:K708)</f>
        <v>0</v>
      </c>
      <c r="L705" s="75">
        <f>SUM(L706:L708)</f>
        <v>0</v>
      </c>
      <c r="M705" s="75">
        <f>SUM(M706:M708)</f>
        <v>0</v>
      </c>
      <c r="N705" s="85">
        <f t="shared" si="43"/>
        <v>0</v>
      </c>
    </row>
    <row r="706" spans="1:14" ht="23.25" x14ac:dyDescent="0.25">
      <c r="A706" s="565"/>
      <c r="B706" s="467"/>
      <c r="C706" s="447"/>
      <c r="D706" s="16" t="s">
        <v>18</v>
      </c>
      <c r="E706" s="230"/>
      <c r="F706" s="230"/>
      <c r="G706" s="230"/>
      <c r="H706" s="231"/>
      <c r="I706" s="231"/>
      <c r="J706" s="472"/>
      <c r="K706" s="232"/>
      <c r="L706" s="232"/>
      <c r="M706" s="232"/>
      <c r="N706" s="268">
        <f t="shared" si="43"/>
        <v>0</v>
      </c>
    </row>
    <row r="707" spans="1:14" ht="23.25" x14ac:dyDescent="0.25">
      <c r="A707" s="565"/>
      <c r="B707" s="467"/>
      <c r="C707" s="447"/>
      <c r="D707" s="16" t="s">
        <v>10</v>
      </c>
      <c r="E707" s="230"/>
      <c r="F707" s="230"/>
      <c r="G707" s="230"/>
      <c r="H707" s="231"/>
      <c r="I707" s="231"/>
      <c r="J707" s="472"/>
      <c r="K707" s="232"/>
      <c r="L707" s="232"/>
      <c r="M707" s="232"/>
      <c r="N707" s="268">
        <f t="shared" si="43"/>
        <v>0</v>
      </c>
    </row>
    <row r="708" spans="1:14" ht="22.5" x14ac:dyDescent="0.25">
      <c r="A708" s="566"/>
      <c r="B708" s="468"/>
      <c r="C708" s="448"/>
      <c r="D708" s="20" t="s">
        <v>11</v>
      </c>
      <c r="E708" s="234"/>
      <c r="F708" s="234"/>
      <c r="G708" s="234"/>
      <c r="H708" s="235"/>
      <c r="I708" s="235"/>
      <c r="J708" s="473"/>
      <c r="K708" s="232"/>
      <c r="L708" s="232"/>
      <c r="M708" s="232"/>
      <c r="N708" s="85">
        <f t="shared" si="43"/>
        <v>0</v>
      </c>
    </row>
    <row r="709" spans="1:14" x14ac:dyDescent="0.3">
      <c r="A709" s="49" t="s">
        <v>47</v>
      </c>
      <c r="B709" s="35"/>
      <c r="C709" s="43"/>
      <c r="D709" s="20"/>
      <c r="E709" s="254"/>
      <c r="F709" s="254"/>
      <c r="G709" s="254"/>
      <c r="H709" s="254"/>
      <c r="I709" s="254"/>
      <c r="J709" s="254"/>
      <c r="K709" s="254"/>
      <c r="L709" s="254"/>
      <c r="M709" s="254"/>
      <c r="N709" s="254"/>
    </row>
    <row r="710" spans="1:14" x14ac:dyDescent="0.3">
      <c r="A710" s="53">
        <v>3</v>
      </c>
      <c r="B710" s="567" t="s">
        <v>40</v>
      </c>
      <c r="C710" s="568"/>
      <c r="D710" s="568"/>
      <c r="E710" s="568"/>
      <c r="F710" s="568"/>
      <c r="G710" s="568"/>
      <c r="H710" s="568"/>
      <c r="I710" s="568"/>
      <c r="J710" s="568"/>
      <c r="K710" s="568"/>
      <c r="L710" s="568"/>
      <c r="M710" s="568"/>
      <c r="N710" s="569"/>
    </row>
    <row r="711" spans="1:14" s="32" customFormat="1" ht="22.5" x14ac:dyDescent="0.25">
      <c r="A711" s="564" t="s">
        <v>42</v>
      </c>
      <c r="B711" s="466" t="s">
        <v>35</v>
      </c>
      <c r="C711" s="446"/>
      <c r="D711" s="44" t="s">
        <v>17</v>
      </c>
      <c r="E711" s="75">
        <f>SUM(E712:E714)</f>
        <v>0</v>
      </c>
      <c r="F711" s="75">
        <f>SUM(F712:F714)</f>
        <v>0</v>
      </c>
      <c r="G711" s="75">
        <f>SUM(G712:G714)</f>
        <v>0</v>
      </c>
      <c r="H711" s="75">
        <f>SUM(H712:H714)</f>
        <v>0</v>
      </c>
      <c r="I711" s="75">
        <f>SUM(I712:I714)</f>
        <v>0</v>
      </c>
      <c r="J711" s="471"/>
      <c r="K711" s="75">
        <f>SUM(K712:K714)</f>
        <v>0</v>
      </c>
      <c r="L711" s="75">
        <f>SUM(L712:L714)</f>
        <v>0</v>
      </c>
      <c r="M711" s="75">
        <f>SUM(M712:M714)</f>
        <v>0</v>
      </c>
      <c r="N711" s="85">
        <f t="shared" ref="N711:N718" si="44">E711+H711+I711+K711+L711+M711</f>
        <v>0</v>
      </c>
    </row>
    <row r="712" spans="1:14" s="32" customFormat="1" ht="23.25" x14ac:dyDescent="0.25">
      <c r="A712" s="565"/>
      <c r="B712" s="467"/>
      <c r="C712" s="447"/>
      <c r="D712" s="16" t="s">
        <v>18</v>
      </c>
      <c r="E712" s="230"/>
      <c r="F712" s="230"/>
      <c r="G712" s="230"/>
      <c r="H712" s="231"/>
      <c r="I712" s="231"/>
      <c r="J712" s="472"/>
      <c r="K712" s="232"/>
      <c r="L712" s="232"/>
      <c r="M712" s="232"/>
      <c r="N712" s="268">
        <f t="shared" si="44"/>
        <v>0</v>
      </c>
    </row>
    <row r="713" spans="1:14" s="32" customFormat="1" ht="23.25" x14ac:dyDescent="0.25">
      <c r="A713" s="565"/>
      <c r="B713" s="467"/>
      <c r="C713" s="447"/>
      <c r="D713" s="16" t="s">
        <v>10</v>
      </c>
      <c r="E713" s="230"/>
      <c r="F713" s="230"/>
      <c r="G713" s="230"/>
      <c r="H713" s="231"/>
      <c r="I713" s="231"/>
      <c r="J713" s="472"/>
      <c r="K713" s="232"/>
      <c r="L713" s="232"/>
      <c r="M713" s="232"/>
      <c r="N713" s="268">
        <f t="shared" si="44"/>
        <v>0</v>
      </c>
    </row>
    <row r="714" spans="1:14" s="32" customFormat="1" ht="22.5" x14ac:dyDescent="0.25">
      <c r="A714" s="566"/>
      <c r="B714" s="468"/>
      <c r="C714" s="448"/>
      <c r="D714" s="20" t="s">
        <v>11</v>
      </c>
      <c r="E714" s="234"/>
      <c r="F714" s="234"/>
      <c r="G714" s="234"/>
      <c r="H714" s="235"/>
      <c r="I714" s="235"/>
      <c r="J714" s="473"/>
      <c r="K714" s="232"/>
      <c r="L714" s="232"/>
      <c r="M714" s="232"/>
      <c r="N714" s="85">
        <f t="shared" si="44"/>
        <v>0</v>
      </c>
    </row>
    <row r="715" spans="1:14" ht="22.5" x14ac:dyDescent="0.25">
      <c r="A715" s="564" t="s">
        <v>45</v>
      </c>
      <c r="B715" s="466" t="s">
        <v>35</v>
      </c>
      <c r="C715" s="446"/>
      <c r="D715" s="52" t="s">
        <v>17</v>
      </c>
      <c r="E715" s="75">
        <f>SUM(E716:E718)</f>
        <v>0</v>
      </c>
      <c r="F715" s="75">
        <f>SUM(F716:F718)</f>
        <v>0</v>
      </c>
      <c r="G715" s="75">
        <f>SUM(G716:G718)</f>
        <v>0</v>
      </c>
      <c r="H715" s="75">
        <f>SUM(H716:H718)</f>
        <v>0</v>
      </c>
      <c r="I715" s="75">
        <f>SUM(I716:I718)</f>
        <v>0</v>
      </c>
      <c r="J715" s="471"/>
      <c r="K715" s="75">
        <f>SUM(K716:K718)</f>
        <v>0</v>
      </c>
      <c r="L715" s="75">
        <f>SUM(L716:L718)</f>
        <v>0</v>
      </c>
      <c r="M715" s="75">
        <f>SUM(M716:M718)</f>
        <v>0</v>
      </c>
      <c r="N715" s="85">
        <f t="shared" si="44"/>
        <v>0</v>
      </c>
    </row>
    <row r="716" spans="1:14" ht="23.25" x14ac:dyDescent="0.25">
      <c r="A716" s="565"/>
      <c r="B716" s="467"/>
      <c r="C716" s="447"/>
      <c r="D716" s="16" t="s">
        <v>18</v>
      </c>
      <c r="E716" s="230"/>
      <c r="F716" s="230"/>
      <c r="G716" s="230"/>
      <c r="H716" s="231"/>
      <c r="I716" s="231"/>
      <c r="J716" s="472"/>
      <c r="K716" s="232"/>
      <c r="L716" s="232"/>
      <c r="M716" s="232"/>
      <c r="N716" s="268">
        <f t="shared" si="44"/>
        <v>0</v>
      </c>
    </row>
    <row r="717" spans="1:14" ht="23.25" x14ac:dyDescent="0.25">
      <c r="A717" s="565"/>
      <c r="B717" s="467"/>
      <c r="C717" s="447"/>
      <c r="D717" s="16" t="s">
        <v>10</v>
      </c>
      <c r="E717" s="230"/>
      <c r="F717" s="230"/>
      <c r="G717" s="230"/>
      <c r="H717" s="231"/>
      <c r="I717" s="231"/>
      <c r="J717" s="472"/>
      <c r="K717" s="232"/>
      <c r="L717" s="232"/>
      <c r="M717" s="232"/>
      <c r="N717" s="268">
        <f t="shared" si="44"/>
        <v>0</v>
      </c>
    </row>
    <row r="718" spans="1:14" ht="22.5" x14ac:dyDescent="0.25">
      <c r="A718" s="566"/>
      <c r="B718" s="468"/>
      <c r="C718" s="448"/>
      <c r="D718" s="20" t="s">
        <v>11</v>
      </c>
      <c r="E718" s="234"/>
      <c r="F718" s="234"/>
      <c r="G718" s="234"/>
      <c r="H718" s="235"/>
      <c r="I718" s="235"/>
      <c r="J718" s="473"/>
      <c r="K718" s="232"/>
      <c r="L718" s="232"/>
      <c r="M718" s="232"/>
      <c r="N718" s="85">
        <f t="shared" si="44"/>
        <v>0</v>
      </c>
    </row>
    <row r="719" spans="1:14" x14ac:dyDescent="0.3">
      <c r="A719" s="49" t="s">
        <v>47</v>
      </c>
      <c r="B719" s="35"/>
      <c r="C719" s="43"/>
      <c r="D719" s="20"/>
      <c r="E719" s="254"/>
      <c r="F719" s="254"/>
      <c r="G719" s="254"/>
      <c r="H719" s="254"/>
      <c r="I719" s="254"/>
      <c r="J719" s="254"/>
      <c r="K719" s="254"/>
      <c r="L719" s="254"/>
      <c r="M719" s="254"/>
      <c r="N719" s="254"/>
    </row>
    <row r="720" spans="1:14" s="37" customFormat="1" x14ac:dyDescent="0.3">
      <c r="A720" s="53">
        <v>4</v>
      </c>
      <c r="B720" s="567" t="s">
        <v>41</v>
      </c>
      <c r="C720" s="568"/>
      <c r="D720" s="568"/>
      <c r="E720" s="568"/>
      <c r="F720" s="568"/>
      <c r="G720" s="568"/>
      <c r="H720" s="568"/>
      <c r="I720" s="568"/>
      <c r="J720" s="568"/>
      <c r="K720" s="568"/>
      <c r="L720" s="568"/>
      <c r="M720" s="568"/>
      <c r="N720" s="569"/>
    </row>
    <row r="721" spans="1:14" ht="22.5" x14ac:dyDescent="0.25">
      <c r="A721" s="564" t="s">
        <v>43</v>
      </c>
      <c r="B721" s="466" t="s">
        <v>35</v>
      </c>
      <c r="C721" s="446"/>
      <c r="D721" s="44" t="s">
        <v>17</v>
      </c>
      <c r="E721" s="75">
        <f>SUM(E722:E724)</f>
        <v>0</v>
      </c>
      <c r="F721" s="75">
        <f>SUM(F722:F724)</f>
        <v>0</v>
      </c>
      <c r="G721" s="75">
        <f>SUM(G722:G724)</f>
        <v>0</v>
      </c>
      <c r="H721" s="75">
        <f>SUM(H722:H724)</f>
        <v>0</v>
      </c>
      <c r="I721" s="75">
        <f>SUM(I722:I724)</f>
        <v>0</v>
      </c>
      <c r="J721" s="471"/>
      <c r="K721" s="75">
        <f>SUM(K722:K724)</f>
        <v>0</v>
      </c>
      <c r="L721" s="75">
        <f>SUM(L722:L724)</f>
        <v>0</v>
      </c>
      <c r="M721" s="75">
        <f>SUM(M722:M724)</f>
        <v>0</v>
      </c>
      <c r="N721" s="85">
        <f t="shared" ref="N721:N728" si="45">E721+H721+I721+K721+L721+M721</f>
        <v>0</v>
      </c>
    </row>
    <row r="722" spans="1:14" ht="23.25" x14ac:dyDescent="0.25">
      <c r="A722" s="565"/>
      <c r="B722" s="467"/>
      <c r="C722" s="447"/>
      <c r="D722" s="16" t="s">
        <v>18</v>
      </c>
      <c r="E722" s="230"/>
      <c r="F722" s="230"/>
      <c r="G722" s="230"/>
      <c r="H722" s="231"/>
      <c r="I722" s="231"/>
      <c r="J722" s="472"/>
      <c r="K722" s="232"/>
      <c r="L722" s="232"/>
      <c r="M722" s="232"/>
      <c r="N722" s="268">
        <f t="shared" si="45"/>
        <v>0</v>
      </c>
    </row>
    <row r="723" spans="1:14" ht="23.25" x14ac:dyDescent="0.25">
      <c r="A723" s="565"/>
      <c r="B723" s="467"/>
      <c r="C723" s="447"/>
      <c r="D723" s="16" t="s">
        <v>10</v>
      </c>
      <c r="E723" s="230"/>
      <c r="F723" s="230"/>
      <c r="G723" s="230"/>
      <c r="H723" s="231"/>
      <c r="I723" s="231"/>
      <c r="J723" s="472"/>
      <c r="K723" s="232"/>
      <c r="L723" s="232"/>
      <c r="M723" s="232"/>
      <c r="N723" s="268">
        <f t="shared" si="45"/>
        <v>0</v>
      </c>
    </row>
    <row r="724" spans="1:14" ht="22.5" x14ac:dyDescent="0.25">
      <c r="A724" s="566"/>
      <c r="B724" s="468"/>
      <c r="C724" s="448"/>
      <c r="D724" s="17" t="s">
        <v>11</v>
      </c>
      <c r="E724" s="234"/>
      <c r="F724" s="234"/>
      <c r="G724" s="234"/>
      <c r="H724" s="235"/>
      <c r="I724" s="235"/>
      <c r="J724" s="473"/>
      <c r="K724" s="232"/>
      <c r="L724" s="232"/>
      <c r="M724" s="232"/>
      <c r="N724" s="85">
        <f t="shared" si="45"/>
        <v>0</v>
      </c>
    </row>
    <row r="725" spans="1:14" ht="22.5" x14ac:dyDescent="0.25">
      <c r="A725" s="564" t="s">
        <v>46</v>
      </c>
      <c r="B725" s="466" t="s">
        <v>35</v>
      </c>
      <c r="C725" s="446"/>
      <c r="D725" s="44" t="s">
        <v>17</v>
      </c>
      <c r="E725" s="75">
        <f>SUM(E726:E728)</f>
        <v>0</v>
      </c>
      <c r="F725" s="75">
        <f>SUM(F726:F728)</f>
        <v>0</v>
      </c>
      <c r="G725" s="75">
        <f>SUM(G726:G728)</f>
        <v>0</v>
      </c>
      <c r="H725" s="75">
        <f>SUM(H726:H728)</f>
        <v>0</v>
      </c>
      <c r="I725" s="75">
        <f>SUM(I726:I728)</f>
        <v>0</v>
      </c>
      <c r="J725" s="471"/>
      <c r="K725" s="75">
        <f>SUM(K726:K728)</f>
        <v>0</v>
      </c>
      <c r="L725" s="75">
        <f>SUM(L726:L728)</f>
        <v>0</v>
      </c>
      <c r="M725" s="75">
        <f>SUM(M726:M728)</f>
        <v>0</v>
      </c>
      <c r="N725" s="85">
        <f t="shared" si="45"/>
        <v>0</v>
      </c>
    </row>
    <row r="726" spans="1:14" ht="23.25" x14ac:dyDescent="0.25">
      <c r="A726" s="565"/>
      <c r="B726" s="467"/>
      <c r="C726" s="447"/>
      <c r="D726" s="16" t="s">
        <v>18</v>
      </c>
      <c r="E726" s="230"/>
      <c r="F726" s="230"/>
      <c r="G726" s="230"/>
      <c r="H726" s="231"/>
      <c r="I726" s="231"/>
      <c r="J726" s="472"/>
      <c r="K726" s="232"/>
      <c r="L726" s="232"/>
      <c r="M726" s="232"/>
      <c r="N726" s="268">
        <f t="shared" si="45"/>
        <v>0</v>
      </c>
    </row>
    <row r="727" spans="1:14" ht="23.25" x14ac:dyDescent="0.25">
      <c r="A727" s="565"/>
      <c r="B727" s="467"/>
      <c r="C727" s="447"/>
      <c r="D727" s="16" t="s">
        <v>10</v>
      </c>
      <c r="E727" s="230"/>
      <c r="F727" s="230"/>
      <c r="G727" s="230"/>
      <c r="H727" s="231"/>
      <c r="I727" s="231"/>
      <c r="J727" s="472"/>
      <c r="K727" s="232"/>
      <c r="L727" s="232"/>
      <c r="M727" s="232"/>
      <c r="N727" s="268">
        <f t="shared" si="45"/>
        <v>0</v>
      </c>
    </row>
    <row r="728" spans="1:14" ht="22.5" x14ac:dyDescent="0.25">
      <c r="A728" s="566"/>
      <c r="B728" s="468"/>
      <c r="C728" s="448"/>
      <c r="D728" s="20" t="s">
        <v>11</v>
      </c>
      <c r="E728" s="234"/>
      <c r="F728" s="234"/>
      <c r="G728" s="234"/>
      <c r="H728" s="235"/>
      <c r="I728" s="235"/>
      <c r="J728" s="473"/>
      <c r="K728" s="232"/>
      <c r="L728" s="232"/>
      <c r="M728" s="232"/>
      <c r="N728" s="85">
        <f t="shared" si="45"/>
        <v>0</v>
      </c>
    </row>
    <row r="729" spans="1:14" x14ac:dyDescent="0.3">
      <c r="A729" s="49" t="s">
        <v>47</v>
      </c>
      <c r="B729" s="35"/>
      <c r="C729" s="43"/>
      <c r="D729" s="20"/>
      <c r="E729" s="254"/>
      <c r="F729" s="254"/>
      <c r="G729" s="254"/>
      <c r="H729" s="254"/>
      <c r="I729" s="254"/>
      <c r="J729" s="254"/>
      <c r="K729" s="254"/>
      <c r="L729" s="254"/>
      <c r="M729" s="254"/>
      <c r="N729" s="254"/>
    </row>
    <row r="730" spans="1:14" x14ac:dyDescent="0.3">
      <c r="A730" s="53">
        <v>5</v>
      </c>
      <c r="B730" s="567" t="s">
        <v>44</v>
      </c>
      <c r="C730" s="568"/>
      <c r="D730" s="568"/>
      <c r="E730" s="568"/>
      <c r="F730" s="568"/>
      <c r="G730" s="568"/>
      <c r="H730" s="568"/>
      <c r="I730" s="568"/>
      <c r="J730" s="568"/>
      <c r="K730" s="568"/>
      <c r="L730" s="568"/>
      <c r="M730" s="568"/>
      <c r="N730" s="569"/>
    </row>
    <row r="731" spans="1:14" ht="22.5" x14ac:dyDescent="0.25">
      <c r="A731" s="564" t="s">
        <v>43</v>
      </c>
      <c r="B731" s="466" t="s">
        <v>35</v>
      </c>
      <c r="C731" s="446"/>
      <c r="D731" s="44" t="s">
        <v>17</v>
      </c>
      <c r="E731" s="75">
        <f>SUM(E732:E734)</f>
        <v>0</v>
      </c>
      <c r="F731" s="75">
        <f>SUM(F732:F734)</f>
        <v>0</v>
      </c>
      <c r="G731" s="75">
        <f>SUM(G732:G734)</f>
        <v>0</v>
      </c>
      <c r="H731" s="75">
        <f>SUM(H732:H734)</f>
        <v>0</v>
      </c>
      <c r="I731" s="75">
        <f>SUM(I732:I734)</f>
        <v>0</v>
      </c>
      <c r="J731" s="471"/>
      <c r="K731" s="75">
        <f>SUM(K732:K734)</f>
        <v>0</v>
      </c>
      <c r="L731" s="75">
        <f>SUM(L732:L734)</f>
        <v>0</v>
      </c>
      <c r="M731" s="75">
        <f>SUM(M732:M734)</f>
        <v>0</v>
      </c>
      <c r="N731" s="85">
        <f>E731+H731+I731+K731+L731+M731</f>
        <v>0</v>
      </c>
    </row>
    <row r="732" spans="1:14" ht="23.25" x14ac:dyDescent="0.25">
      <c r="A732" s="565"/>
      <c r="B732" s="467"/>
      <c r="C732" s="447"/>
      <c r="D732" s="16" t="s">
        <v>18</v>
      </c>
      <c r="E732" s="230"/>
      <c r="F732" s="230"/>
      <c r="G732" s="230"/>
      <c r="H732" s="231"/>
      <c r="I732" s="231"/>
      <c r="J732" s="472"/>
      <c r="K732" s="232"/>
      <c r="L732" s="232"/>
      <c r="M732" s="232"/>
      <c r="N732" s="268">
        <f>E732+H732+I732+K732+L732+M732</f>
        <v>0</v>
      </c>
    </row>
    <row r="733" spans="1:14" ht="23.25" x14ac:dyDescent="0.25">
      <c r="A733" s="565"/>
      <c r="B733" s="467"/>
      <c r="C733" s="447"/>
      <c r="D733" s="16" t="s">
        <v>10</v>
      </c>
      <c r="E733" s="230"/>
      <c r="F733" s="230"/>
      <c r="G733" s="230"/>
      <c r="H733" s="231"/>
      <c r="I733" s="231"/>
      <c r="J733" s="472"/>
      <c r="K733" s="232"/>
      <c r="L733" s="232"/>
      <c r="M733" s="232"/>
      <c r="N733" s="268">
        <f>E733+H733+I733+K733+L733+M733</f>
        <v>0</v>
      </c>
    </row>
    <row r="734" spans="1:14" ht="22.5" x14ac:dyDescent="0.25">
      <c r="A734" s="566"/>
      <c r="B734" s="468"/>
      <c r="C734" s="448"/>
      <c r="D734" s="17" t="s">
        <v>11</v>
      </c>
      <c r="E734" s="234"/>
      <c r="F734" s="234"/>
      <c r="G734" s="234"/>
      <c r="H734" s="235"/>
      <c r="I734" s="235"/>
      <c r="J734" s="473"/>
      <c r="K734" s="232"/>
      <c r="L734" s="232"/>
      <c r="M734" s="232"/>
      <c r="N734" s="85">
        <f>E734+H734+I734+K734+L734+M734</f>
        <v>0</v>
      </c>
    </row>
    <row r="735" spans="1:14" x14ac:dyDescent="0.3">
      <c r="A735" s="46" t="s">
        <v>47</v>
      </c>
      <c r="B735" s="47"/>
      <c r="C735" s="47"/>
      <c r="D735" s="48"/>
      <c r="E735" s="254"/>
      <c r="F735" s="254"/>
      <c r="G735" s="254"/>
      <c r="H735" s="254"/>
      <c r="I735" s="254"/>
      <c r="J735" s="254"/>
      <c r="K735" s="254"/>
      <c r="L735" s="254"/>
      <c r="M735" s="254"/>
      <c r="N735" s="254"/>
    </row>
    <row r="736" spans="1:14" s="51" customFormat="1" ht="21" customHeight="1" x14ac:dyDescent="0.3"/>
    <row r="737" s="51" customFormat="1" ht="21" customHeight="1" x14ac:dyDescent="0.3"/>
    <row r="738" s="51" customFormat="1" ht="21" customHeight="1" x14ac:dyDescent="0.3"/>
    <row r="739" s="51" customFormat="1" ht="21" customHeight="1" x14ac:dyDescent="0.3"/>
  </sheetData>
  <mergeCells count="675">
    <mergeCell ref="C412:C415"/>
    <mergeCell ref="C420:C423"/>
    <mergeCell ref="C424:C427"/>
    <mergeCell ref="C543:C546"/>
    <mergeCell ref="C572:C575"/>
    <mergeCell ref="C627:C630"/>
    <mergeCell ref="C672:C675"/>
    <mergeCell ref="C150:C153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655:J655"/>
    <mergeCell ref="C642:J642"/>
    <mergeCell ref="A623:N623"/>
    <mergeCell ref="A624:A625"/>
    <mergeCell ref="C626:J626"/>
    <mergeCell ref="K626:N626"/>
    <mergeCell ref="A627:A630"/>
    <mergeCell ref="B627:B630"/>
    <mergeCell ref="J595:J598"/>
    <mergeCell ref="A612:A615"/>
    <mergeCell ref="B612:B615"/>
    <mergeCell ref="C612:C615"/>
    <mergeCell ref="J612:J615"/>
    <mergeCell ref="A605:A606"/>
    <mergeCell ref="C607:J607"/>
    <mergeCell ref="A595:A598"/>
    <mergeCell ref="B595:B598"/>
    <mergeCell ref="C595:C598"/>
    <mergeCell ref="A599:A602"/>
    <mergeCell ref="C599:C602"/>
    <mergeCell ref="J599:J602"/>
    <mergeCell ref="B600:B602"/>
    <mergeCell ref="A604:N604"/>
    <mergeCell ref="B424:B427"/>
    <mergeCell ref="J424:J427"/>
    <mergeCell ref="C494:C497"/>
    <mergeCell ref="J494:J497"/>
    <mergeCell ref="A498:A501"/>
    <mergeCell ref="B498:B501"/>
    <mergeCell ref="C498:C501"/>
    <mergeCell ref="J498:J501"/>
    <mergeCell ref="J591:J594"/>
    <mergeCell ref="A582:A583"/>
    <mergeCell ref="C590:J590"/>
    <mergeCell ref="A568:N568"/>
    <mergeCell ref="A569:A570"/>
    <mergeCell ref="C571:J571"/>
    <mergeCell ref="K571:N571"/>
    <mergeCell ref="A572:A575"/>
    <mergeCell ref="K590:N590"/>
    <mergeCell ref="A591:A594"/>
    <mergeCell ref="B591:B594"/>
    <mergeCell ref="C591:C594"/>
    <mergeCell ref="A576:A579"/>
    <mergeCell ref="C576:C579"/>
    <mergeCell ref="J576:J579"/>
    <mergeCell ref="B577:B579"/>
    <mergeCell ref="A122:A123"/>
    <mergeCell ref="A124:A125"/>
    <mergeCell ref="A126:A127"/>
    <mergeCell ref="A128:A129"/>
    <mergeCell ref="A121:N121"/>
    <mergeCell ref="A676:A679"/>
    <mergeCell ref="C676:C679"/>
    <mergeCell ref="J676:J679"/>
    <mergeCell ref="B677:B679"/>
    <mergeCell ref="A668:N668"/>
    <mergeCell ref="A669:A670"/>
    <mergeCell ref="C671:J671"/>
    <mergeCell ref="K671:N671"/>
    <mergeCell ref="A672:A675"/>
    <mergeCell ref="B672:B675"/>
    <mergeCell ref="J672:J675"/>
    <mergeCell ref="A660:A661"/>
    <mergeCell ref="C662:J662"/>
    <mergeCell ref="K662:N662"/>
    <mergeCell ref="A663:A666"/>
    <mergeCell ref="B663:B666"/>
    <mergeCell ref="C663:C666"/>
    <mergeCell ref="J663:J666"/>
    <mergeCell ref="A653:A654"/>
    <mergeCell ref="K655:N655"/>
    <mergeCell ref="A656:A659"/>
    <mergeCell ref="B656:B659"/>
    <mergeCell ref="C656:C659"/>
    <mergeCell ref="J656:J659"/>
    <mergeCell ref="A647:A650"/>
    <mergeCell ref="C647:C650"/>
    <mergeCell ref="J647:J650"/>
    <mergeCell ref="B648:B650"/>
    <mergeCell ref="A652:N652"/>
    <mergeCell ref="K642:N642"/>
    <mergeCell ref="A643:A646"/>
    <mergeCell ref="B643:B646"/>
    <mergeCell ref="C643:C646"/>
    <mergeCell ref="J643:J646"/>
    <mergeCell ref="A631:A634"/>
    <mergeCell ref="C631:C634"/>
    <mergeCell ref="J631:J634"/>
    <mergeCell ref="B632:B634"/>
    <mergeCell ref="A636:N636"/>
    <mergeCell ref="A638:N638"/>
    <mergeCell ref="A640:N640"/>
    <mergeCell ref="J627:J630"/>
    <mergeCell ref="A616:A617"/>
    <mergeCell ref="C618:J618"/>
    <mergeCell ref="K618:N618"/>
    <mergeCell ref="A619:A622"/>
    <mergeCell ref="B619:B622"/>
    <mergeCell ref="C619:C622"/>
    <mergeCell ref="J619:J622"/>
    <mergeCell ref="K607:N607"/>
    <mergeCell ref="A608:A611"/>
    <mergeCell ref="B608:B611"/>
    <mergeCell ref="C608:C611"/>
    <mergeCell ref="J608:J611"/>
    <mergeCell ref="A581:N581"/>
    <mergeCell ref="A584:A585"/>
    <mergeCell ref="A588:A589"/>
    <mergeCell ref="B572:B575"/>
    <mergeCell ref="J572:J575"/>
    <mergeCell ref="A560:A561"/>
    <mergeCell ref="C562:J562"/>
    <mergeCell ref="K562:N562"/>
    <mergeCell ref="A563:A566"/>
    <mergeCell ref="B563:B566"/>
    <mergeCell ref="C563:C566"/>
    <mergeCell ref="J563:J566"/>
    <mergeCell ref="A553:A554"/>
    <mergeCell ref="C555:J555"/>
    <mergeCell ref="K555:N555"/>
    <mergeCell ref="A556:A559"/>
    <mergeCell ref="B556:B559"/>
    <mergeCell ref="C556:C559"/>
    <mergeCell ref="J556:J559"/>
    <mergeCell ref="A547:A550"/>
    <mergeCell ref="C547:C550"/>
    <mergeCell ref="J547:J550"/>
    <mergeCell ref="B548:B550"/>
    <mergeCell ref="A552:N552"/>
    <mergeCell ref="A539:N539"/>
    <mergeCell ref="A540:A541"/>
    <mergeCell ref="C542:J542"/>
    <mergeCell ref="K542:N542"/>
    <mergeCell ref="A543:A546"/>
    <mergeCell ref="B543:B546"/>
    <mergeCell ref="J543:J546"/>
    <mergeCell ref="A531:A532"/>
    <mergeCell ref="C533:J533"/>
    <mergeCell ref="K533:N533"/>
    <mergeCell ref="A534:A537"/>
    <mergeCell ref="B534:B537"/>
    <mergeCell ref="C534:C537"/>
    <mergeCell ref="J534:J537"/>
    <mergeCell ref="A524:A525"/>
    <mergeCell ref="C526:J526"/>
    <mergeCell ref="K526:N526"/>
    <mergeCell ref="A527:A530"/>
    <mergeCell ref="B527:B530"/>
    <mergeCell ref="C527:C530"/>
    <mergeCell ref="J527:J530"/>
    <mergeCell ref="A518:A521"/>
    <mergeCell ref="C518:C521"/>
    <mergeCell ref="J518:J521"/>
    <mergeCell ref="B519:B521"/>
    <mergeCell ref="A523:N523"/>
    <mergeCell ref="A514:A517"/>
    <mergeCell ref="B514:B517"/>
    <mergeCell ref="J514:J517"/>
    <mergeCell ref="A510:A513"/>
    <mergeCell ref="B510:B513"/>
    <mergeCell ref="C510:C513"/>
    <mergeCell ref="J510:J513"/>
    <mergeCell ref="C514:C517"/>
    <mergeCell ref="A502:A505"/>
    <mergeCell ref="B502:B505"/>
    <mergeCell ref="C502:C505"/>
    <mergeCell ref="J502:J505"/>
    <mergeCell ref="A506:A509"/>
    <mergeCell ref="B506:B509"/>
    <mergeCell ref="C506:C509"/>
    <mergeCell ref="J506:J509"/>
    <mergeCell ref="A475:A476"/>
    <mergeCell ref="C477:J477"/>
    <mergeCell ref="A482:A485"/>
    <mergeCell ref="B482:B485"/>
    <mergeCell ref="C482:C485"/>
    <mergeCell ref="J482:J485"/>
    <mergeCell ref="A486:A489"/>
    <mergeCell ref="B486:B489"/>
    <mergeCell ref="C486:C489"/>
    <mergeCell ref="J486:J489"/>
    <mergeCell ref="A490:A493"/>
    <mergeCell ref="B490:B493"/>
    <mergeCell ref="C490:C493"/>
    <mergeCell ref="J490:J493"/>
    <mergeCell ref="A494:A497"/>
    <mergeCell ref="B494:B497"/>
    <mergeCell ref="K477:N477"/>
    <mergeCell ref="A478:A481"/>
    <mergeCell ref="B478:B481"/>
    <mergeCell ref="C478:C481"/>
    <mergeCell ref="J478:J481"/>
    <mergeCell ref="A469:A472"/>
    <mergeCell ref="C469:C472"/>
    <mergeCell ref="J469:J472"/>
    <mergeCell ref="B470:B472"/>
    <mergeCell ref="A474:N474"/>
    <mergeCell ref="A465:A468"/>
    <mergeCell ref="B465:B468"/>
    <mergeCell ref="J465:J468"/>
    <mergeCell ref="A446:A447"/>
    <mergeCell ref="C448:J448"/>
    <mergeCell ref="K448:N448"/>
    <mergeCell ref="A449:A452"/>
    <mergeCell ref="B449:B452"/>
    <mergeCell ref="C449:C452"/>
    <mergeCell ref="J449:J452"/>
    <mergeCell ref="C465:C468"/>
    <mergeCell ref="A453:A456"/>
    <mergeCell ref="B453:B456"/>
    <mergeCell ref="C453:C456"/>
    <mergeCell ref="J453:J456"/>
    <mergeCell ref="A457:A460"/>
    <mergeCell ref="B457:B460"/>
    <mergeCell ref="C457:C460"/>
    <mergeCell ref="J457:J460"/>
    <mergeCell ref="A461:A464"/>
    <mergeCell ref="B461:B464"/>
    <mergeCell ref="C461:C464"/>
    <mergeCell ref="J461:J464"/>
    <mergeCell ref="A445:N445"/>
    <mergeCell ref="A406:N406"/>
    <mergeCell ref="A407:A408"/>
    <mergeCell ref="C411:J411"/>
    <mergeCell ref="K411:N411"/>
    <mergeCell ref="A412:A415"/>
    <mergeCell ref="B412:B415"/>
    <mergeCell ref="J412:J415"/>
    <mergeCell ref="A409:A410"/>
    <mergeCell ref="C440:J440"/>
    <mergeCell ref="K440:N440"/>
    <mergeCell ref="A441:A444"/>
    <mergeCell ref="B441:B444"/>
    <mergeCell ref="C441:C444"/>
    <mergeCell ref="J441:J444"/>
    <mergeCell ref="A428:A431"/>
    <mergeCell ref="C428:C431"/>
    <mergeCell ref="J428:J431"/>
    <mergeCell ref="B429:B431"/>
    <mergeCell ref="A433:N433"/>
    <mergeCell ref="A434:A435"/>
    <mergeCell ref="A436:A437"/>
    <mergeCell ref="A438:A439"/>
    <mergeCell ref="A416:N416"/>
    <mergeCell ref="A402:A405"/>
    <mergeCell ref="B402:B405"/>
    <mergeCell ref="C402:C405"/>
    <mergeCell ref="J402:J405"/>
    <mergeCell ref="A391:A394"/>
    <mergeCell ref="C391:C394"/>
    <mergeCell ref="J391:J394"/>
    <mergeCell ref="B392:B394"/>
    <mergeCell ref="A396:N396"/>
    <mergeCell ref="A399:A400"/>
    <mergeCell ref="C401:J401"/>
    <mergeCell ref="K401:N401"/>
    <mergeCell ref="A397:A398"/>
    <mergeCell ref="A417:A418"/>
    <mergeCell ref="C419:J419"/>
    <mergeCell ref="K419:N419"/>
    <mergeCell ref="A420:A423"/>
    <mergeCell ref="A424:A427"/>
    <mergeCell ref="B420:B423"/>
    <mergeCell ref="J420:J423"/>
    <mergeCell ref="J222:J225"/>
    <mergeCell ref="A226:A229"/>
    <mergeCell ref="B226:B229"/>
    <mergeCell ref="J226:J229"/>
    <mergeCell ref="B210:B213"/>
    <mergeCell ref="J210:J213"/>
    <mergeCell ref="A214:A217"/>
    <mergeCell ref="B214:B217"/>
    <mergeCell ref="J214:J217"/>
    <mergeCell ref="A210:A213"/>
    <mergeCell ref="A218:A221"/>
    <mergeCell ref="B218:B221"/>
    <mergeCell ref="J218:J221"/>
    <mergeCell ref="A222:A225"/>
    <mergeCell ref="B222:B225"/>
    <mergeCell ref="A162:A163"/>
    <mergeCell ref="A160:A161"/>
    <mergeCell ref="A191:A192"/>
    <mergeCell ref="A194:A195"/>
    <mergeCell ref="A193:N193"/>
    <mergeCell ref="A196:A197"/>
    <mergeCell ref="A198:A199"/>
    <mergeCell ref="A201:N201"/>
    <mergeCell ref="A206:A209"/>
    <mergeCell ref="J206:J209"/>
    <mergeCell ref="B206:B209"/>
    <mergeCell ref="C200:J200"/>
    <mergeCell ref="K200:N200"/>
    <mergeCell ref="A202:A205"/>
    <mergeCell ref="B202:B205"/>
    <mergeCell ref="J202:J205"/>
    <mergeCell ref="A705:A708"/>
    <mergeCell ref="B705:B708"/>
    <mergeCell ref="C705:C708"/>
    <mergeCell ref="B10:B13"/>
    <mergeCell ref="C10:C13"/>
    <mergeCell ref="A10:A13"/>
    <mergeCell ref="C686:C689"/>
    <mergeCell ref="A701:A704"/>
    <mergeCell ref="B701:B704"/>
    <mergeCell ref="C701:C704"/>
    <mergeCell ref="B690:N690"/>
    <mergeCell ref="B700:N700"/>
    <mergeCell ref="B691:B694"/>
    <mergeCell ref="C691:C694"/>
    <mergeCell ref="A691:A694"/>
    <mergeCell ref="A695:A698"/>
    <mergeCell ref="B695:B698"/>
    <mergeCell ref="C695:C698"/>
    <mergeCell ref="K140:N140"/>
    <mergeCell ref="A141:A144"/>
    <mergeCell ref="J691:J694"/>
    <mergeCell ref="J695:J698"/>
    <mergeCell ref="J701:J704"/>
    <mergeCell ref="J705:J708"/>
    <mergeCell ref="A725:A728"/>
    <mergeCell ref="B725:B728"/>
    <mergeCell ref="C725:C728"/>
    <mergeCell ref="B710:N710"/>
    <mergeCell ref="B720:N720"/>
    <mergeCell ref="J715:J718"/>
    <mergeCell ref="J721:J724"/>
    <mergeCell ref="J725:J728"/>
    <mergeCell ref="A731:A734"/>
    <mergeCell ref="B731:B734"/>
    <mergeCell ref="C731:C734"/>
    <mergeCell ref="A711:A714"/>
    <mergeCell ref="B711:B714"/>
    <mergeCell ref="C711:C714"/>
    <mergeCell ref="B730:N730"/>
    <mergeCell ref="A715:A718"/>
    <mergeCell ref="B715:B718"/>
    <mergeCell ref="C715:C718"/>
    <mergeCell ref="A721:A724"/>
    <mergeCell ref="B721:B724"/>
    <mergeCell ref="C721:C724"/>
    <mergeCell ref="J731:J734"/>
    <mergeCell ref="J711:J714"/>
    <mergeCell ref="B686:B689"/>
    <mergeCell ref="A686:A689"/>
    <mergeCell ref="A116:A119"/>
    <mergeCell ref="C116:C119"/>
    <mergeCell ref="A684:N684"/>
    <mergeCell ref="A130:N130"/>
    <mergeCell ref="A131:A132"/>
    <mergeCell ref="C133:J133"/>
    <mergeCell ref="K133:N133"/>
    <mergeCell ref="A134:A137"/>
    <mergeCell ref="B134:B137"/>
    <mergeCell ref="C134:C137"/>
    <mergeCell ref="J134:J137"/>
    <mergeCell ref="A138:A139"/>
    <mergeCell ref="C140:J140"/>
    <mergeCell ref="J686:J689"/>
    <mergeCell ref="J116:J119"/>
    <mergeCell ref="B117:B119"/>
    <mergeCell ref="A154:A157"/>
    <mergeCell ref="C154:C157"/>
    <mergeCell ref="J154:J157"/>
    <mergeCell ref="B155:B157"/>
    <mergeCell ref="A159:N159"/>
    <mergeCell ref="A173:A174"/>
    <mergeCell ref="A17:A18"/>
    <mergeCell ref="B22:B25"/>
    <mergeCell ref="K2:N2"/>
    <mergeCell ref="K21:N21"/>
    <mergeCell ref="A16:N16"/>
    <mergeCell ref="K35:N35"/>
    <mergeCell ref="A22:A25"/>
    <mergeCell ref="C35:J35"/>
    <mergeCell ref="C22:C25"/>
    <mergeCell ref="C21:J21"/>
    <mergeCell ref="A27:A28"/>
    <mergeCell ref="A2:J2"/>
    <mergeCell ref="C3:D3"/>
    <mergeCell ref="E3:I3"/>
    <mergeCell ref="J3:J4"/>
    <mergeCell ref="J5:J8"/>
    <mergeCell ref="K3:M3"/>
    <mergeCell ref="N3:N4"/>
    <mergeCell ref="A5:A8"/>
    <mergeCell ref="B5:B8"/>
    <mergeCell ref="C5:C8"/>
    <mergeCell ref="J22:J25"/>
    <mergeCell ref="J10:J13"/>
    <mergeCell ref="A19:A20"/>
    <mergeCell ref="A26:N26"/>
    <mergeCell ref="C40:C43"/>
    <mergeCell ref="C52:C55"/>
    <mergeCell ref="A29:A30"/>
    <mergeCell ref="A31:A32"/>
    <mergeCell ref="A33:A34"/>
    <mergeCell ref="A40:A43"/>
    <mergeCell ref="B40:B43"/>
    <mergeCell ref="A52:A55"/>
    <mergeCell ref="B52:B55"/>
    <mergeCell ref="C36:C39"/>
    <mergeCell ref="B36:B39"/>
    <mergeCell ref="A36:A39"/>
    <mergeCell ref="J36:J39"/>
    <mergeCell ref="J40:J43"/>
    <mergeCell ref="A44:A47"/>
    <mergeCell ref="B44:B47"/>
    <mergeCell ref="C44:C47"/>
    <mergeCell ref="J44:J47"/>
    <mergeCell ref="A48:A51"/>
    <mergeCell ref="B48:B51"/>
    <mergeCell ref="C48:C51"/>
    <mergeCell ref="J48:J51"/>
    <mergeCell ref="J52:J55"/>
    <mergeCell ref="A56:A59"/>
    <mergeCell ref="B56:B59"/>
    <mergeCell ref="C56:C59"/>
    <mergeCell ref="J56:J59"/>
    <mergeCell ref="A60:A63"/>
    <mergeCell ref="B60:B63"/>
    <mergeCell ref="C60:C63"/>
    <mergeCell ref="J60:J63"/>
    <mergeCell ref="A64:A67"/>
    <mergeCell ref="B64:B67"/>
    <mergeCell ref="C64:C67"/>
    <mergeCell ref="J64:J67"/>
    <mergeCell ref="A68:A71"/>
    <mergeCell ref="B68:B71"/>
    <mergeCell ref="C68:C71"/>
    <mergeCell ref="J68:J71"/>
    <mergeCell ref="A72:A75"/>
    <mergeCell ref="B72:B75"/>
    <mergeCell ref="C72:C75"/>
    <mergeCell ref="J72:J75"/>
    <mergeCell ref="A76:A79"/>
    <mergeCell ref="B76:B79"/>
    <mergeCell ref="C76:C79"/>
    <mergeCell ref="J76:J79"/>
    <mergeCell ref="A80:A83"/>
    <mergeCell ref="B80:B83"/>
    <mergeCell ref="C80:C83"/>
    <mergeCell ref="J80:J83"/>
    <mergeCell ref="A84:A87"/>
    <mergeCell ref="B84:B87"/>
    <mergeCell ref="C84:C87"/>
    <mergeCell ref="J84:J87"/>
    <mergeCell ref="A88:A91"/>
    <mergeCell ref="B88:B91"/>
    <mergeCell ref="C88:C91"/>
    <mergeCell ref="J88:J91"/>
    <mergeCell ref="A92:A95"/>
    <mergeCell ref="B92:B95"/>
    <mergeCell ref="C92:C95"/>
    <mergeCell ref="J92:J95"/>
    <mergeCell ref="A96:A99"/>
    <mergeCell ref="B96:B99"/>
    <mergeCell ref="C96:C99"/>
    <mergeCell ref="J96:J99"/>
    <mergeCell ref="A112:A115"/>
    <mergeCell ref="B112:B115"/>
    <mergeCell ref="C112:C115"/>
    <mergeCell ref="J112:J115"/>
    <mergeCell ref="A100:A103"/>
    <mergeCell ref="B100:B103"/>
    <mergeCell ref="C100:C103"/>
    <mergeCell ref="J100:J103"/>
    <mergeCell ref="A104:A107"/>
    <mergeCell ref="B104:B107"/>
    <mergeCell ref="C104:C107"/>
    <mergeCell ref="J104:J107"/>
    <mergeCell ref="A108:A111"/>
    <mergeCell ref="B108:B111"/>
    <mergeCell ref="C108:C111"/>
    <mergeCell ref="J108:J111"/>
    <mergeCell ref="B141:B144"/>
    <mergeCell ref="C141:C144"/>
    <mergeCell ref="J141:J144"/>
    <mergeCell ref="A146:N146"/>
    <mergeCell ref="A147:A148"/>
    <mergeCell ref="C149:J149"/>
    <mergeCell ref="A186:A187"/>
    <mergeCell ref="A188:N188"/>
    <mergeCell ref="A189:A190"/>
    <mergeCell ref="A164:A165"/>
    <mergeCell ref="A166:A167"/>
    <mergeCell ref="A171:A172"/>
    <mergeCell ref="A175:A176"/>
    <mergeCell ref="A177:N177"/>
    <mergeCell ref="A178:A179"/>
    <mergeCell ref="A180:A181"/>
    <mergeCell ref="A182:A183"/>
    <mergeCell ref="A184:A185"/>
    <mergeCell ref="A168:N168"/>
    <mergeCell ref="A169:A170"/>
    <mergeCell ref="K149:N149"/>
    <mergeCell ref="A150:A153"/>
    <mergeCell ref="B150:B153"/>
    <mergeCell ref="J150:J153"/>
    <mergeCell ref="J234:J237"/>
    <mergeCell ref="A238:A241"/>
    <mergeCell ref="B238:B241"/>
    <mergeCell ref="J238:J241"/>
    <mergeCell ref="A242:N242"/>
    <mergeCell ref="B243:B246"/>
    <mergeCell ref="J243:J246"/>
    <mergeCell ref="A243:A246"/>
    <mergeCell ref="A230:A233"/>
    <mergeCell ref="B230:B233"/>
    <mergeCell ref="J230:J233"/>
    <mergeCell ref="A234:A237"/>
    <mergeCell ref="B234:B237"/>
    <mergeCell ref="C234:C237"/>
    <mergeCell ref="C238:C241"/>
    <mergeCell ref="C243:C246"/>
    <mergeCell ref="A247:A250"/>
    <mergeCell ref="B247:B250"/>
    <mergeCell ref="J247:J250"/>
    <mergeCell ref="A251:A254"/>
    <mergeCell ref="B251:B254"/>
    <mergeCell ref="J251:J254"/>
    <mergeCell ref="A255:A258"/>
    <mergeCell ref="B255:B258"/>
    <mergeCell ref="J255:J258"/>
    <mergeCell ref="C247:C250"/>
    <mergeCell ref="C251:C254"/>
    <mergeCell ref="C255:C258"/>
    <mergeCell ref="A259:A262"/>
    <mergeCell ref="B259:B262"/>
    <mergeCell ref="J259:J262"/>
    <mergeCell ref="B275:B278"/>
    <mergeCell ref="A275:A278"/>
    <mergeCell ref="J275:J278"/>
    <mergeCell ref="A279:A282"/>
    <mergeCell ref="B279:B282"/>
    <mergeCell ref="J279:J282"/>
    <mergeCell ref="C259:C262"/>
    <mergeCell ref="C263:C266"/>
    <mergeCell ref="C267:C270"/>
    <mergeCell ref="C271:C274"/>
    <mergeCell ref="C275:C278"/>
    <mergeCell ref="C279:C282"/>
    <mergeCell ref="A283:N283"/>
    <mergeCell ref="A263:A266"/>
    <mergeCell ref="B263:B266"/>
    <mergeCell ref="J263:J266"/>
    <mergeCell ref="A267:A270"/>
    <mergeCell ref="B267:B270"/>
    <mergeCell ref="J267:J270"/>
    <mergeCell ref="A271:A274"/>
    <mergeCell ref="B271:B274"/>
    <mergeCell ref="J271:J274"/>
    <mergeCell ref="A284:A287"/>
    <mergeCell ref="B284:B287"/>
    <mergeCell ref="J284:J287"/>
    <mergeCell ref="A288:A291"/>
    <mergeCell ref="B288:B291"/>
    <mergeCell ref="J288:J291"/>
    <mergeCell ref="A292:A295"/>
    <mergeCell ref="B292:B295"/>
    <mergeCell ref="J292:J295"/>
    <mergeCell ref="C284:C287"/>
    <mergeCell ref="C288:C291"/>
    <mergeCell ref="C292:C295"/>
    <mergeCell ref="A296:A299"/>
    <mergeCell ref="B296:B299"/>
    <mergeCell ref="J296:J299"/>
    <mergeCell ref="A300:A303"/>
    <mergeCell ref="B300:B303"/>
    <mergeCell ref="J300:J303"/>
    <mergeCell ref="A304:N304"/>
    <mergeCell ref="A305:A308"/>
    <mergeCell ref="B305:B308"/>
    <mergeCell ref="J305:J308"/>
    <mergeCell ref="C296:C299"/>
    <mergeCell ref="C300:C303"/>
    <mergeCell ref="C305:C308"/>
    <mergeCell ref="A309:A312"/>
    <mergeCell ref="B309:B312"/>
    <mergeCell ref="J309:J312"/>
    <mergeCell ref="A313:A316"/>
    <mergeCell ref="B313:B316"/>
    <mergeCell ref="J313:J316"/>
    <mergeCell ref="A317:A320"/>
    <mergeCell ref="B317:B320"/>
    <mergeCell ref="J317:J320"/>
    <mergeCell ref="C309:C312"/>
    <mergeCell ref="C313:C316"/>
    <mergeCell ref="C317:C320"/>
    <mergeCell ref="A321:A324"/>
    <mergeCell ref="B321:B324"/>
    <mergeCell ref="J321:J324"/>
    <mergeCell ref="A325:A328"/>
    <mergeCell ref="B325:B328"/>
    <mergeCell ref="J325:J328"/>
    <mergeCell ref="A329:A332"/>
    <mergeCell ref="B329:B332"/>
    <mergeCell ref="J329:J332"/>
    <mergeCell ref="C321:C324"/>
    <mergeCell ref="C325:C328"/>
    <mergeCell ref="C329:C332"/>
    <mergeCell ref="A333:A336"/>
    <mergeCell ref="B333:B336"/>
    <mergeCell ref="J333:J336"/>
    <mergeCell ref="A337:N337"/>
    <mergeCell ref="A338:A341"/>
    <mergeCell ref="B338:B341"/>
    <mergeCell ref="J338:J341"/>
    <mergeCell ref="A342:A345"/>
    <mergeCell ref="B342:B345"/>
    <mergeCell ref="J342:J345"/>
    <mergeCell ref="C333:C336"/>
    <mergeCell ref="C338:C341"/>
    <mergeCell ref="C342:C345"/>
    <mergeCell ref="A346:A349"/>
    <mergeCell ref="B346:B349"/>
    <mergeCell ref="J346:J349"/>
    <mergeCell ref="A350:A353"/>
    <mergeCell ref="B350:B353"/>
    <mergeCell ref="J350:J353"/>
    <mergeCell ref="A354:N354"/>
    <mergeCell ref="A355:A358"/>
    <mergeCell ref="B355:B358"/>
    <mergeCell ref="J355:J358"/>
    <mergeCell ref="C346:C349"/>
    <mergeCell ref="C350:C353"/>
    <mergeCell ref="C355:C358"/>
    <mergeCell ref="A359:A362"/>
    <mergeCell ref="B359:B362"/>
    <mergeCell ref="J359:J362"/>
    <mergeCell ref="A363:A366"/>
    <mergeCell ref="B363:B366"/>
    <mergeCell ref="J363:J366"/>
    <mergeCell ref="A367:A370"/>
    <mergeCell ref="B367:B370"/>
    <mergeCell ref="J367:J370"/>
    <mergeCell ref="C359:C362"/>
    <mergeCell ref="C363:C366"/>
    <mergeCell ref="C367:C370"/>
    <mergeCell ref="A383:A386"/>
    <mergeCell ref="B383:B386"/>
    <mergeCell ref="J383:J386"/>
    <mergeCell ref="A387:A390"/>
    <mergeCell ref="B387:B390"/>
    <mergeCell ref="J387:J390"/>
    <mergeCell ref="A371:A374"/>
    <mergeCell ref="B371:B374"/>
    <mergeCell ref="J371:J374"/>
    <mergeCell ref="A375:A378"/>
    <mergeCell ref="B375:B378"/>
    <mergeCell ref="J375:J378"/>
    <mergeCell ref="A379:A382"/>
    <mergeCell ref="B379:B382"/>
    <mergeCell ref="J379:J382"/>
    <mergeCell ref="C371:C374"/>
    <mergeCell ref="C375:C378"/>
    <mergeCell ref="C379:C382"/>
    <mergeCell ref="C383:C386"/>
    <mergeCell ref="C387:C390"/>
  </mergeCells>
  <pageMargins left="0.19685039370078741" right="0.19685039370078741" top="0.19685039370078741" bottom="0.19685039370078741" header="0.15748031496062992" footer="0.15748031496062992"/>
  <pageSetup paperSize="9"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7"/>
  <sheetViews>
    <sheetView zoomScale="50" zoomScaleNormal="50" zoomScaleSheetLayoutView="50" workbookViewId="0">
      <pane xSplit="3" ySplit="4" topLeftCell="P98" activePane="bottomRight" state="frozen"/>
      <selection pane="topRight" activeCell="D1" sqref="D1"/>
      <selection pane="bottomLeft" activeCell="A5" sqref="A5"/>
      <selection pane="bottomRight" activeCell="U112" sqref="U112"/>
    </sheetView>
  </sheetViews>
  <sheetFormatPr defaultRowHeight="20.25" x14ac:dyDescent="0.3"/>
  <cols>
    <col min="1" max="1" width="7.42578125" style="1" customWidth="1"/>
    <col min="2" max="2" width="65.28515625" style="2" customWidth="1"/>
    <col min="3" max="3" width="14.5703125" style="2" customWidth="1"/>
    <col min="4" max="4" width="25.140625" style="3" customWidth="1"/>
    <col min="5" max="5" width="21.7109375" style="2" customWidth="1"/>
    <col min="6" max="6" width="21.85546875" style="2" customWidth="1"/>
    <col min="7" max="7" width="22.42578125" style="2" customWidth="1"/>
    <col min="8" max="9" width="18.28515625" style="2" customWidth="1"/>
    <col min="10" max="10" width="68.28515625" style="2" customWidth="1"/>
    <col min="11" max="13" width="14.140625" style="2" customWidth="1"/>
    <col min="14" max="14" width="15" style="2" customWidth="1"/>
    <col min="15" max="15" width="3.7109375" style="159" customWidth="1"/>
    <col min="16" max="16" width="14.7109375" style="261" customWidth="1"/>
    <col min="17" max="17" width="9.140625" style="160"/>
    <col min="18" max="18" width="55.140625" style="160" customWidth="1"/>
    <col min="19" max="19" width="28.85546875" style="154" customWidth="1"/>
    <col min="20" max="20" width="36" style="154" customWidth="1"/>
    <col min="21" max="21" width="34" style="154" customWidth="1"/>
    <col min="22" max="22" width="30.28515625" style="154" customWidth="1"/>
    <col min="23" max="23" width="32" style="160" customWidth="1"/>
    <col min="24" max="24" width="28" style="160" customWidth="1"/>
    <col min="25" max="26" width="9.140625" style="160"/>
    <col min="27" max="27" width="55.140625" style="160" customWidth="1"/>
    <col min="28" max="28" width="28.85546875" style="154" customWidth="1"/>
    <col min="29" max="29" width="36" style="154" customWidth="1"/>
    <col min="30" max="30" width="34" style="154" customWidth="1"/>
    <col min="31" max="31" width="30.28515625" style="154" customWidth="1"/>
    <col min="32" max="32" width="32" style="160" customWidth="1"/>
    <col min="33" max="33" width="28" style="160" customWidth="1"/>
    <col min="34" max="43" width="9.140625" style="160"/>
    <col min="44" max="52" width="9.140625" style="159"/>
  </cols>
  <sheetData>
    <row r="1" spans="1:52" ht="25.5" x14ac:dyDescent="0.3">
      <c r="B1" s="274" t="s">
        <v>72</v>
      </c>
      <c r="N1" s="45" t="s">
        <v>66</v>
      </c>
    </row>
    <row r="2" spans="1:52" ht="90" customHeight="1" thickBot="1" x14ac:dyDescent="0.3">
      <c r="A2" s="516" t="str">
        <f>'Приложение 1 (ОТЧЕТНЫЙ ПЕРИОД)'!A2:J2</f>
        <v>ИНФОРМАЦИЯ
 по показателям и мероприятиям дорожных карт по достижению показателей
 Указа Президента Российской Федерации от 07.05.2018 № 204
Пожарский муниципальный район</v>
      </c>
      <c r="B2" s="516"/>
      <c r="C2" s="516"/>
      <c r="D2" s="516"/>
      <c r="E2" s="516"/>
      <c r="F2" s="516"/>
      <c r="G2" s="516"/>
      <c r="H2" s="516"/>
      <c r="I2" s="516"/>
      <c r="J2" s="516"/>
      <c r="K2" s="504" t="s">
        <v>427</v>
      </c>
      <c r="L2" s="504"/>
      <c r="M2" s="504"/>
      <c r="N2" s="504"/>
      <c r="X2" s="153" t="s">
        <v>82</v>
      </c>
    </row>
    <row r="3" spans="1:52" ht="44.25" customHeight="1" thickBot="1" x14ac:dyDescent="0.3">
      <c r="A3" s="21" t="s">
        <v>0</v>
      </c>
      <c r="B3" s="22" t="s">
        <v>1</v>
      </c>
      <c r="C3" s="517" t="s">
        <v>2</v>
      </c>
      <c r="D3" s="518"/>
      <c r="E3" s="519" t="s">
        <v>3</v>
      </c>
      <c r="F3" s="520"/>
      <c r="G3" s="520"/>
      <c r="H3" s="520"/>
      <c r="I3" s="520"/>
      <c r="J3" s="521" t="s">
        <v>20</v>
      </c>
      <c r="K3" s="526" t="s">
        <v>3</v>
      </c>
      <c r="L3" s="526"/>
      <c r="M3" s="527"/>
      <c r="N3" s="528" t="s">
        <v>26</v>
      </c>
      <c r="R3" s="210" t="s">
        <v>69</v>
      </c>
      <c r="W3" s="161"/>
      <c r="X3" s="161"/>
      <c r="Y3" s="161"/>
      <c r="Z3" s="161"/>
      <c r="AH3" s="161"/>
      <c r="AI3" s="161"/>
      <c r="AJ3" s="161"/>
      <c r="AK3" s="161"/>
      <c r="AL3" s="161"/>
      <c r="AM3" s="161"/>
      <c r="AN3" s="161"/>
      <c r="AO3" s="161"/>
      <c r="AP3" s="161"/>
    </row>
    <row r="4" spans="1:52" ht="123" customHeight="1" thickBot="1" x14ac:dyDescent="0.3">
      <c r="A4" s="21"/>
      <c r="B4" s="152" t="str">
        <f>'Приложение 1 (ОТЧЕТНЫЙ ПЕРИОД)'!B4</f>
        <v>Пожарский муниципальный район</v>
      </c>
      <c r="C4" s="23" t="s">
        <v>4</v>
      </c>
      <c r="D4" s="24" t="s">
        <v>5</v>
      </c>
      <c r="E4" s="57" t="s">
        <v>21</v>
      </c>
      <c r="F4" s="24" t="s">
        <v>19</v>
      </c>
      <c r="G4" s="94" t="str">
        <f>'Приложение 1 (ОТЧЕТНЫЙ ПЕРИОД)'!G4</f>
        <v>профинанси-ровано (кассовый расход) /исполнение 
на 27.01.2020</v>
      </c>
      <c r="H4" s="26" t="s">
        <v>23</v>
      </c>
      <c r="I4" s="58" t="s">
        <v>22</v>
      </c>
      <c r="J4" s="522"/>
      <c r="K4" s="56" t="s">
        <v>6</v>
      </c>
      <c r="L4" s="25" t="s">
        <v>7</v>
      </c>
      <c r="M4" s="33" t="s">
        <v>8</v>
      </c>
      <c r="N4" s="529"/>
      <c r="P4" s="267" t="s">
        <v>65</v>
      </c>
      <c r="R4" s="174" t="str">
        <f>B4</f>
        <v>Пожарский муниципальный район</v>
      </c>
      <c r="S4" s="175" t="s">
        <v>70</v>
      </c>
      <c r="T4" s="175" t="s">
        <v>71</v>
      </c>
      <c r="U4" s="175" t="s">
        <v>73</v>
      </c>
      <c r="V4" s="227" t="str">
        <f>G4</f>
        <v>профинанси-ровано (кассовый расход) /исполнение 
на 27.01.2020</v>
      </c>
      <c r="W4" s="175" t="s">
        <v>68</v>
      </c>
      <c r="X4" s="176" t="s">
        <v>67</v>
      </c>
      <c r="Y4" s="161"/>
      <c r="Z4" s="161"/>
      <c r="AH4" s="161"/>
      <c r="AI4" s="161"/>
      <c r="AJ4" s="161"/>
      <c r="AK4" s="161"/>
      <c r="AL4" s="161"/>
      <c r="AM4" s="161"/>
      <c r="AN4" s="161"/>
      <c r="AO4" s="161"/>
      <c r="AP4" s="161"/>
    </row>
    <row r="5" spans="1:52" s="37" customFormat="1" ht="24.75" customHeight="1" thickBot="1" x14ac:dyDescent="0.3">
      <c r="A5" s="530"/>
      <c r="B5" s="533" t="s">
        <v>50</v>
      </c>
      <c r="C5" s="536"/>
      <c r="D5" s="76" t="s">
        <v>9</v>
      </c>
      <c r="E5" s="186">
        <f t="shared" ref="E5:N5" si="0">E6+E7+E8</f>
        <v>140.70177901</v>
      </c>
      <c r="F5" s="186">
        <f t="shared" si="0"/>
        <v>140.70177901</v>
      </c>
      <c r="G5" s="186">
        <f t="shared" si="0"/>
        <v>129.99177900999999</v>
      </c>
      <c r="H5" s="186">
        <f t="shared" si="0"/>
        <v>766.08150000000001</v>
      </c>
      <c r="I5" s="186">
        <f t="shared" si="0"/>
        <v>458.36632700000001</v>
      </c>
      <c r="J5" s="523"/>
      <c r="K5" s="186">
        <f t="shared" si="0"/>
        <v>128.12</v>
      </c>
      <c r="L5" s="186">
        <f t="shared" si="0"/>
        <v>118.16000000000001</v>
      </c>
      <c r="M5" s="186">
        <f t="shared" si="0"/>
        <v>47.75</v>
      </c>
      <c r="N5" s="186">
        <f t="shared" si="0"/>
        <v>1659.17960601</v>
      </c>
      <c r="O5" s="162"/>
      <c r="P5" s="262"/>
      <c r="Q5" s="163"/>
      <c r="R5" s="533" t="str">
        <f>B5</f>
        <v xml:space="preserve">ВСЕГО </v>
      </c>
      <c r="S5" s="76" t="str">
        <f>D5</f>
        <v>Всего</v>
      </c>
      <c r="T5" s="76">
        <f>E5</f>
        <v>140.70177901</v>
      </c>
      <c r="U5" s="76">
        <f>F5</f>
        <v>140.70177901</v>
      </c>
      <c r="V5" s="76">
        <f>G5</f>
        <v>129.99177900999999</v>
      </c>
      <c r="W5" s="76">
        <f>F5/E5%</f>
        <v>100</v>
      </c>
      <c r="X5" s="76">
        <f>G5/F5%</f>
        <v>92.388155945605476</v>
      </c>
      <c r="Y5" s="163"/>
      <c r="Z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2"/>
      <c r="AS5" s="162"/>
      <c r="AT5" s="162"/>
      <c r="AU5" s="162"/>
      <c r="AV5" s="162"/>
      <c r="AW5" s="162"/>
      <c r="AX5" s="162"/>
      <c r="AY5" s="162"/>
      <c r="AZ5" s="162"/>
    </row>
    <row r="6" spans="1:52" s="37" customFormat="1" ht="24.75" customHeight="1" thickBot="1" x14ac:dyDescent="0.3">
      <c r="A6" s="531"/>
      <c r="B6" s="534"/>
      <c r="C6" s="537"/>
      <c r="D6" s="76" t="s">
        <v>18</v>
      </c>
      <c r="E6" s="186">
        <f t="shared" ref="E6:I8" si="1">E19+E135</f>
        <v>17.52</v>
      </c>
      <c r="F6" s="186">
        <f t="shared" si="1"/>
        <v>17.52</v>
      </c>
      <c r="G6" s="186">
        <f t="shared" si="1"/>
        <v>17.52</v>
      </c>
      <c r="H6" s="186">
        <f t="shared" si="1"/>
        <v>302.93600000000004</v>
      </c>
      <c r="I6" s="186">
        <f t="shared" si="1"/>
        <v>329.34000000000003</v>
      </c>
      <c r="J6" s="524"/>
      <c r="K6" s="186">
        <f t="shared" ref="K6:M8" si="2">K19+K135</f>
        <v>0</v>
      </c>
      <c r="L6" s="186">
        <f t="shared" si="2"/>
        <v>0</v>
      </c>
      <c r="M6" s="186">
        <f t="shared" si="2"/>
        <v>0</v>
      </c>
      <c r="N6" s="186">
        <f>N19+N135</f>
        <v>649.79600000000005</v>
      </c>
      <c r="O6" s="162"/>
      <c r="P6" s="262"/>
      <c r="Q6" s="163"/>
      <c r="R6" s="534"/>
      <c r="S6" s="181"/>
      <c r="T6" s="181"/>
      <c r="U6" s="181"/>
      <c r="V6" s="181"/>
      <c r="W6" s="177"/>
      <c r="X6" s="178"/>
      <c r="Y6" s="163"/>
      <c r="Z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2"/>
      <c r="AS6" s="162"/>
      <c r="AT6" s="162"/>
      <c r="AU6" s="162"/>
      <c r="AV6" s="162"/>
      <c r="AW6" s="162"/>
      <c r="AX6" s="162"/>
      <c r="AY6" s="162"/>
      <c r="AZ6" s="162"/>
    </row>
    <row r="7" spans="1:52" s="37" customFormat="1" ht="24.75" customHeight="1" thickBot="1" x14ac:dyDescent="0.3">
      <c r="A7" s="531"/>
      <c r="B7" s="534"/>
      <c r="C7" s="537"/>
      <c r="D7" s="76" t="s">
        <v>10</v>
      </c>
      <c r="E7" s="186">
        <f t="shared" si="1"/>
        <v>112.25805926</v>
      </c>
      <c r="F7" s="186">
        <f t="shared" si="1"/>
        <v>112.25805926</v>
      </c>
      <c r="G7" s="186">
        <f t="shared" si="1"/>
        <v>102.28305926</v>
      </c>
      <c r="H7" s="186">
        <f t="shared" si="1"/>
        <v>452.79549999999995</v>
      </c>
      <c r="I7" s="186">
        <f t="shared" si="1"/>
        <v>115.32632700000001</v>
      </c>
      <c r="J7" s="524"/>
      <c r="K7" s="186">
        <f t="shared" si="2"/>
        <v>94.48</v>
      </c>
      <c r="L7" s="186">
        <f t="shared" si="2"/>
        <v>84.460000000000008</v>
      </c>
      <c r="M7" s="186">
        <f t="shared" si="2"/>
        <v>34.46</v>
      </c>
      <c r="N7" s="186">
        <f>N20+N136</f>
        <v>893.77988626000001</v>
      </c>
      <c r="O7" s="162"/>
      <c r="P7" s="262"/>
      <c r="Q7" s="163"/>
      <c r="R7" s="534"/>
      <c r="S7" s="181"/>
      <c r="T7" s="181"/>
      <c r="U7" s="181"/>
      <c r="V7" s="181"/>
      <c r="W7" s="177"/>
      <c r="X7" s="178"/>
      <c r="Y7" s="163"/>
      <c r="Z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2"/>
      <c r="AS7" s="162"/>
      <c r="AT7" s="162"/>
      <c r="AU7" s="162"/>
      <c r="AV7" s="162"/>
      <c r="AW7" s="162"/>
      <c r="AX7" s="162"/>
      <c r="AY7" s="162"/>
      <c r="AZ7" s="162"/>
    </row>
    <row r="8" spans="1:52" s="37" customFormat="1" ht="24.75" customHeight="1" thickBot="1" x14ac:dyDescent="0.3">
      <c r="A8" s="531"/>
      <c r="B8" s="534"/>
      <c r="C8" s="537"/>
      <c r="D8" s="204" t="s">
        <v>11</v>
      </c>
      <c r="E8" s="211">
        <f t="shared" si="1"/>
        <v>10.923719750000002</v>
      </c>
      <c r="F8" s="211">
        <f t="shared" si="1"/>
        <v>10.923719750000002</v>
      </c>
      <c r="G8" s="211">
        <f t="shared" si="1"/>
        <v>10.188719750000002</v>
      </c>
      <c r="H8" s="211">
        <f t="shared" si="1"/>
        <v>10.35</v>
      </c>
      <c r="I8" s="211">
        <f t="shared" si="1"/>
        <v>13.700000000000001</v>
      </c>
      <c r="J8" s="524"/>
      <c r="K8" s="211">
        <f t="shared" si="2"/>
        <v>33.64</v>
      </c>
      <c r="L8" s="211">
        <f t="shared" si="2"/>
        <v>33.700000000000003</v>
      </c>
      <c r="M8" s="211">
        <f t="shared" si="2"/>
        <v>13.29</v>
      </c>
      <c r="N8" s="211">
        <f>N21+N137</f>
        <v>115.60371975000001</v>
      </c>
      <c r="O8" s="162"/>
      <c r="P8" s="262"/>
      <c r="Q8" s="163"/>
      <c r="R8" s="535"/>
      <c r="S8" s="182"/>
      <c r="T8" s="182"/>
      <c r="U8" s="182"/>
      <c r="V8" s="182"/>
      <c r="W8" s="179"/>
      <c r="X8" s="180"/>
      <c r="Y8" s="163"/>
      <c r="Z8" s="163"/>
      <c r="AH8" s="163"/>
      <c r="AI8" s="163"/>
      <c r="AJ8" s="163"/>
      <c r="AK8" s="163"/>
      <c r="AL8" s="163"/>
      <c r="AM8" s="163"/>
      <c r="AN8" s="163"/>
      <c r="AO8" s="163"/>
      <c r="AP8" s="163"/>
      <c r="AQ8" s="163"/>
      <c r="AR8" s="162"/>
      <c r="AS8" s="162"/>
      <c r="AT8" s="162"/>
      <c r="AU8" s="162"/>
      <c r="AV8" s="162"/>
      <c r="AW8" s="162"/>
      <c r="AX8" s="162"/>
      <c r="AY8" s="162"/>
      <c r="AZ8" s="162"/>
    </row>
    <row r="9" spans="1:52" s="36" customFormat="1" ht="11.25" customHeight="1" x14ac:dyDescent="0.25">
      <c r="A9" s="212"/>
      <c r="B9" s="205"/>
      <c r="C9" s="206"/>
      <c r="D9" s="207"/>
      <c r="E9" s="208"/>
      <c r="F9" s="208"/>
      <c r="G9" s="208"/>
      <c r="H9" s="208"/>
      <c r="I9" s="208"/>
      <c r="J9" s="208"/>
      <c r="K9" s="208"/>
      <c r="L9" s="208"/>
      <c r="M9" s="208"/>
      <c r="N9" s="209"/>
      <c r="O9" s="164"/>
      <c r="P9" s="263"/>
      <c r="Q9" s="165"/>
      <c r="R9" s="165"/>
      <c r="S9" s="156"/>
      <c r="T9" s="156"/>
      <c r="U9" s="156"/>
      <c r="V9" s="156"/>
      <c r="W9" s="165"/>
      <c r="X9" s="165"/>
      <c r="Y9" s="165"/>
      <c r="Z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4"/>
      <c r="AS9" s="164"/>
      <c r="AT9" s="164"/>
      <c r="AU9" s="164"/>
      <c r="AV9" s="164"/>
      <c r="AW9" s="164"/>
      <c r="AX9" s="164"/>
      <c r="AY9" s="164"/>
      <c r="AZ9" s="164"/>
    </row>
    <row r="10" spans="1:52" s="36" customFormat="1" ht="11.25" customHeight="1" x14ac:dyDescent="0.25">
      <c r="A10" s="213"/>
      <c r="B10" s="143"/>
      <c r="C10" s="61"/>
      <c r="D10" s="65"/>
      <c r="E10" s="62"/>
      <c r="F10" s="62"/>
      <c r="G10" s="62"/>
      <c r="H10" s="62"/>
      <c r="I10" s="62"/>
      <c r="J10" s="62"/>
      <c r="K10" s="62"/>
      <c r="L10" s="62"/>
      <c r="M10" s="62"/>
      <c r="N10" s="63"/>
      <c r="O10" s="164"/>
      <c r="P10" s="263"/>
      <c r="Q10" s="165"/>
      <c r="R10" s="165"/>
      <c r="S10" s="156"/>
      <c r="T10" s="156"/>
      <c r="U10" s="156"/>
      <c r="V10" s="156"/>
      <c r="W10" s="165"/>
      <c r="X10" s="165"/>
      <c r="Y10" s="165"/>
      <c r="Z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4"/>
      <c r="AS10" s="164"/>
      <c r="AT10" s="164"/>
      <c r="AU10" s="164"/>
      <c r="AV10" s="164"/>
      <c r="AW10" s="164"/>
      <c r="AX10" s="164"/>
      <c r="AY10" s="164"/>
      <c r="AZ10" s="164"/>
    </row>
    <row r="11" spans="1:52" s="36" customFormat="1" ht="17.25" customHeight="1" x14ac:dyDescent="0.35">
      <c r="A11" s="213"/>
      <c r="B11" s="144" t="s">
        <v>65</v>
      </c>
      <c r="C11" s="126"/>
      <c r="D11" s="131" t="s">
        <v>9</v>
      </c>
      <c r="E11" s="145">
        <f>E5-'Приложение 1 (ОТЧЕТНЫЙ ПЕРИОД)'!E5</f>
        <v>0</v>
      </c>
      <c r="F11" s="145">
        <f>F5-'Приложение 1 (ОТЧЕТНЫЙ ПЕРИОД)'!F5</f>
        <v>0</v>
      </c>
      <c r="G11" s="145">
        <f>G5-'Приложение 1 (ОТЧЕТНЫЙ ПЕРИОД)'!G5</f>
        <v>0</v>
      </c>
      <c r="H11" s="145">
        <f>H5-'Приложение 1 (ОТЧЕТНЫЙ ПЕРИОД)'!H5</f>
        <v>0</v>
      </c>
      <c r="I11" s="145">
        <f>I5-'Приложение 1 (ОТЧЕТНЫЙ ПЕРИОД)'!I5</f>
        <v>0</v>
      </c>
      <c r="J11" s="145"/>
      <c r="K11" s="145">
        <f>K5-'Приложение 1 (ОТЧЕТНЫЙ ПЕРИОД)'!K5</f>
        <v>0</v>
      </c>
      <c r="L11" s="145">
        <f>L5-'Приложение 1 (ОТЧЕТНЫЙ ПЕРИОД)'!L5</f>
        <v>0</v>
      </c>
      <c r="M11" s="145">
        <f>M5-'Приложение 1 (ОТЧЕТНЫЙ ПЕРИОД)'!M5</f>
        <v>0</v>
      </c>
      <c r="N11" s="146">
        <f>N5-'Приложение 1 (ОТЧЕТНЫЙ ПЕРИОД)'!N5</f>
        <v>0</v>
      </c>
      <c r="O11" s="166"/>
      <c r="P11" s="264">
        <f>SUM(E11:O11)</f>
        <v>0</v>
      </c>
      <c r="Q11" s="165"/>
      <c r="R11" s="165"/>
      <c r="S11" s="156"/>
      <c r="T11" s="156"/>
      <c r="U11" s="156"/>
      <c r="V11" s="156"/>
      <c r="W11" s="165"/>
      <c r="X11" s="165"/>
      <c r="Y11" s="165"/>
      <c r="Z11" s="165"/>
      <c r="AH11" s="165"/>
      <c r="AI11" s="165"/>
      <c r="AJ11" s="165"/>
      <c r="AK11" s="165"/>
      <c r="AL11" s="165"/>
      <c r="AM11" s="165"/>
      <c r="AN11" s="165"/>
      <c r="AO11" s="165"/>
      <c r="AP11" s="165"/>
      <c r="AQ11" s="165"/>
      <c r="AR11" s="164"/>
      <c r="AS11" s="164"/>
      <c r="AT11" s="164"/>
      <c r="AU11" s="164"/>
      <c r="AV11" s="164"/>
      <c r="AW11" s="164"/>
      <c r="AX11" s="164"/>
      <c r="AY11" s="164"/>
      <c r="AZ11" s="164"/>
    </row>
    <row r="12" spans="1:52" s="36" customFormat="1" ht="22.5" customHeight="1" x14ac:dyDescent="0.35">
      <c r="A12" s="213"/>
      <c r="B12" s="144" t="s">
        <v>65</v>
      </c>
      <c r="C12" s="126"/>
      <c r="D12" s="131" t="s">
        <v>18</v>
      </c>
      <c r="E12" s="145">
        <f>E6-'Приложение 1 (ОТЧЕТНЫЙ ПЕРИОД)'!E6</f>
        <v>0</v>
      </c>
      <c r="F12" s="145">
        <f>F6-'Приложение 1 (ОТЧЕТНЫЙ ПЕРИОД)'!F6</f>
        <v>0</v>
      </c>
      <c r="G12" s="145">
        <f>G6-'Приложение 1 (ОТЧЕТНЫЙ ПЕРИОД)'!G6</f>
        <v>0</v>
      </c>
      <c r="H12" s="145">
        <f>H6-'Приложение 1 (ОТЧЕТНЫЙ ПЕРИОД)'!H6</f>
        <v>0</v>
      </c>
      <c r="I12" s="145">
        <f>I6-'Приложение 1 (ОТЧЕТНЫЙ ПЕРИОД)'!I6</f>
        <v>0</v>
      </c>
      <c r="J12" s="145"/>
      <c r="K12" s="145">
        <f>K6-'Приложение 1 (ОТЧЕТНЫЙ ПЕРИОД)'!K6</f>
        <v>0</v>
      </c>
      <c r="L12" s="145">
        <f>L6-'Приложение 1 (ОТЧЕТНЫЙ ПЕРИОД)'!L6</f>
        <v>0</v>
      </c>
      <c r="M12" s="145">
        <f>M6-'Приложение 1 (ОТЧЕТНЫЙ ПЕРИОД)'!M6</f>
        <v>0</v>
      </c>
      <c r="N12" s="146">
        <f>N6-'Приложение 1 (ОТЧЕТНЫЙ ПЕРИОД)'!N6</f>
        <v>0</v>
      </c>
      <c r="O12" s="166"/>
      <c r="P12" s="264">
        <f>SUM(E12:O12)</f>
        <v>0</v>
      </c>
      <c r="Q12" s="165"/>
      <c r="R12" s="165"/>
      <c r="S12" s="156"/>
      <c r="T12" s="156"/>
      <c r="U12" s="156"/>
      <c r="V12" s="156"/>
      <c r="W12" s="165"/>
      <c r="X12" s="165"/>
      <c r="Y12" s="165"/>
      <c r="Z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4"/>
      <c r="AS12" s="164"/>
      <c r="AT12" s="164"/>
      <c r="AU12" s="164"/>
      <c r="AV12" s="164"/>
      <c r="AW12" s="164"/>
      <c r="AX12" s="164"/>
      <c r="AY12" s="164"/>
      <c r="AZ12" s="164"/>
    </row>
    <row r="13" spans="1:52" s="36" customFormat="1" ht="21" customHeight="1" x14ac:dyDescent="0.35">
      <c r="A13" s="213"/>
      <c r="B13" s="144" t="s">
        <v>65</v>
      </c>
      <c r="C13" s="126"/>
      <c r="D13" s="131" t="s">
        <v>10</v>
      </c>
      <c r="E13" s="145">
        <f>E7-'Приложение 1 (ОТЧЕТНЫЙ ПЕРИОД)'!E7</f>
        <v>0</v>
      </c>
      <c r="F13" s="145">
        <f>F7-'Приложение 1 (ОТЧЕТНЫЙ ПЕРИОД)'!F7</f>
        <v>0</v>
      </c>
      <c r="G13" s="145">
        <f>G7-'Приложение 1 (ОТЧЕТНЫЙ ПЕРИОД)'!G7</f>
        <v>0</v>
      </c>
      <c r="H13" s="145">
        <f>H7-'Приложение 1 (ОТЧЕТНЫЙ ПЕРИОД)'!H7</f>
        <v>0</v>
      </c>
      <c r="I13" s="145">
        <f>I7-'Приложение 1 (ОТЧЕТНЫЙ ПЕРИОД)'!I7</f>
        <v>0</v>
      </c>
      <c r="J13" s="145"/>
      <c r="K13" s="145">
        <f>K7-'Приложение 1 (ОТЧЕТНЫЙ ПЕРИОД)'!K7</f>
        <v>0</v>
      </c>
      <c r="L13" s="145">
        <f>L7-'Приложение 1 (ОТЧЕТНЫЙ ПЕРИОД)'!L7</f>
        <v>0</v>
      </c>
      <c r="M13" s="145">
        <f>M7-'Приложение 1 (ОТЧЕТНЫЙ ПЕРИОД)'!M7</f>
        <v>0</v>
      </c>
      <c r="N13" s="146">
        <f>N7-'Приложение 1 (ОТЧЕТНЫЙ ПЕРИОД)'!N7</f>
        <v>0</v>
      </c>
      <c r="O13" s="166"/>
      <c r="P13" s="264">
        <f>SUM(E13:O13)</f>
        <v>0</v>
      </c>
      <c r="Q13" s="165"/>
      <c r="R13" s="165"/>
      <c r="S13" s="156"/>
      <c r="T13" s="156"/>
      <c r="U13" s="156"/>
      <c r="V13" s="156"/>
      <c r="W13" s="165"/>
      <c r="X13" s="165"/>
      <c r="Y13" s="165"/>
      <c r="Z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4"/>
      <c r="AS13" s="164"/>
      <c r="AT13" s="164"/>
      <c r="AU13" s="164"/>
      <c r="AV13" s="164"/>
      <c r="AW13" s="164"/>
      <c r="AX13" s="164"/>
      <c r="AY13" s="164"/>
      <c r="AZ13" s="164"/>
    </row>
    <row r="14" spans="1:52" s="36" customFormat="1" ht="22.5" customHeight="1" x14ac:dyDescent="0.35">
      <c r="A14" s="213"/>
      <c r="B14" s="144" t="s">
        <v>65</v>
      </c>
      <c r="C14" s="126"/>
      <c r="D14" s="131" t="s">
        <v>11</v>
      </c>
      <c r="E14" s="145">
        <f>E8-'Приложение 1 (ОТЧЕТНЫЙ ПЕРИОД)'!E8</f>
        <v>0</v>
      </c>
      <c r="F14" s="145">
        <f>F8-'Приложение 1 (ОТЧЕТНЫЙ ПЕРИОД)'!F8</f>
        <v>0</v>
      </c>
      <c r="G14" s="145">
        <f>G8-'Приложение 1 (ОТЧЕТНЫЙ ПЕРИОД)'!G8</f>
        <v>0</v>
      </c>
      <c r="H14" s="145">
        <f>H8-'Приложение 1 (ОТЧЕТНЫЙ ПЕРИОД)'!H8</f>
        <v>0</v>
      </c>
      <c r="I14" s="145">
        <f>I8-'Приложение 1 (ОТЧЕТНЫЙ ПЕРИОД)'!I8</f>
        <v>0</v>
      </c>
      <c r="J14" s="145"/>
      <c r="K14" s="145">
        <f>K8-'Приложение 1 (ОТЧЕТНЫЙ ПЕРИОД)'!K8</f>
        <v>0</v>
      </c>
      <c r="L14" s="145">
        <f>L8-'Приложение 1 (ОТЧЕТНЫЙ ПЕРИОД)'!L8</f>
        <v>0</v>
      </c>
      <c r="M14" s="145">
        <f>M8-'Приложение 1 (ОТЧЕТНЫЙ ПЕРИОД)'!M8</f>
        <v>0</v>
      </c>
      <c r="N14" s="146">
        <f>N8-'Приложение 1 (ОТЧЕТНЫЙ ПЕРИОД)'!N8</f>
        <v>0</v>
      </c>
      <c r="O14" s="166"/>
      <c r="P14" s="264">
        <f>SUM(E14:O14)</f>
        <v>0</v>
      </c>
      <c r="Q14" s="165"/>
      <c r="R14" s="165"/>
      <c r="S14" s="156"/>
      <c r="T14" s="156"/>
      <c r="U14" s="156"/>
      <c r="V14" s="156"/>
      <c r="W14" s="165"/>
      <c r="X14" s="165"/>
      <c r="Y14" s="165"/>
      <c r="Z14" s="165"/>
      <c r="AH14" s="165"/>
      <c r="AI14" s="165"/>
      <c r="AJ14" s="165"/>
      <c r="AK14" s="165"/>
      <c r="AL14" s="165"/>
      <c r="AM14" s="165"/>
      <c r="AN14" s="165"/>
      <c r="AO14" s="165"/>
      <c r="AP14" s="165"/>
      <c r="AQ14" s="165"/>
      <c r="AR14" s="164"/>
      <c r="AS14" s="164"/>
      <c r="AT14" s="164"/>
      <c r="AU14" s="164"/>
      <c r="AV14" s="164"/>
      <c r="AW14" s="164"/>
      <c r="AX14" s="164"/>
      <c r="AY14" s="164"/>
      <c r="AZ14" s="164"/>
    </row>
    <row r="15" spans="1:52" s="36" customFormat="1" ht="7.5" customHeight="1" x14ac:dyDescent="0.35">
      <c r="A15" s="213"/>
      <c r="B15" s="144"/>
      <c r="C15" s="126"/>
      <c r="D15" s="131"/>
      <c r="E15" s="145"/>
      <c r="F15" s="145"/>
      <c r="G15" s="145"/>
      <c r="H15" s="145"/>
      <c r="I15" s="145"/>
      <c r="J15" s="145"/>
      <c r="K15" s="145"/>
      <c r="L15" s="145"/>
      <c r="M15" s="145"/>
      <c r="N15" s="146"/>
      <c r="O15" s="166"/>
      <c r="P15" s="264"/>
      <c r="Q15" s="165"/>
      <c r="R15" s="165"/>
      <c r="S15" s="156"/>
      <c r="T15" s="156"/>
      <c r="U15" s="156"/>
      <c r="V15" s="156"/>
      <c r="W15" s="165"/>
      <c r="X15" s="165"/>
      <c r="Y15" s="165"/>
      <c r="Z15" s="165"/>
      <c r="AH15" s="165"/>
      <c r="AI15" s="165"/>
      <c r="AJ15" s="165"/>
      <c r="AK15" s="165"/>
      <c r="AL15" s="165"/>
      <c r="AM15" s="165"/>
      <c r="AN15" s="165"/>
      <c r="AO15" s="165"/>
      <c r="AP15" s="165"/>
      <c r="AQ15" s="165"/>
      <c r="AR15" s="164"/>
      <c r="AS15" s="164"/>
      <c r="AT15" s="164"/>
      <c r="AU15" s="164"/>
      <c r="AV15" s="164"/>
      <c r="AW15" s="164"/>
      <c r="AX15" s="164"/>
      <c r="AY15" s="164"/>
      <c r="AZ15" s="164"/>
    </row>
    <row r="16" spans="1:52" s="36" customFormat="1" ht="11.25" customHeight="1" x14ac:dyDescent="0.25">
      <c r="A16" s="60"/>
      <c r="B16" s="64"/>
      <c r="C16" s="61"/>
      <c r="D16" s="65"/>
      <c r="E16" s="62"/>
      <c r="F16" s="62"/>
      <c r="G16" s="62"/>
      <c r="H16" s="62"/>
      <c r="I16" s="62"/>
      <c r="J16" s="62"/>
      <c r="K16" s="62"/>
      <c r="L16" s="62"/>
      <c r="M16" s="62"/>
      <c r="N16" s="63"/>
      <c r="O16" s="164"/>
      <c r="P16" s="263"/>
      <c r="Q16" s="165"/>
      <c r="R16" s="165"/>
      <c r="S16" s="156"/>
      <c r="T16" s="156"/>
      <c r="U16" s="156"/>
      <c r="V16" s="156"/>
      <c r="W16" s="165"/>
      <c r="X16" s="165"/>
      <c r="Y16" s="165"/>
      <c r="Z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4"/>
      <c r="AS16" s="164"/>
      <c r="AT16" s="164"/>
      <c r="AU16" s="164"/>
      <c r="AV16" s="164"/>
      <c r="AW16" s="164"/>
      <c r="AX16" s="164"/>
      <c r="AY16" s="164"/>
      <c r="AZ16" s="164"/>
    </row>
    <row r="17" spans="1:52" s="36" customFormat="1" ht="11.25" customHeight="1" thickBot="1" x14ac:dyDescent="0.3">
      <c r="A17" s="255"/>
      <c r="B17" s="256"/>
      <c r="C17" s="257"/>
      <c r="D17" s="258"/>
      <c r="E17" s="259"/>
      <c r="F17" s="259"/>
      <c r="G17" s="259"/>
      <c r="H17" s="259"/>
      <c r="I17" s="259"/>
      <c r="J17" s="259"/>
      <c r="K17" s="259"/>
      <c r="L17" s="259"/>
      <c r="M17" s="259"/>
      <c r="N17" s="260"/>
      <c r="O17" s="164"/>
      <c r="P17" s="263"/>
      <c r="Q17" s="165"/>
      <c r="R17" s="165"/>
      <c r="S17" s="156"/>
      <c r="T17" s="156"/>
      <c r="U17" s="156"/>
      <c r="V17" s="156"/>
      <c r="W17" s="165"/>
      <c r="X17" s="165"/>
      <c r="Y17" s="165"/>
      <c r="Z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4"/>
      <c r="AS17" s="164"/>
      <c r="AT17" s="164"/>
      <c r="AU17" s="164"/>
      <c r="AV17" s="164"/>
      <c r="AW17" s="164"/>
      <c r="AX17" s="164"/>
      <c r="AY17" s="164"/>
      <c r="AZ17" s="164"/>
    </row>
    <row r="18" spans="1:52" s="37" customFormat="1" ht="24.75" customHeight="1" x14ac:dyDescent="0.25">
      <c r="A18" s="545"/>
      <c r="B18" s="542" t="s">
        <v>39</v>
      </c>
      <c r="C18" s="570"/>
      <c r="D18" s="77" t="s">
        <v>9</v>
      </c>
      <c r="E18" s="78">
        <f>'Приложение 1 (ОТЧЕТНЫЙ ПЕРИОД)'!E10</f>
        <v>140.70177901</v>
      </c>
      <c r="F18" s="78">
        <f>'Приложение 1 (ОТЧЕТНЫЙ ПЕРИОД)'!F10</f>
        <v>140.70177901</v>
      </c>
      <c r="G18" s="78">
        <f>'Приложение 1 (ОТЧЕТНЫЙ ПЕРИОД)'!G10</f>
        <v>129.99177900999999</v>
      </c>
      <c r="H18" s="78">
        <f>'Приложение 1 (ОТЧЕТНЫЙ ПЕРИОД)'!H10</f>
        <v>766.08150000000001</v>
      </c>
      <c r="I18" s="78">
        <f>'Приложение 1 (ОТЧЕТНЫЙ ПЕРИОД)'!I10</f>
        <v>458.36632700000001</v>
      </c>
      <c r="J18" s="611"/>
      <c r="K18" s="78">
        <f>'Приложение 1 (ОТЧЕТНЫЙ ПЕРИОД)'!K10</f>
        <v>128.12</v>
      </c>
      <c r="L18" s="78">
        <f>'Приложение 1 (ОТЧЕТНЫЙ ПЕРИОД)'!L10</f>
        <v>118.16000000000001</v>
      </c>
      <c r="M18" s="78">
        <f>'Приложение 1 (ОТЧЕТНЫЙ ПЕРИОД)'!M10</f>
        <v>47.75</v>
      </c>
      <c r="N18" s="79">
        <f>'Приложение 1 (ОТЧЕТНЫЙ ПЕРИОД)'!N10</f>
        <v>1659.17960601</v>
      </c>
      <c r="O18" s="162"/>
      <c r="P18" s="262"/>
      <c r="Q18" s="163"/>
      <c r="R18" s="163"/>
      <c r="S18" s="155"/>
      <c r="T18" s="155"/>
      <c r="U18" s="155"/>
      <c r="V18" s="155"/>
      <c r="W18" s="163"/>
      <c r="X18" s="163"/>
      <c r="Y18" s="163"/>
      <c r="Z18" s="163"/>
      <c r="AH18" s="163"/>
      <c r="AI18" s="163"/>
      <c r="AJ18" s="163"/>
      <c r="AK18" s="163"/>
      <c r="AL18" s="163"/>
      <c r="AM18" s="163"/>
      <c r="AN18" s="163"/>
      <c r="AO18" s="163"/>
      <c r="AP18" s="163"/>
      <c r="AQ18" s="163"/>
      <c r="AR18" s="162"/>
      <c r="AS18" s="162"/>
      <c r="AT18" s="162"/>
      <c r="AU18" s="162"/>
      <c r="AV18" s="162"/>
      <c r="AW18" s="162"/>
      <c r="AX18" s="162"/>
      <c r="AY18" s="162"/>
      <c r="AZ18" s="162"/>
    </row>
    <row r="19" spans="1:52" s="37" customFormat="1" ht="24.75" customHeight="1" x14ac:dyDescent="0.25">
      <c r="A19" s="546"/>
      <c r="B19" s="543"/>
      <c r="C19" s="571"/>
      <c r="D19" s="66" t="s">
        <v>18</v>
      </c>
      <c r="E19" s="93">
        <f>'Приложение 1 (ОТЧЕТНЫЙ ПЕРИОД)'!E11</f>
        <v>17.52</v>
      </c>
      <c r="F19" s="93">
        <f>'Приложение 1 (ОТЧЕТНЫЙ ПЕРИОД)'!F11</f>
        <v>17.52</v>
      </c>
      <c r="G19" s="93">
        <f>'Приложение 1 (ОТЧЕТНЫЙ ПЕРИОД)'!G11</f>
        <v>17.52</v>
      </c>
      <c r="H19" s="93">
        <f>'Приложение 1 (ОТЧЕТНЫЙ ПЕРИОД)'!H11</f>
        <v>302.93600000000004</v>
      </c>
      <c r="I19" s="93">
        <f>'Приложение 1 (ОТЧЕТНЫЙ ПЕРИОД)'!I11</f>
        <v>329.34000000000003</v>
      </c>
      <c r="J19" s="612"/>
      <c r="K19" s="93">
        <f>'Приложение 1 (ОТЧЕТНЫЙ ПЕРИОД)'!K11</f>
        <v>0</v>
      </c>
      <c r="L19" s="93">
        <f>'Приложение 1 (ОТЧЕТНЫЙ ПЕРИОД)'!L11</f>
        <v>0</v>
      </c>
      <c r="M19" s="93">
        <f>'Приложение 1 (ОТЧЕТНЫЙ ПЕРИОД)'!M11</f>
        <v>0</v>
      </c>
      <c r="N19" s="112">
        <f>'Приложение 1 (ОТЧЕТНЫЙ ПЕРИОД)'!N11</f>
        <v>649.79600000000005</v>
      </c>
      <c r="O19" s="162"/>
      <c r="P19" s="262"/>
      <c r="Q19" s="163"/>
      <c r="R19" s="163"/>
      <c r="S19" s="155"/>
      <c r="T19" s="155"/>
      <c r="U19" s="155"/>
      <c r="V19" s="155"/>
      <c r="W19" s="163"/>
      <c r="X19" s="163"/>
      <c r="Y19" s="163"/>
      <c r="Z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2"/>
      <c r="AS19" s="162"/>
      <c r="AT19" s="162"/>
      <c r="AU19" s="162"/>
      <c r="AV19" s="162"/>
      <c r="AW19" s="162"/>
      <c r="AX19" s="162"/>
      <c r="AY19" s="162"/>
      <c r="AZ19" s="162"/>
    </row>
    <row r="20" spans="1:52" s="37" customFormat="1" ht="24.75" customHeight="1" x14ac:dyDescent="0.25">
      <c r="A20" s="546"/>
      <c r="B20" s="543"/>
      <c r="C20" s="571"/>
      <c r="D20" s="66" t="s">
        <v>10</v>
      </c>
      <c r="E20" s="93">
        <f>'Приложение 1 (ОТЧЕТНЫЙ ПЕРИОД)'!E12</f>
        <v>112.25805926</v>
      </c>
      <c r="F20" s="93">
        <f>'Приложение 1 (ОТЧЕТНЫЙ ПЕРИОД)'!F12</f>
        <v>112.25805926</v>
      </c>
      <c r="G20" s="93">
        <f>'Приложение 1 (ОТЧЕТНЫЙ ПЕРИОД)'!G12</f>
        <v>102.28305926</v>
      </c>
      <c r="H20" s="93">
        <f>'Приложение 1 (ОТЧЕТНЫЙ ПЕРИОД)'!H12</f>
        <v>452.79549999999995</v>
      </c>
      <c r="I20" s="93">
        <f>'Приложение 1 (ОТЧЕТНЫЙ ПЕРИОД)'!I12</f>
        <v>115.32632700000001</v>
      </c>
      <c r="J20" s="612"/>
      <c r="K20" s="93">
        <f>'Приложение 1 (ОТЧЕТНЫЙ ПЕРИОД)'!K12</f>
        <v>94.48</v>
      </c>
      <c r="L20" s="93">
        <f>'Приложение 1 (ОТЧЕТНЫЙ ПЕРИОД)'!L12</f>
        <v>84.460000000000008</v>
      </c>
      <c r="M20" s="93">
        <f>'Приложение 1 (ОТЧЕТНЫЙ ПЕРИОД)'!M12</f>
        <v>34.46</v>
      </c>
      <c r="N20" s="112">
        <f>'Приложение 1 (ОТЧЕТНЫЙ ПЕРИОД)'!N12</f>
        <v>893.77988626000001</v>
      </c>
      <c r="O20" s="162"/>
      <c r="P20" s="262"/>
      <c r="Q20" s="163"/>
      <c r="R20" s="163"/>
      <c r="S20" s="155"/>
      <c r="T20" s="155"/>
      <c r="U20" s="155"/>
      <c r="V20" s="155"/>
      <c r="W20" s="163"/>
      <c r="X20" s="163"/>
      <c r="Y20" s="163"/>
      <c r="Z20" s="163"/>
      <c r="AH20" s="163"/>
      <c r="AI20" s="163"/>
      <c r="AJ20" s="163"/>
      <c r="AK20" s="163"/>
      <c r="AL20" s="163"/>
      <c r="AM20" s="163"/>
      <c r="AN20" s="163"/>
      <c r="AO20" s="163"/>
      <c r="AP20" s="163"/>
      <c r="AQ20" s="163"/>
      <c r="AR20" s="162"/>
      <c r="AS20" s="162"/>
      <c r="AT20" s="162"/>
      <c r="AU20" s="162"/>
      <c r="AV20" s="162"/>
      <c r="AW20" s="162"/>
      <c r="AX20" s="162"/>
      <c r="AY20" s="162"/>
      <c r="AZ20" s="162"/>
    </row>
    <row r="21" spans="1:52" s="37" customFormat="1" ht="24.75" customHeight="1" thickBot="1" x14ac:dyDescent="0.3">
      <c r="A21" s="547"/>
      <c r="B21" s="544"/>
      <c r="C21" s="572"/>
      <c r="D21" s="67" t="s">
        <v>11</v>
      </c>
      <c r="E21" s="91">
        <f>'Приложение 1 (ОТЧЕТНЫЙ ПЕРИОД)'!E13</f>
        <v>10.923719750000002</v>
      </c>
      <c r="F21" s="91">
        <f>'Приложение 1 (ОТЧЕТНЫЙ ПЕРИОД)'!F13</f>
        <v>10.923719750000002</v>
      </c>
      <c r="G21" s="91">
        <f>'Приложение 1 (ОТЧЕТНЫЙ ПЕРИОД)'!G13</f>
        <v>10.188719750000002</v>
      </c>
      <c r="H21" s="91">
        <f>'Приложение 1 (ОТЧЕТНЫЙ ПЕРИОД)'!H13</f>
        <v>10.35</v>
      </c>
      <c r="I21" s="91">
        <f>'Приложение 1 (ОТЧЕТНЫЙ ПЕРИОД)'!I13</f>
        <v>13.700000000000001</v>
      </c>
      <c r="J21" s="613"/>
      <c r="K21" s="91">
        <f>'Приложение 1 (ОТЧЕТНЫЙ ПЕРИОД)'!K13</f>
        <v>33.64</v>
      </c>
      <c r="L21" s="91">
        <f>'Приложение 1 (ОТЧЕТНЫЙ ПЕРИОД)'!L13</f>
        <v>33.700000000000003</v>
      </c>
      <c r="M21" s="91">
        <f>'Приложение 1 (ОТЧЕТНЫЙ ПЕРИОД)'!M13</f>
        <v>13.29</v>
      </c>
      <c r="N21" s="92">
        <f>'Приложение 1 (ОТЧЕТНЫЙ ПЕРИОД)'!N13</f>
        <v>115.60371975000001</v>
      </c>
      <c r="O21" s="162"/>
      <c r="P21" s="262"/>
      <c r="Q21" s="163"/>
      <c r="R21" s="163"/>
      <c r="S21" s="155"/>
      <c r="T21" s="155"/>
      <c r="U21" s="155"/>
      <c r="V21" s="155"/>
      <c r="W21" s="163"/>
      <c r="X21" s="163"/>
      <c r="Y21" s="163"/>
      <c r="Z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2"/>
      <c r="AS21" s="162"/>
      <c r="AT21" s="162"/>
      <c r="AU21" s="162"/>
      <c r="AV21" s="162"/>
      <c r="AW21" s="162"/>
      <c r="AX21" s="162"/>
      <c r="AY21" s="162"/>
      <c r="AZ21" s="162"/>
    </row>
    <row r="22" spans="1:52" s="37" customFormat="1" ht="24.75" customHeight="1" x14ac:dyDescent="0.35">
      <c r="A22" s="140"/>
      <c r="B22" s="139"/>
      <c r="C22" s="127"/>
      <c r="D22" s="128" t="s">
        <v>65</v>
      </c>
      <c r="E22" s="129">
        <f>E19+E20+E21</f>
        <v>140.70177901</v>
      </c>
      <c r="F22" s="129">
        <f>F19+F20+F21</f>
        <v>140.70177901</v>
      </c>
      <c r="G22" s="129">
        <f>G19+G20+G21</f>
        <v>129.99177900999999</v>
      </c>
      <c r="H22" s="129">
        <f>H19+H20+H21</f>
        <v>766.08150000000001</v>
      </c>
      <c r="I22" s="129">
        <f>I19+I20+I21</f>
        <v>458.36632700000001</v>
      </c>
      <c r="J22" s="129"/>
      <c r="K22" s="129">
        <f>K19+K20+K21</f>
        <v>128.12</v>
      </c>
      <c r="L22" s="129">
        <f>L19+L20+L21</f>
        <v>118.16000000000001</v>
      </c>
      <c r="M22" s="129">
        <f>M19+M20+M21</f>
        <v>47.75</v>
      </c>
      <c r="N22" s="130">
        <f>N19+N20+N21</f>
        <v>1659.17960601</v>
      </c>
      <c r="O22" s="167"/>
      <c r="P22" s="265">
        <f t="shared" ref="P22:P27" si="3">SUM(E22:O22)</f>
        <v>3589.0527700399998</v>
      </c>
      <c r="Q22" s="163"/>
      <c r="R22" s="163"/>
      <c r="S22" s="155"/>
      <c r="T22" s="155"/>
      <c r="U22" s="155"/>
      <c r="V22" s="155"/>
      <c r="W22" s="163"/>
      <c r="X22" s="163"/>
      <c r="Y22" s="163"/>
      <c r="Z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2"/>
      <c r="AS22" s="162"/>
      <c r="AT22" s="162"/>
      <c r="AU22" s="162"/>
      <c r="AV22" s="162"/>
      <c r="AW22" s="162"/>
      <c r="AX22" s="162"/>
      <c r="AY22" s="162"/>
      <c r="AZ22" s="162"/>
    </row>
    <row r="23" spans="1:52" s="37" customFormat="1" ht="24.75" customHeight="1" x14ac:dyDescent="0.35">
      <c r="A23" s="140"/>
      <c r="B23" s="139"/>
      <c r="C23" s="126"/>
      <c r="D23" s="148" t="s">
        <v>65</v>
      </c>
      <c r="E23" s="149">
        <f>E22-E18</f>
        <v>0</v>
      </c>
      <c r="F23" s="149">
        <f>F22-F18</f>
        <v>0</v>
      </c>
      <c r="G23" s="149">
        <f>G22-G18</f>
        <v>0</v>
      </c>
      <c r="H23" s="149">
        <f>H22-H18</f>
        <v>0</v>
      </c>
      <c r="I23" s="149">
        <f>I22-I18</f>
        <v>0</v>
      </c>
      <c r="J23" s="149"/>
      <c r="K23" s="149">
        <f>K22-K18</f>
        <v>0</v>
      </c>
      <c r="L23" s="149">
        <f>L22-L18</f>
        <v>0</v>
      </c>
      <c r="M23" s="149">
        <f>M22-M18</f>
        <v>0</v>
      </c>
      <c r="N23" s="150">
        <f>N22-N18</f>
        <v>0</v>
      </c>
      <c r="O23" s="162"/>
      <c r="P23" s="264">
        <f t="shared" si="3"/>
        <v>0</v>
      </c>
      <c r="Q23" s="163"/>
      <c r="R23" s="163"/>
      <c r="S23" s="155"/>
      <c r="T23" s="155"/>
      <c r="U23" s="155"/>
      <c r="V23" s="155"/>
      <c r="W23" s="163"/>
      <c r="X23" s="163"/>
      <c r="Y23" s="163"/>
      <c r="Z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2"/>
      <c r="AS23" s="162"/>
      <c r="AT23" s="162"/>
      <c r="AU23" s="162"/>
      <c r="AV23" s="162"/>
      <c r="AW23" s="162"/>
      <c r="AX23" s="162"/>
      <c r="AY23" s="162"/>
      <c r="AZ23" s="162"/>
    </row>
    <row r="24" spans="1:52" s="37" customFormat="1" ht="24.75" customHeight="1" x14ac:dyDescent="0.35">
      <c r="A24" s="151"/>
      <c r="B24" s="139" t="s">
        <v>65</v>
      </c>
      <c r="C24" s="126"/>
      <c r="D24" s="131" t="s">
        <v>9</v>
      </c>
      <c r="E24" s="132">
        <f t="shared" ref="E24:N24" si="4">E25+E26+E27</f>
        <v>140.70177901</v>
      </c>
      <c r="F24" s="132">
        <f t="shared" si="4"/>
        <v>140.70177901</v>
      </c>
      <c r="G24" s="132">
        <f t="shared" si="4"/>
        <v>129.99177900999999</v>
      </c>
      <c r="H24" s="132">
        <f t="shared" si="4"/>
        <v>766.08150000000001</v>
      </c>
      <c r="I24" s="132">
        <f t="shared" si="4"/>
        <v>458.36632700000001</v>
      </c>
      <c r="J24" s="132"/>
      <c r="K24" s="132">
        <f t="shared" si="4"/>
        <v>128.12</v>
      </c>
      <c r="L24" s="132">
        <f t="shared" si="4"/>
        <v>118.16000000000001</v>
      </c>
      <c r="M24" s="132">
        <f t="shared" si="4"/>
        <v>47.75</v>
      </c>
      <c r="N24" s="132">
        <f t="shared" si="4"/>
        <v>1659.17960601</v>
      </c>
      <c r="O24" s="162"/>
      <c r="P24" s="264">
        <f t="shared" si="3"/>
        <v>3589.0527700399998</v>
      </c>
      <c r="Q24" s="163"/>
      <c r="R24" s="163"/>
      <c r="S24" s="155"/>
      <c r="T24" s="155"/>
      <c r="U24" s="155"/>
      <c r="V24" s="155"/>
      <c r="W24" s="163"/>
      <c r="X24" s="163"/>
      <c r="Y24" s="163"/>
      <c r="Z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2"/>
      <c r="AS24" s="162"/>
      <c r="AT24" s="162"/>
      <c r="AU24" s="162"/>
      <c r="AV24" s="162"/>
      <c r="AW24" s="162"/>
      <c r="AX24" s="162"/>
      <c r="AY24" s="162"/>
      <c r="AZ24" s="162"/>
    </row>
    <row r="25" spans="1:52" s="37" customFormat="1" ht="24.75" customHeight="1" x14ac:dyDescent="0.35">
      <c r="A25" s="151"/>
      <c r="B25" s="139" t="s">
        <v>65</v>
      </c>
      <c r="C25" s="126"/>
      <c r="D25" s="131" t="s">
        <v>18</v>
      </c>
      <c r="E25" s="147">
        <f>E37+E44+E62+E69+E76+E83+E90+E97+E104+E111+E118+E125</f>
        <v>17.52</v>
      </c>
      <c r="F25" s="147">
        <f t="shared" ref="F25:N25" si="5">F37+F44+F62+F69+F76+F83+F90+F97+F104+F111+F118+F125</f>
        <v>17.52</v>
      </c>
      <c r="G25" s="147">
        <f t="shared" si="5"/>
        <v>17.52</v>
      </c>
      <c r="H25" s="147">
        <f t="shared" si="5"/>
        <v>302.93600000000004</v>
      </c>
      <c r="I25" s="147">
        <f t="shared" si="5"/>
        <v>329.34000000000003</v>
      </c>
      <c r="J25" s="132"/>
      <c r="K25" s="147">
        <f t="shared" si="5"/>
        <v>0</v>
      </c>
      <c r="L25" s="147">
        <f t="shared" si="5"/>
        <v>0</v>
      </c>
      <c r="M25" s="147">
        <f t="shared" si="5"/>
        <v>0</v>
      </c>
      <c r="N25" s="147">
        <f t="shared" si="5"/>
        <v>649.79600000000005</v>
      </c>
      <c r="O25" s="132"/>
      <c r="P25" s="264">
        <f t="shared" si="3"/>
        <v>1334.6320000000001</v>
      </c>
      <c r="Q25" s="163"/>
      <c r="R25" s="163"/>
      <c r="S25" s="155"/>
      <c r="T25" s="155"/>
      <c r="U25" s="155"/>
      <c r="V25" s="155"/>
      <c r="W25" s="163"/>
      <c r="X25" s="163"/>
      <c r="Y25" s="163"/>
      <c r="Z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2"/>
      <c r="AS25" s="162"/>
      <c r="AT25" s="162"/>
      <c r="AU25" s="162"/>
      <c r="AV25" s="162"/>
      <c r="AW25" s="162"/>
      <c r="AX25" s="162"/>
      <c r="AY25" s="162"/>
      <c r="AZ25" s="162"/>
    </row>
    <row r="26" spans="1:52" s="37" customFormat="1" ht="24.75" customHeight="1" x14ac:dyDescent="0.35">
      <c r="A26" s="151"/>
      <c r="B26" s="139" t="s">
        <v>65</v>
      </c>
      <c r="C26" s="126"/>
      <c r="D26" s="131" t="s">
        <v>10</v>
      </c>
      <c r="E26" s="147">
        <f>E38+E45+E63+E70+E77+E84+E91+E98+E105+E112+E119+E126</f>
        <v>112.25805926</v>
      </c>
      <c r="F26" s="147">
        <f t="shared" ref="F26:N26" si="6">F38+F45+F63+F70+F77+F84+F91+F98+F105+F112+F119+F126</f>
        <v>112.25805926</v>
      </c>
      <c r="G26" s="147">
        <f t="shared" si="6"/>
        <v>102.28305926</v>
      </c>
      <c r="H26" s="147">
        <f t="shared" si="6"/>
        <v>452.79549999999995</v>
      </c>
      <c r="I26" s="147">
        <f t="shared" si="6"/>
        <v>115.32632700000001</v>
      </c>
      <c r="J26" s="132"/>
      <c r="K26" s="147">
        <f t="shared" si="6"/>
        <v>94.48</v>
      </c>
      <c r="L26" s="147">
        <f t="shared" si="6"/>
        <v>84.460000000000008</v>
      </c>
      <c r="M26" s="147">
        <f t="shared" si="6"/>
        <v>34.46</v>
      </c>
      <c r="N26" s="147">
        <f t="shared" si="6"/>
        <v>893.77988626000001</v>
      </c>
      <c r="O26" s="162"/>
      <c r="P26" s="264">
        <f t="shared" si="3"/>
        <v>2002.1008910400001</v>
      </c>
      <c r="Q26" s="163"/>
      <c r="R26" s="163"/>
      <c r="S26" s="155"/>
      <c r="T26" s="155"/>
      <c r="U26" s="155"/>
      <c r="V26" s="155"/>
      <c r="W26" s="163"/>
      <c r="X26" s="163"/>
      <c r="Y26" s="163"/>
      <c r="Z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2"/>
      <c r="AS26" s="162"/>
      <c r="AT26" s="162"/>
      <c r="AU26" s="162"/>
      <c r="AV26" s="162"/>
      <c r="AW26" s="162"/>
      <c r="AX26" s="162"/>
      <c r="AY26" s="162"/>
      <c r="AZ26" s="162"/>
    </row>
    <row r="27" spans="1:52" s="37" customFormat="1" ht="24.75" customHeight="1" x14ac:dyDescent="0.35">
      <c r="A27" s="151"/>
      <c r="B27" s="139" t="s">
        <v>65</v>
      </c>
      <c r="C27" s="126"/>
      <c r="D27" s="131" t="s">
        <v>11</v>
      </c>
      <c r="E27" s="147">
        <f>E39+E46+E64+E71+E78+E85+E92+E99+E106+E113+E120+E127</f>
        <v>10.923719750000002</v>
      </c>
      <c r="F27" s="147">
        <f t="shared" ref="F27:N27" si="7">F39+F46+F64+F71+F78+F85+F92+F99+F106+F113+F120+F127</f>
        <v>10.923719750000002</v>
      </c>
      <c r="G27" s="147">
        <f t="shared" si="7"/>
        <v>10.188719750000002</v>
      </c>
      <c r="H27" s="147">
        <f t="shared" si="7"/>
        <v>10.35</v>
      </c>
      <c r="I27" s="147">
        <f t="shared" si="7"/>
        <v>13.700000000000001</v>
      </c>
      <c r="J27" s="132"/>
      <c r="K27" s="147">
        <f t="shared" si="7"/>
        <v>33.64</v>
      </c>
      <c r="L27" s="147">
        <f t="shared" si="7"/>
        <v>33.700000000000003</v>
      </c>
      <c r="M27" s="147">
        <f t="shared" si="7"/>
        <v>13.29</v>
      </c>
      <c r="N27" s="147">
        <f t="shared" si="7"/>
        <v>115.60371975000001</v>
      </c>
      <c r="O27" s="162"/>
      <c r="P27" s="264">
        <f t="shared" si="3"/>
        <v>252.31987900000001</v>
      </c>
      <c r="Q27" s="163"/>
      <c r="R27" s="163"/>
      <c r="S27" s="155"/>
      <c r="T27" s="155"/>
      <c r="U27" s="155"/>
      <c r="V27" s="155"/>
      <c r="W27" s="163"/>
      <c r="X27" s="163"/>
      <c r="Y27" s="163"/>
      <c r="Z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2"/>
      <c r="AS27" s="162"/>
      <c r="AT27" s="162"/>
      <c r="AU27" s="162"/>
      <c r="AV27" s="162"/>
      <c r="AW27" s="162"/>
      <c r="AX27" s="162"/>
      <c r="AY27" s="162"/>
      <c r="AZ27" s="162"/>
    </row>
    <row r="28" spans="1:52" s="124" customFormat="1" ht="20.25" customHeight="1" x14ac:dyDescent="0.4">
      <c r="A28" s="140"/>
      <c r="B28" s="139"/>
      <c r="C28" s="121"/>
      <c r="D28" s="120"/>
      <c r="E28" s="122"/>
      <c r="F28" s="122"/>
      <c r="G28" s="122"/>
      <c r="H28" s="122"/>
      <c r="I28" s="122"/>
      <c r="J28" s="122"/>
      <c r="K28" s="122"/>
      <c r="L28" s="122"/>
      <c r="M28" s="122"/>
      <c r="N28" s="123"/>
      <c r="O28" s="168"/>
      <c r="P28" s="266"/>
      <c r="Q28" s="169"/>
      <c r="R28" s="169"/>
      <c r="S28" s="157"/>
      <c r="T28" s="157"/>
      <c r="U28" s="157"/>
      <c r="V28" s="157"/>
      <c r="W28" s="169"/>
      <c r="X28" s="169"/>
      <c r="Y28" s="169"/>
      <c r="Z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8"/>
      <c r="AS28" s="168"/>
      <c r="AT28" s="168"/>
      <c r="AU28" s="168"/>
      <c r="AV28" s="168"/>
      <c r="AW28" s="168"/>
      <c r="AX28" s="168"/>
      <c r="AY28" s="168"/>
      <c r="AZ28" s="168"/>
    </row>
    <row r="29" spans="1:52" s="124" customFormat="1" ht="18.75" customHeight="1" x14ac:dyDescent="0.4">
      <c r="A29" s="140"/>
      <c r="B29" s="139" t="s">
        <v>65</v>
      </c>
      <c r="C29" s="121"/>
      <c r="D29" s="131" t="s">
        <v>9</v>
      </c>
      <c r="E29" s="125">
        <f t="shared" ref="E29:I32" si="8">E24-E18</f>
        <v>0</v>
      </c>
      <c r="F29" s="125">
        <f t="shared" si="8"/>
        <v>0</v>
      </c>
      <c r="G29" s="125">
        <f t="shared" si="8"/>
        <v>0</v>
      </c>
      <c r="H29" s="125">
        <f t="shared" si="8"/>
        <v>0</v>
      </c>
      <c r="I29" s="125">
        <f t="shared" si="8"/>
        <v>0</v>
      </c>
      <c r="J29" s="122"/>
      <c r="K29" s="125">
        <f t="shared" ref="K29:N32" si="9">K24-K18</f>
        <v>0</v>
      </c>
      <c r="L29" s="125">
        <f t="shared" si="9"/>
        <v>0</v>
      </c>
      <c r="M29" s="125">
        <f t="shared" si="9"/>
        <v>0</v>
      </c>
      <c r="N29" s="133">
        <f t="shared" si="9"/>
        <v>0</v>
      </c>
      <c r="O29" s="168"/>
      <c r="P29" s="264">
        <f>SUM(E29:O29)</f>
        <v>0</v>
      </c>
      <c r="Q29" s="169"/>
      <c r="R29" s="169"/>
      <c r="S29" s="157"/>
      <c r="T29" s="157"/>
      <c r="U29" s="157"/>
      <c r="V29" s="157"/>
      <c r="W29" s="169"/>
      <c r="X29" s="169"/>
      <c r="Y29" s="169"/>
      <c r="Z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  <c r="AR29" s="168"/>
      <c r="AS29" s="168"/>
      <c r="AT29" s="168"/>
      <c r="AU29" s="168"/>
      <c r="AV29" s="168"/>
      <c r="AW29" s="168"/>
      <c r="AX29" s="168"/>
      <c r="AY29" s="168"/>
      <c r="AZ29" s="168"/>
    </row>
    <row r="30" spans="1:52" s="124" customFormat="1" ht="27.75" customHeight="1" x14ac:dyDescent="0.4">
      <c r="A30" s="140"/>
      <c r="B30" s="139" t="s">
        <v>65</v>
      </c>
      <c r="C30" s="121"/>
      <c r="D30" s="131" t="s">
        <v>18</v>
      </c>
      <c r="E30" s="125">
        <f t="shared" si="8"/>
        <v>0</v>
      </c>
      <c r="F30" s="125">
        <f t="shared" si="8"/>
        <v>0</v>
      </c>
      <c r="G30" s="125">
        <f t="shared" si="8"/>
        <v>0</v>
      </c>
      <c r="H30" s="125">
        <f t="shared" si="8"/>
        <v>0</v>
      </c>
      <c r="I30" s="125">
        <f t="shared" si="8"/>
        <v>0</v>
      </c>
      <c r="J30" s="122"/>
      <c r="K30" s="125">
        <f t="shared" si="9"/>
        <v>0</v>
      </c>
      <c r="L30" s="125">
        <f t="shared" si="9"/>
        <v>0</v>
      </c>
      <c r="M30" s="125">
        <f t="shared" si="9"/>
        <v>0</v>
      </c>
      <c r="N30" s="133">
        <f t="shared" si="9"/>
        <v>0</v>
      </c>
      <c r="O30" s="168"/>
      <c r="P30" s="264">
        <f>SUM(E30:O30)</f>
        <v>0</v>
      </c>
      <c r="Q30" s="169"/>
      <c r="R30" s="169"/>
      <c r="S30" s="157"/>
      <c r="T30" s="157"/>
      <c r="U30" s="157"/>
      <c r="V30" s="157"/>
      <c r="W30" s="169"/>
      <c r="X30" s="169"/>
      <c r="Y30" s="169"/>
      <c r="Z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  <c r="AR30" s="168"/>
      <c r="AS30" s="168"/>
      <c r="AT30" s="168"/>
      <c r="AU30" s="168"/>
      <c r="AV30" s="168"/>
      <c r="AW30" s="168"/>
      <c r="AX30" s="168"/>
      <c r="AY30" s="168"/>
      <c r="AZ30" s="168"/>
    </row>
    <row r="31" spans="1:52" s="124" customFormat="1" ht="24" customHeight="1" x14ac:dyDescent="0.4">
      <c r="A31" s="140"/>
      <c r="B31" s="139" t="s">
        <v>65</v>
      </c>
      <c r="C31" s="121"/>
      <c r="D31" s="131" t="s">
        <v>10</v>
      </c>
      <c r="E31" s="125">
        <f t="shared" si="8"/>
        <v>0</v>
      </c>
      <c r="F31" s="125">
        <f t="shared" si="8"/>
        <v>0</v>
      </c>
      <c r="G31" s="125">
        <f t="shared" si="8"/>
        <v>0</v>
      </c>
      <c r="H31" s="125">
        <f t="shared" si="8"/>
        <v>0</v>
      </c>
      <c r="I31" s="125">
        <f t="shared" si="8"/>
        <v>0</v>
      </c>
      <c r="J31" s="122"/>
      <c r="K31" s="125">
        <f t="shared" si="9"/>
        <v>0</v>
      </c>
      <c r="L31" s="125">
        <f t="shared" si="9"/>
        <v>0</v>
      </c>
      <c r="M31" s="125">
        <f t="shared" si="9"/>
        <v>0</v>
      </c>
      <c r="N31" s="133">
        <f t="shared" si="9"/>
        <v>0</v>
      </c>
      <c r="O31" s="168"/>
      <c r="P31" s="264">
        <f>SUM(E31:O31)</f>
        <v>0</v>
      </c>
      <c r="Q31" s="169"/>
      <c r="R31" s="169"/>
      <c r="S31" s="157"/>
      <c r="T31" s="157"/>
      <c r="U31" s="157"/>
      <c r="V31" s="157"/>
      <c r="W31" s="169"/>
      <c r="X31" s="169"/>
      <c r="Y31" s="169"/>
      <c r="Z31" s="169"/>
      <c r="AH31" s="169"/>
      <c r="AI31" s="169"/>
      <c r="AJ31" s="169"/>
      <c r="AK31" s="169"/>
      <c r="AL31" s="169"/>
      <c r="AM31" s="169"/>
      <c r="AN31" s="169"/>
      <c r="AO31" s="169"/>
      <c r="AP31" s="169"/>
      <c r="AQ31" s="169"/>
      <c r="AR31" s="168"/>
      <c r="AS31" s="168"/>
      <c r="AT31" s="168"/>
      <c r="AU31" s="168"/>
      <c r="AV31" s="168"/>
      <c r="AW31" s="168"/>
      <c r="AX31" s="168"/>
      <c r="AY31" s="168"/>
      <c r="AZ31" s="168"/>
    </row>
    <row r="32" spans="1:52" s="124" customFormat="1" ht="20.25" customHeight="1" thickBot="1" x14ac:dyDescent="0.45">
      <c r="A32" s="141"/>
      <c r="B32" s="142" t="s">
        <v>65</v>
      </c>
      <c r="C32" s="135"/>
      <c r="D32" s="134" t="s">
        <v>11</v>
      </c>
      <c r="E32" s="136">
        <f t="shared" si="8"/>
        <v>0</v>
      </c>
      <c r="F32" s="136">
        <f t="shared" si="8"/>
        <v>0</v>
      </c>
      <c r="G32" s="136">
        <f t="shared" si="8"/>
        <v>0</v>
      </c>
      <c r="H32" s="136">
        <f t="shared" si="8"/>
        <v>0</v>
      </c>
      <c r="I32" s="136">
        <f t="shared" si="8"/>
        <v>0</v>
      </c>
      <c r="J32" s="137"/>
      <c r="K32" s="136">
        <f t="shared" si="9"/>
        <v>0</v>
      </c>
      <c r="L32" s="136">
        <f t="shared" si="9"/>
        <v>0</v>
      </c>
      <c r="M32" s="136">
        <f t="shared" si="9"/>
        <v>0</v>
      </c>
      <c r="N32" s="138">
        <f t="shared" si="9"/>
        <v>0</v>
      </c>
      <c r="O32" s="168"/>
      <c r="P32" s="264">
        <f>SUM(E32:O32)</f>
        <v>0</v>
      </c>
      <c r="Q32" s="169"/>
      <c r="R32" s="169"/>
      <c r="S32" s="157"/>
      <c r="T32" s="157"/>
      <c r="U32" s="157"/>
      <c r="V32" s="157"/>
      <c r="W32" s="169"/>
      <c r="X32" s="169"/>
      <c r="Y32" s="169"/>
      <c r="Z32" s="169"/>
      <c r="AH32" s="169"/>
      <c r="AI32" s="169"/>
      <c r="AJ32" s="169"/>
      <c r="AK32" s="169"/>
      <c r="AL32" s="169"/>
      <c r="AM32" s="169"/>
      <c r="AN32" s="169"/>
      <c r="AO32" s="169"/>
      <c r="AP32" s="169"/>
      <c r="AQ32" s="169"/>
      <c r="AR32" s="168"/>
      <c r="AS32" s="168"/>
      <c r="AT32" s="168"/>
      <c r="AU32" s="168"/>
      <c r="AV32" s="168"/>
      <c r="AW32" s="168"/>
      <c r="AX32" s="168"/>
      <c r="AY32" s="168"/>
      <c r="AZ32" s="168"/>
    </row>
    <row r="33" spans="1:52" s="124" customFormat="1" ht="11.25" customHeight="1" x14ac:dyDescent="0.4">
      <c r="A33" s="119"/>
      <c r="B33" s="120"/>
      <c r="C33" s="121"/>
      <c r="D33" s="120"/>
      <c r="E33" s="122"/>
      <c r="F33" s="122"/>
      <c r="G33" s="122"/>
      <c r="H33" s="122"/>
      <c r="I33" s="122"/>
      <c r="J33" s="122"/>
      <c r="K33" s="122"/>
      <c r="L33" s="122"/>
      <c r="M33" s="122"/>
      <c r="N33" s="123"/>
      <c r="O33" s="168"/>
      <c r="P33" s="266"/>
      <c r="Q33" s="169"/>
      <c r="R33" s="169"/>
      <c r="S33" s="157"/>
      <c r="T33" s="157"/>
      <c r="U33" s="157"/>
      <c r="V33" s="157"/>
      <c r="W33" s="169"/>
      <c r="X33" s="169"/>
      <c r="Y33" s="169"/>
      <c r="Z33" s="169"/>
      <c r="AH33" s="169"/>
      <c r="AI33" s="169"/>
      <c r="AJ33" s="169"/>
      <c r="AK33" s="169"/>
      <c r="AL33" s="169"/>
      <c r="AM33" s="169"/>
      <c r="AN33" s="169"/>
      <c r="AO33" s="169"/>
      <c r="AP33" s="169"/>
      <c r="AQ33" s="169"/>
      <c r="AR33" s="168"/>
      <c r="AS33" s="168"/>
      <c r="AT33" s="168"/>
      <c r="AU33" s="168"/>
      <c r="AV33" s="168"/>
      <c r="AW33" s="168"/>
      <c r="AX33" s="168"/>
      <c r="AY33" s="168"/>
      <c r="AZ33" s="168"/>
    </row>
    <row r="34" spans="1:52" s="36" customFormat="1" ht="11.25" customHeight="1" thickBot="1" x14ac:dyDescent="0.3">
      <c r="A34" s="96"/>
      <c r="B34" s="65"/>
      <c r="C34" s="61"/>
      <c r="D34" s="65"/>
      <c r="E34" s="97"/>
      <c r="F34" s="97"/>
      <c r="G34" s="97"/>
      <c r="H34" s="97"/>
      <c r="I34" s="97"/>
      <c r="J34" s="97"/>
      <c r="K34" s="97"/>
      <c r="L34" s="97"/>
      <c r="M34" s="97"/>
      <c r="N34" s="98"/>
      <c r="O34" s="164"/>
      <c r="P34" s="263"/>
      <c r="Q34" s="165"/>
      <c r="R34" s="165"/>
      <c r="S34" s="156"/>
      <c r="T34" s="156"/>
      <c r="U34" s="156"/>
      <c r="V34" s="156"/>
      <c r="W34" s="165"/>
      <c r="X34" s="165"/>
      <c r="Y34" s="165"/>
      <c r="Z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4"/>
      <c r="AS34" s="164"/>
      <c r="AT34" s="164"/>
      <c r="AU34" s="164"/>
      <c r="AV34" s="164"/>
      <c r="AW34" s="164"/>
      <c r="AX34" s="164"/>
      <c r="AY34" s="164"/>
      <c r="AZ34" s="164"/>
    </row>
    <row r="35" spans="1:52" ht="48.75" customHeight="1" thickBot="1" x14ac:dyDescent="0.3">
      <c r="A35" s="70"/>
      <c r="B35" s="71"/>
      <c r="C35" s="71"/>
      <c r="D35" s="71"/>
      <c r="E35" s="100" t="s">
        <v>83</v>
      </c>
      <c r="F35" s="99" t="s">
        <v>52</v>
      </c>
      <c r="G35" s="101"/>
      <c r="H35" s="71"/>
      <c r="I35" s="71"/>
      <c r="J35" s="71"/>
      <c r="K35" s="71"/>
      <c r="L35" s="71"/>
      <c r="M35" s="71"/>
      <c r="N35" s="72"/>
    </row>
    <row r="36" spans="1:52" s="37" customFormat="1" ht="40.5" x14ac:dyDescent="0.25">
      <c r="A36" s="606" t="str">
        <f>E35</f>
        <v>I.</v>
      </c>
      <c r="B36" s="104" t="s">
        <v>51</v>
      </c>
      <c r="C36" s="610"/>
      <c r="D36" s="105" t="s">
        <v>9</v>
      </c>
      <c r="E36" s="106">
        <f>'Приложение 1 (ОТЧЕТНЫЙ ПЕРИОД)'!E116</f>
        <v>15.429779009999999</v>
      </c>
      <c r="F36" s="106">
        <f>'Приложение 1 (ОТЧЕТНЫЙ ПЕРИОД)'!F116</f>
        <v>15.429779009999999</v>
      </c>
      <c r="G36" s="106">
        <f>'Приложение 1 (ОТЧЕТНЫЙ ПЕРИОД)'!G116</f>
        <v>15.429779009999999</v>
      </c>
      <c r="H36" s="106">
        <f>'Приложение 1 (ОТЧЕТНЫЙ ПЕРИОД)'!H116</f>
        <v>250.8955</v>
      </c>
      <c r="I36" s="106">
        <f>'Приложение 1 (ОТЧЕТНЫЙ ПЕРИОД)'!I116</f>
        <v>94.51632699999999</v>
      </c>
      <c r="J36" s="607"/>
      <c r="K36" s="106">
        <f>'Приложение 1 (ОТЧЕТНЫЙ ПЕРИОД)'!K116</f>
        <v>0.4</v>
      </c>
      <c r="L36" s="106">
        <f>'Приложение 1 (ОТЧЕТНЫЙ ПЕРИОД)'!L116</f>
        <v>55.95</v>
      </c>
      <c r="M36" s="106">
        <f>'Приложение 1 (ОТЧЕТНЫЙ ПЕРИОД)'!M116</f>
        <v>0.4</v>
      </c>
      <c r="N36" s="107">
        <f>'Приложение 1 (ОТЧЕТНЫЙ ПЕРИОД)'!N116</f>
        <v>417.59160600999996</v>
      </c>
      <c r="O36" s="162"/>
      <c r="P36" s="261"/>
      <c r="Q36" s="163"/>
      <c r="R36" s="614" t="str">
        <f>B37</f>
        <v>ДЕМОГРАФИЯ</v>
      </c>
      <c r="S36" s="183" t="str">
        <f>D36</f>
        <v>Всего</v>
      </c>
      <c r="T36" s="183">
        <f>E36</f>
        <v>15.429779009999999</v>
      </c>
      <c r="U36" s="183">
        <f>F36</f>
        <v>15.429779009999999</v>
      </c>
      <c r="V36" s="183">
        <f>G36</f>
        <v>15.429779009999999</v>
      </c>
      <c r="W36" s="183">
        <f>F36/E36%</f>
        <v>100</v>
      </c>
      <c r="X36" s="184">
        <f>G36/F36%</f>
        <v>100</v>
      </c>
      <c r="Y36" s="163"/>
      <c r="Z36" s="163"/>
      <c r="AH36" s="163"/>
      <c r="AI36" s="163"/>
      <c r="AJ36" s="163"/>
      <c r="AK36" s="163"/>
      <c r="AL36" s="163"/>
      <c r="AM36" s="163"/>
      <c r="AN36" s="163"/>
      <c r="AO36" s="163"/>
      <c r="AP36" s="163"/>
      <c r="AQ36" s="163"/>
      <c r="AR36" s="162"/>
      <c r="AS36" s="162"/>
      <c r="AT36" s="162"/>
      <c r="AU36" s="162"/>
      <c r="AV36" s="162"/>
      <c r="AW36" s="162"/>
      <c r="AX36" s="162"/>
      <c r="AY36" s="162"/>
      <c r="AZ36" s="162"/>
    </row>
    <row r="37" spans="1:52" s="50" customFormat="1" ht="23.25" x14ac:dyDescent="0.25">
      <c r="A37" s="548"/>
      <c r="B37" s="561" t="str">
        <f>F35</f>
        <v>ДЕМОГРАФИЯ</v>
      </c>
      <c r="C37" s="550"/>
      <c r="D37" s="55" t="s">
        <v>18</v>
      </c>
      <c r="E37" s="103">
        <f>'Приложение 1 (ОТЧЕТНЫЙ ПЕРИОД)'!E117</f>
        <v>0</v>
      </c>
      <c r="F37" s="103">
        <f>'Приложение 1 (ОТЧЕТНЫЙ ПЕРИОД)'!F117</f>
        <v>0</v>
      </c>
      <c r="G37" s="103">
        <f>'Приложение 1 (ОТЧЕТНЫЙ ПЕРИОД)'!G117</f>
        <v>0</v>
      </c>
      <c r="H37" s="103">
        <f>'Приложение 1 (ОТЧЕТНЫЙ ПЕРИОД)'!H117</f>
        <v>27.84</v>
      </c>
      <c r="I37" s="103">
        <f>'Приложение 1 (ОТЧЕТНЫЙ ПЕРИОД)'!I117</f>
        <v>80.179999999999993</v>
      </c>
      <c r="J37" s="608"/>
      <c r="K37" s="103">
        <f>'Приложение 1 (ОТЧЕТНЫЙ ПЕРИОД)'!K117</f>
        <v>0</v>
      </c>
      <c r="L37" s="103">
        <f>'Приложение 1 (ОТЧЕТНЫЙ ПЕРИОД)'!L117</f>
        <v>0</v>
      </c>
      <c r="M37" s="103">
        <f>'Приложение 1 (ОТЧЕТНЫЙ ПЕРИОД)'!M117</f>
        <v>0</v>
      </c>
      <c r="N37" s="108">
        <f>'Приложение 1 (ОТЧЕТНЫЙ ПЕРИОД)'!N117</f>
        <v>108.02</v>
      </c>
      <c r="O37" s="159"/>
      <c r="P37" s="261"/>
      <c r="Q37" s="160"/>
      <c r="R37" s="615"/>
      <c r="S37" s="181"/>
      <c r="T37" s="181"/>
      <c r="U37" s="181"/>
      <c r="V37" s="181"/>
      <c r="W37" s="177"/>
      <c r="X37" s="178"/>
      <c r="Y37" s="160"/>
      <c r="Z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59"/>
      <c r="AS37" s="159"/>
      <c r="AT37" s="159"/>
      <c r="AU37" s="159"/>
      <c r="AV37" s="159"/>
      <c r="AW37" s="159"/>
      <c r="AX37" s="159"/>
      <c r="AY37" s="159"/>
      <c r="AZ37" s="159"/>
    </row>
    <row r="38" spans="1:52" s="50" customFormat="1" ht="28.5" customHeight="1" x14ac:dyDescent="0.25">
      <c r="A38" s="548"/>
      <c r="B38" s="562"/>
      <c r="C38" s="550"/>
      <c r="D38" s="55" t="s">
        <v>10</v>
      </c>
      <c r="E38" s="103">
        <f>'Приложение 1 (ОТЧЕТНЫЙ ПЕРИОД)'!E118</f>
        <v>14.586059259999999</v>
      </c>
      <c r="F38" s="103">
        <f>'Приложение 1 (ОТЧЕТНЫЙ ПЕРИОД)'!F118</f>
        <v>14.586059259999999</v>
      </c>
      <c r="G38" s="103">
        <f>'Приложение 1 (ОТЧЕТНЫЙ ПЕРИОД)'!G118</f>
        <v>14.586059259999999</v>
      </c>
      <c r="H38" s="103">
        <f>'Приложение 1 (ОТЧЕТНЫЙ ПЕРИОД)'!H118</f>
        <v>221.99549999999999</v>
      </c>
      <c r="I38" s="103">
        <f>'Приложение 1 (ОТЧЕТНЫЙ ПЕРИОД)'!I118</f>
        <v>12.636327</v>
      </c>
      <c r="J38" s="608"/>
      <c r="K38" s="103">
        <f>'Приложение 1 (ОТЧЕТНЫЙ ПЕРИОД)'!K118</f>
        <v>0</v>
      </c>
      <c r="L38" s="103">
        <f>'Приложение 1 (ОТЧЕТНЫЙ ПЕРИОД)'!L118</f>
        <v>55</v>
      </c>
      <c r="M38" s="103">
        <f>'Приложение 1 (ОТЧЕТНЫЙ ПЕРИОД)'!M118</f>
        <v>0</v>
      </c>
      <c r="N38" s="108">
        <f>'Приложение 1 (ОТЧЕТНЫЙ ПЕРИОД)'!N118</f>
        <v>304.21788626</v>
      </c>
      <c r="O38" s="159"/>
      <c r="P38" s="261"/>
      <c r="Q38" s="160"/>
      <c r="R38" s="615"/>
      <c r="S38" s="181"/>
      <c r="T38" s="181"/>
      <c r="U38" s="181"/>
      <c r="V38" s="181"/>
      <c r="W38" s="177"/>
      <c r="X38" s="178"/>
      <c r="Y38" s="160"/>
      <c r="Z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59"/>
      <c r="AS38" s="159"/>
      <c r="AT38" s="159"/>
      <c r="AU38" s="159"/>
      <c r="AV38" s="159"/>
      <c r="AW38" s="159"/>
      <c r="AX38" s="159"/>
      <c r="AY38" s="159"/>
      <c r="AZ38" s="159"/>
    </row>
    <row r="39" spans="1:52" s="37" customFormat="1" ht="23.25" thickBot="1" x14ac:dyDescent="0.3">
      <c r="A39" s="549"/>
      <c r="B39" s="563"/>
      <c r="C39" s="551"/>
      <c r="D39" s="95" t="s">
        <v>11</v>
      </c>
      <c r="E39" s="109">
        <f>'Приложение 1 (ОТЧЕТНЫЙ ПЕРИОД)'!E119</f>
        <v>0.84371974999999999</v>
      </c>
      <c r="F39" s="109">
        <f>'Приложение 1 (ОТЧЕТНЫЙ ПЕРИОД)'!F119</f>
        <v>0.84371974999999999</v>
      </c>
      <c r="G39" s="109">
        <f>'Приложение 1 (ОТЧЕТНЫЙ ПЕРИОД)'!G119</f>
        <v>0.84371974999999999</v>
      </c>
      <c r="H39" s="109">
        <f>'Приложение 1 (ОТЧЕТНЫЙ ПЕРИОД)'!H119</f>
        <v>1.06</v>
      </c>
      <c r="I39" s="109">
        <f>'Приложение 1 (ОТЧЕТНЫЙ ПЕРИОД)'!I119</f>
        <v>1.7000000000000002</v>
      </c>
      <c r="J39" s="609"/>
      <c r="K39" s="109">
        <f>'Приложение 1 (ОТЧЕТНЫЙ ПЕРИОД)'!K119</f>
        <v>0.4</v>
      </c>
      <c r="L39" s="109">
        <f>'Приложение 1 (ОТЧЕТНЫЙ ПЕРИОД)'!L119</f>
        <v>0.95000000000000007</v>
      </c>
      <c r="M39" s="109">
        <f>'Приложение 1 (ОТЧЕТНЫЙ ПЕРИОД)'!M119</f>
        <v>0.4</v>
      </c>
      <c r="N39" s="110">
        <f>'Приложение 1 (ОТЧЕТНЫЙ ПЕРИОД)'!N119</f>
        <v>5.3537197500000007</v>
      </c>
      <c r="O39" s="162"/>
      <c r="P39" s="261"/>
      <c r="Q39" s="163"/>
      <c r="R39" s="616"/>
      <c r="S39" s="182"/>
      <c r="T39" s="182"/>
      <c r="U39" s="182"/>
      <c r="V39" s="182"/>
      <c r="W39" s="179"/>
      <c r="X39" s="180"/>
      <c r="Y39" s="163"/>
      <c r="Z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162"/>
      <c r="AS39" s="162"/>
      <c r="AT39" s="162"/>
      <c r="AU39" s="162"/>
      <c r="AV39" s="162"/>
      <c r="AW39" s="162"/>
      <c r="AX39" s="162"/>
      <c r="AY39" s="162"/>
      <c r="AZ39" s="162"/>
    </row>
    <row r="40" spans="1:52" s="37" customFormat="1" ht="23.25" x14ac:dyDescent="0.35">
      <c r="A40"/>
      <c r="B40"/>
      <c r="C40" s="115"/>
      <c r="D40" s="116" t="s">
        <v>65</v>
      </c>
      <c r="E40" s="117">
        <f>E37+E38+E39</f>
        <v>15.429779009999999</v>
      </c>
      <c r="F40" s="117">
        <f>F37+F38+F39</f>
        <v>15.429779009999999</v>
      </c>
      <c r="G40" s="117">
        <f>G37+G38+G39</f>
        <v>15.429779009999999</v>
      </c>
      <c r="H40" s="117">
        <f>H37+H38+H39</f>
        <v>250.8955</v>
      </c>
      <c r="I40" s="117">
        <f>I37+I38+I39</f>
        <v>94.51632699999999</v>
      </c>
      <c r="J40" s="117"/>
      <c r="K40" s="117">
        <f>K37+K38+K39</f>
        <v>0.4</v>
      </c>
      <c r="L40" s="117">
        <f>L37+L38+L39</f>
        <v>55.95</v>
      </c>
      <c r="M40" s="117">
        <f>M37+M38+M39</f>
        <v>0.4</v>
      </c>
      <c r="N40" s="117">
        <f>N37+N38+N39</f>
        <v>417.59160600999996</v>
      </c>
      <c r="O40" s="167"/>
      <c r="P40" s="265">
        <f>SUM(E40:O40)</f>
        <v>866.04277003999982</v>
      </c>
      <c r="Q40" s="163"/>
      <c r="R40" s="163"/>
      <c r="S40" s="155"/>
      <c r="T40" s="155"/>
      <c r="U40" s="155"/>
      <c r="V40" s="155"/>
      <c r="W40" s="163"/>
      <c r="X40" s="163"/>
      <c r="Y40" s="163"/>
      <c r="Z40" s="163"/>
      <c r="AH40" s="163"/>
      <c r="AI40" s="163"/>
      <c r="AJ40" s="163"/>
      <c r="AK40" s="163"/>
      <c r="AL40" s="163"/>
      <c r="AM40" s="163"/>
      <c r="AN40" s="163"/>
      <c r="AO40" s="163"/>
      <c r="AP40" s="163"/>
      <c r="AQ40" s="163"/>
      <c r="AR40" s="162"/>
      <c r="AS40" s="162"/>
      <c r="AT40" s="162"/>
      <c r="AU40" s="162"/>
      <c r="AV40" s="162"/>
      <c r="AW40" s="162"/>
      <c r="AX40" s="162"/>
      <c r="AY40" s="162"/>
      <c r="AZ40" s="162"/>
    </row>
    <row r="41" spans="1:52" s="37" customFormat="1" ht="24" thickBot="1" x14ac:dyDescent="0.4">
      <c r="A41"/>
      <c r="B41"/>
      <c r="C41"/>
      <c r="D41" s="114" t="s">
        <v>65</v>
      </c>
      <c r="E41" s="113">
        <f>E40-E36</f>
        <v>0</v>
      </c>
      <c r="F41" s="113">
        <f>F40-F36</f>
        <v>0</v>
      </c>
      <c r="G41" s="113">
        <f>G40-G36</f>
        <v>0</v>
      </c>
      <c r="H41" s="113">
        <f>H40-H36</f>
        <v>0</v>
      </c>
      <c r="I41" s="113">
        <f>I40-I36</f>
        <v>0</v>
      </c>
      <c r="J41" s="113"/>
      <c r="K41" s="113">
        <f>K40-K36</f>
        <v>0</v>
      </c>
      <c r="L41" s="113">
        <f>L40-L36</f>
        <v>0</v>
      </c>
      <c r="M41" s="113">
        <f>M40-M36</f>
        <v>0</v>
      </c>
      <c r="N41" s="113">
        <f>N40-N36</f>
        <v>0</v>
      </c>
      <c r="O41" s="159"/>
      <c r="P41" s="264">
        <f>SUM(E41:O41)</f>
        <v>0</v>
      </c>
      <c r="Q41" s="163"/>
      <c r="R41" s="163"/>
      <c r="S41" s="155"/>
      <c r="T41" s="155"/>
      <c r="U41" s="155"/>
      <c r="V41" s="155"/>
      <c r="W41" s="163"/>
      <c r="X41" s="163"/>
      <c r="Y41" s="163"/>
      <c r="Z41" s="163"/>
      <c r="AH41" s="163"/>
      <c r="AI41" s="163"/>
      <c r="AJ41" s="163"/>
      <c r="AK41" s="163"/>
      <c r="AL41" s="163"/>
      <c r="AM41" s="163"/>
      <c r="AN41" s="163"/>
      <c r="AO41" s="163"/>
      <c r="AP41" s="163"/>
      <c r="AQ41" s="163"/>
      <c r="AR41" s="162"/>
      <c r="AS41" s="162"/>
      <c r="AT41" s="162"/>
      <c r="AU41" s="162"/>
      <c r="AV41" s="162"/>
      <c r="AW41" s="162"/>
      <c r="AX41" s="162"/>
      <c r="AY41" s="162"/>
      <c r="AZ41" s="162"/>
    </row>
    <row r="42" spans="1:52" s="37" customFormat="1" ht="53.25" customHeight="1" thickBot="1" x14ac:dyDescent="0.3">
      <c r="A42" s="70"/>
      <c r="B42" s="71"/>
      <c r="C42" s="71"/>
      <c r="D42" s="71"/>
      <c r="E42" s="100" t="s">
        <v>84</v>
      </c>
      <c r="F42" s="99" t="s">
        <v>53</v>
      </c>
      <c r="G42" s="101"/>
      <c r="H42" s="71"/>
      <c r="I42" s="71"/>
      <c r="J42" s="71"/>
      <c r="K42" s="71"/>
      <c r="L42" s="71"/>
      <c r="M42" s="71"/>
      <c r="N42" s="72"/>
      <c r="O42" s="162"/>
      <c r="P42" s="261"/>
      <c r="Q42" s="163"/>
      <c r="R42" s="163"/>
      <c r="S42" s="155"/>
      <c r="T42" s="155"/>
      <c r="U42" s="155"/>
      <c r="V42" s="155"/>
      <c r="W42" s="163"/>
      <c r="X42" s="163"/>
      <c r="Y42" s="163"/>
      <c r="Z42" s="163"/>
      <c r="AH42" s="163"/>
      <c r="AI42" s="163"/>
      <c r="AJ42" s="163"/>
      <c r="AK42" s="163"/>
      <c r="AL42" s="163"/>
      <c r="AM42" s="163"/>
      <c r="AN42" s="163"/>
      <c r="AO42" s="163"/>
      <c r="AP42" s="163"/>
      <c r="AQ42" s="163"/>
      <c r="AR42" s="162"/>
      <c r="AS42" s="162"/>
      <c r="AT42" s="162"/>
      <c r="AU42" s="162"/>
      <c r="AV42" s="162"/>
      <c r="AW42" s="162"/>
      <c r="AX42" s="162"/>
      <c r="AY42" s="162"/>
      <c r="AZ42" s="162"/>
    </row>
    <row r="43" spans="1:52" s="37" customFormat="1" ht="40.5" x14ac:dyDescent="0.25">
      <c r="A43" s="606" t="str">
        <f>E42</f>
        <v>II.</v>
      </c>
      <c r="B43" s="74" t="s">
        <v>51</v>
      </c>
      <c r="C43" s="550"/>
      <c r="D43" s="54" t="s">
        <v>9</v>
      </c>
      <c r="E43" s="106">
        <f>'Приложение 1 (ОТЧЕТНЫЙ ПЕРИОД)'!E154</f>
        <v>0</v>
      </c>
      <c r="F43" s="106">
        <f>'Приложение 1 (ОТЧЕТНЫЙ ПЕРИОД)'!F154</f>
        <v>0</v>
      </c>
      <c r="G43" s="106">
        <f>'Приложение 1 (ОТЧЕТНЫЙ ПЕРИОД)'!G154</f>
        <v>0</v>
      </c>
      <c r="H43" s="106">
        <f>'Приложение 1 (ОТЧЕТНЫЙ ПЕРИОД)'!H154</f>
        <v>0</v>
      </c>
      <c r="I43" s="106">
        <f>'Приложение 1 (ОТЧЕТНЫЙ ПЕРИОД)'!I154</f>
        <v>0</v>
      </c>
      <c r="J43" s="607"/>
      <c r="K43" s="106">
        <f>'Приложение 1 (ОТЧЕТНЫЙ ПЕРИОД)'!K154</f>
        <v>0</v>
      </c>
      <c r="L43" s="106">
        <f>'Приложение 1 (ОТЧЕТНЫЙ ПЕРИОД)'!L154</f>
        <v>0</v>
      </c>
      <c r="M43" s="106">
        <f>'Приложение 1 (ОТЧЕТНЫЙ ПЕРИОД)'!M154</f>
        <v>0</v>
      </c>
      <c r="N43" s="107">
        <f>'Приложение 1 (ОТЧЕТНЫЙ ПЕРИОД)'!N154</f>
        <v>0</v>
      </c>
      <c r="O43" s="162"/>
      <c r="P43" s="261"/>
      <c r="Q43" s="163"/>
      <c r="R43" s="614" t="str">
        <f>B44</f>
        <v>ЗДРАВООХРАНЕНИЕ</v>
      </c>
      <c r="S43" s="183" t="str">
        <f>D43</f>
        <v>Всего</v>
      </c>
      <c r="T43" s="183">
        <f>E43</f>
        <v>0</v>
      </c>
      <c r="U43" s="183">
        <f>F43</f>
        <v>0</v>
      </c>
      <c r="V43" s="183">
        <f>G43</f>
        <v>0</v>
      </c>
      <c r="W43" s="183" t="e">
        <f>F43/E43%</f>
        <v>#DIV/0!</v>
      </c>
      <c r="X43" s="184" t="e">
        <f>G43/F43%</f>
        <v>#DIV/0!</v>
      </c>
      <c r="Y43" s="163"/>
      <c r="Z43" s="163"/>
      <c r="AH43" s="163"/>
      <c r="AI43" s="163"/>
      <c r="AJ43" s="163"/>
      <c r="AK43" s="163"/>
      <c r="AL43" s="163"/>
      <c r="AM43" s="163"/>
      <c r="AN43" s="163"/>
      <c r="AO43" s="163"/>
      <c r="AP43" s="163"/>
      <c r="AQ43" s="163"/>
      <c r="AR43" s="162"/>
      <c r="AS43" s="162"/>
      <c r="AT43" s="162"/>
      <c r="AU43" s="162"/>
      <c r="AV43" s="162"/>
      <c r="AW43" s="162"/>
      <c r="AX43" s="162"/>
      <c r="AY43" s="162"/>
      <c r="AZ43" s="162"/>
    </row>
    <row r="44" spans="1:52" s="37" customFormat="1" ht="23.25" customHeight="1" x14ac:dyDescent="0.25">
      <c r="A44" s="548"/>
      <c r="B44" s="561" t="str">
        <f>F42</f>
        <v>ЗДРАВООХРАНЕНИЕ</v>
      </c>
      <c r="C44" s="550"/>
      <c r="D44" s="55" t="s">
        <v>18</v>
      </c>
      <c r="E44" s="103">
        <f>'Приложение 1 (ОТЧЕТНЫЙ ПЕРИОД)'!E155</f>
        <v>0</v>
      </c>
      <c r="F44" s="103">
        <f>'Приложение 1 (ОТЧЕТНЫЙ ПЕРИОД)'!F155</f>
        <v>0</v>
      </c>
      <c r="G44" s="103">
        <f>'Приложение 1 (ОТЧЕТНЫЙ ПЕРИОД)'!G155</f>
        <v>0</v>
      </c>
      <c r="H44" s="103">
        <f>'Приложение 1 (ОТЧЕТНЫЙ ПЕРИОД)'!H155</f>
        <v>0</v>
      </c>
      <c r="I44" s="103">
        <f>'Приложение 1 (ОТЧЕТНЫЙ ПЕРИОД)'!I155</f>
        <v>0</v>
      </c>
      <c r="J44" s="608"/>
      <c r="K44" s="103">
        <f>'Приложение 1 (ОТЧЕТНЫЙ ПЕРИОД)'!K155</f>
        <v>0</v>
      </c>
      <c r="L44" s="103">
        <f>'Приложение 1 (ОТЧЕТНЫЙ ПЕРИОД)'!L155</f>
        <v>0</v>
      </c>
      <c r="M44" s="103">
        <f>'Приложение 1 (ОТЧЕТНЫЙ ПЕРИОД)'!M155</f>
        <v>0</v>
      </c>
      <c r="N44" s="108">
        <f>'Приложение 1 (ОТЧЕТНЫЙ ПЕРИОД)'!N155</f>
        <v>0</v>
      </c>
      <c r="O44" s="162"/>
      <c r="P44" s="261"/>
      <c r="Q44" s="163"/>
      <c r="R44" s="615"/>
      <c r="S44" s="181"/>
      <c r="T44" s="181"/>
      <c r="U44" s="181"/>
      <c r="V44" s="181"/>
      <c r="W44" s="177"/>
      <c r="X44" s="178"/>
      <c r="Y44" s="163"/>
      <c r="Z44" s="163"/>
      <c r="AH44" s="163"/>
      <c r="AI44" s="163"/>
      <c r="AJ44" s="163"/>
      <c r="AK44" s="163"/>
      <c r="AL44" s="163"/>
      <c r="AM44" s="163"/>
      <c r="AN44" s="163"/>
      <c r="AO44" s="163"/>
      <c r="AP44" s="163"/>
      <c r="AQ44" s="163"/>
      <c r="AR44" s="162"/>
      <c r="AS44" s="162"/>
      <c r="AT44" s="162"/>
      <c r="AU44" s="162"/>
      <c r="AV44" s="162"/>
      <c r="AW44" s="162"/>
      <c r="AX44" s="162"/>
      <c r="AY44" s="162"/>
      <c r="AZ44" s="162"/>
    </row>
    <row r="45" spans="1:52" s="37" customFormat="1" ht="23.25" customHeight="1" x14ac:dyDescent="0.25">
      <c r="A45" s="548"/>
      <c r="B45" s="562"/>
      <c r="C45" s="550"/>
      <c r="D45" s="55" t="s">
        <v>10</v>
      </c>
      <c r="E45" s="103">
        <f>'Приложение 1 (ОТЧЕТНЫЙ ПЕРИОД)'!E156</f>
        <v>0</v>
      </c>
      <c r="F45" s="103">
        <f>'Приложение 1 (ОТЧЕТНЫЙ ПЕРИОД)'!F156</f>
        <v>0</v>
      </c>
      <c r="G45" s="103">
        <f>'Приложение 1 (ОТЧЕТНЫЙ ПЕРИОД)'!G156</f>
        <v>0</v>
      </c>
      <c r="H45" s="103">
        <f>'Приложение 1 (ОТЧЕТНЫЙ ПЕРИОД)'!H156</f>
        <v>0</v>
      </c>
      <c r="I45" s="103">
        <f>'Приложение 1 (ОТЧЕТНЫЙ ПЕРИОД)'!I156</f>
        <v>0</v>
      </c>
      <c r="J45" s="608"/>
      <c r="K45" s="103">
        <f>'Приложение 1 (ОТЧЕТНЫЙ ПЕРИОД)'!K156</f>
        <v>0</v>
      </c>
      <c r="L45" s="103">
        <f>'Приложение 1 (ОТЧЕТНЫЙ ПЕРИОД)'!L156</f>
        <v>0</v>
      </c>
      <c r="M45" s="103">
        <f>'Приложение 1 (ОТЧЕТНЫЙ ПЕРИОД)'!M156</f>
        <v>0</v>
      </c>
      <c r="N45" s="108">
        <f>'Приложение 1 (ОТЧЕТНЫЙ ПЕРИОД)'!N156</f>
        <v>0</v>
      </c>
      <c r="O45" s="162"/>
      <c r="P45" s="261"/>
      <c r="Q45" s="163"/>
      <c r="R45" s="615"/>
      <c r="S45" s="181"/>
      <c r="T45" s="181"/>
      <c r="U45" s="181"/>
      <c r="V45" s="181"/>
      <c r="W45" s="177"/>
      <c r="X45" s="178"/>
      <c r="Y45" s="163"/>
      <c r="Z45" s="163"/>
      <c r="AH45" s="163"/>
      <c r="AI45" s="163"/>
      <c r="AJ45" s="163"/>
      <c r="AK45" s="163"/>
      <c r="AL45" s="163"/>
      <c r="AM45" s="163"/>
      <c r="AN45" s="163"/>
      <c r="AO45" s="163"/>
      <c r="AP45" s="163"/>
      <c r="AQ45" s="163"/>
      <c r="AR45" s="162"/>
      <c r="AS45" s="162"/>
      <c r="AT45" s="162"/>
      <c r="AU45" s="162"/>
      <c r="AV45" s="162"/>
      <c r="AW45" s="162"/>
      <c r="AX45" s="162"/>
      <c r="AY45" s="162"/>
      <c r="AZ45" s="162"/>
    </row>
    <row r="46" spans="1:52" s="37" customFormat="1" ht="23.25" customHeight="1" thickBot="1" x14ac:dyDescent="0.3">
      <c r="A46" s="549"/>
      <c r="B46" s="563"/>
      <c r="C46" s="551"/>
      <c r="D46" s="95" t="s">
        <v>11</v>
      </c>
      <c r="E46" s="109">
        <f>'Приложение 1 (ОТЧЕТНЫЙ ПЕРИОД)'!E157</f>
        <v>0</v>
      </c>
      <c r="F46" s="109">
        <f>'Приложение 1 (ОТЧЕТНЫЙ ПЕРИОД)'!F157</f>
        <v>0</v>
      </c>
      <c r="G46" s="109">
        <f>'Приложение 1 (ОТЧЕТНЫЙ ПЕРИОД)'!G157</f>
        <v>0</v>
      </c>
      <c r="H46" s="109">
        <f>'Приложение 1 (ОТЧЕТНЫЙ ПЕРИОД)'!H157</f>
        <v>0</v>
      </c>
      <c r="I46" s="109">
        <f>'Приложение 1 (ОТЧЕТНЫЙ ПЕРИОД)'!I157</f>
        <v>0</v>
      </c>
      <c r="J46" s="609"/>
      <c r="K46" s="109">
        <f>'Приложение 1 (ОТЧЕТНЫЙ ПЕРИОД)'!K157</f>
        <v>0</v>
      </c>
      <c r="L46" s="109">
        <f>'Приложение 1 (ОТЧЕТНЫЙ ПЕРИОД)'!L157</f>
        <v>0</v>
      </c>
      <c r="M46" s="109">
        <f>'Приложение 1 (ОТЧЕТНЫЙ ПЕРИОД)'!M157</f>
        <v>0</v>
      </c>
      <c r="N46" s="110">
        <f>'Приложение 1 (ОТЧЕТНЫЙ ПЕРИОД)'!N157</f>
        <v>0</v>
      </c>
      <c r="O46" s="162"/>
      <c r="P46" s="261"/>
      <c r="Q46" s="163"/>
      <c r="R46" s="616"/>
      <c r="S46" s="182"/>
      <c r="T46" s="182"/>
      <c r="U46" s="182"/>
      <c r="V46" s="182"/>
      <c r="W46" s="179"/>
      <c r="X46" s="180"/>
      <c r="Y46" s="163"/>
      <c r="Z46" s="163"/>
      <c r="AH46" s="163"/>
      <c r="AI46" s="163"/>
      <c r="AJ46" s="163"/>
      <c r="AK46" s="163"/>
      <c r="AL46" s="163"/>
      <c r="AM46" s="163"/>
      <c r="AN46" s="163"/>
      <c r="AO46" s="163"/>
      <c r="AP46" s="163"/>
      <c r="AQ46" s="163"/>
      <c r="AR46" s="162"/>
      <c r="AS46" s="162"/>
      <c r="AT46" s="162"/>
      <c r="AU46" s="162"/>
      <c r="AV46" s="162"/>
      <c r="AW46" s="162"/>
      <c r="AX46" s="162"/>
      <c r="AY46" s="162"/>
      <c r="AZ46" s="162"/>
    </row>
    <row r="47" spans="1:52" s="37" customFormat="1" ht="23.25" x14ac:dyDescent="0.35">
      <c r="A47"/>
      <c r="B47"/>
      <c r="C47" s="115"/>
      <c r="D47" s="116" t="s">
        <v>65</v>
      </c>
      <c r="E47" s="117">
        <f>E44+E45+E46</f>
        <v>0</v>
      </c>
      <c r="F47" s="117">
        <f>F44+F45+F46</f>
        <v>0</v>
      </c>
      <c r="G47" s="117">
        <f>G44+G45+G46</f>
        <v>0</v>
      </c>
      <c r="H47" s="117">
        <f>H44+H45+H46</f>
        <v>0</v>
      </c>
      <c r="I47" s="117">
        <f>I44+I45+I46</f>
        <v>0</v>
      </c>
      <c r="J47" s="117"/>
      <c r="K47" s="117">
        <f>K44+K45+K46</f>
        <v>0</v>
      </c>
      <c r="L47" s="117">
        <f>L44+L45+L46</f>
        <v>0</v>
      </c>
      <c r="M47" s="117">
        <f>M44+M45+M46</f>
        <v>0</v>
      </c>
      <c r="N47" s="117">
        <f>N44+N45+N46</f>
        <v>0</v>
      </c>
      <c r="O47" s="167"/>
      <c r="P47" s="265">
        <f>SUM(E47:O47)</f>
        <v>0</v>
      </c>
      <c r="Q47" s="163"/>
      <c r="R47" s="163"/>
      <c r="S47" s="155"/>
      <c r="T47" s="155"/>
      <c r="U47" s="155"/>
      <c r="V47" s="155"/>
      <c r="W47" s="163"/>
      <c r="X47" s="163"/>
      <c r="Y47" s="163"/>
      <c r="Z47" s="163"/>
      <c r="AH47" s="163"/>
      <c r="AI47" s="163"/>
      <c r="AJ47" s="163"/>
      <c r="AK47" s="163"/>
      <c r="AL47" s="163"/>
      <c r="AM47" s="163"/>
      <c r="AN47" s="163"/>
      <c r="AO47" s="163"/>
      <c r="AP47" s="163"/>
      <c r="AQ47" s="163"/>
      <c r="AR47" s="162"/>
      <c r="AS47" s="162"/>
      <c r="AT47" s="162"/>
      <c r="AU47" s="162"/>
      <c r="AV47" s="162"/>
      <c r="AW47" s="162"/>
      <c r="AX47" s="162"/>
      <c r="AY47" s="162"/>
      <c r="AZ47" s="162"/>
    </row>
    <row r="48" spans="1:52" s="37" customFormat="1" ht="24" thickBot="1" x14ac:dyDescent="0.4">
      <c r="A48"/>
      <c r="B48"/>
      <c r="C48"/>
      <c r="D48" s="114" t="s">
        <v>65</v>
      </c>
      <c r="E48" s="113">
        <f>E47-E43</f>
        <v>0</v>
      </c>
      <c r="F48" s="113">
        <f>F47-F43</f>
        <v>0</v>
      </c>
      <c r="G48" s="113">
        <f>G47-G43</f>
        <v>0</v>
      </c>
      <c r="H48" s="113">
        <f>H47-H43</f>
        <v>0</v>
      </c>
      <c r="I48" s="113">
        <f>I47-I43</f>
        <v>0</v>
      </c>
      <c r="J48" s="113"/>
      <c r="K48" s="113">
        <f>K47-K43</f>
        <v>0</v>
      </c>
      <c r="L48" s="113">
        <f>L47-L43</f>
        <v>0</v>
      </c>
      <c r="M48" s="113">
        <f>M47-M43</f>
        <v>0</v>
      </c>
      <c r="N48" s="113">
        <f>N47-N43</f>
        <v>0</v>
      </c>
      <c r="O48" s="159"/>
      <c r="P48" s="264">
        <f>SUM(E48:O48)</f>
        <v>0</v>
      </c>
      <c r="Q48" s="163"/>
      <c r="R48" s="163"/>
      <c r="S48" s="155"/>
      <c r="T48" s="155"/>
      <c r="U48" s="155"/>
      <c r="V48" s="155"/>
      <c r="W48" s="163"/>
      <c r="X48" s="163"/>
      <c r="Y48" s="163"/>
      <c r="Z48" s="163"/>
      <c r="AH48" s="163"/>
      <c r="AI48" s="163"/>
      <c r="AJ48" s="163"/>
      <c r="AK48" s="163"/>
      <c r="AL48" s="163"/>
      <c r="AM48" s="163"/>
      <c r="AN48" s="163"/>
      <c r="AO48" s="163"/>
      <c r="AP48" s="163"/>
      <c r="AQ48" s="163"/>
      <c r="AR48" s="162"/>
      <c r="AS48" s="162"/>
      <c r="AT48" s="162"/>
      <c r="AU48" s="162"/>
      <c r="AV48" s="162"/>
      <c r="AW48" s="162"/>
      <c r="AX48" s="162"/>
      <c r="AY48" s="162"/>
      <c r="AZ48" s="162"/>
    </row>
    <row r="49" spans="1:52" s="37" customFormat="1" ht="26.25" customHeight="1" thickBot="1" x14ac:dyDescent="0.4">
      <c r="A49" s="601" t="s">
        <v>74</v>
      </c>
      <c r="B49" s="602"/>
      <c r="C49" s="602"/>
      <c r="D49" s="602"/>
      <c r="E49" s="602"/>
      <c r="F49" s="602"/>
      <c r="G49" s="602"/>
      <c r="H49" s="602"/>
      <c r="I49" s="602"/>
      <c r="J49" s="602"/>
      <c r="K49" s="603"/>
      <c r="L49" s="603"/>
      <c r="M49" s="603"/>
      <c r="N49" s="604"/>
      <c r="O49" s="159"/>
      <c r="P49" s="264"/>
      <c r="Q49" s="163"/>
      <c r="R49" s="163"/>
      <c r="S49" s="155"/>
      <c r="T49" s="155"/>
      <c r="U49" s="155"/>
      <c r="V49" s="155"/>
      <c r="W49" s="163"/>
      <c r="X49" s="163"/>
      <c r="Y49" s="163"/>
      <c r="Z49" s="163"/>
      <c r="AH49" s="163"/>
      <c r="AI49" s="163"/>
      <c r="AJ49" s="163"/>
      <c r="AK49" s="163"/>
      <c r="AL49" s="163"/>
      <c r="AM49" s="163"/>
      <c r="AN49" s="163"/>
      <c r="AO49" s="163"/>
      <c r="AP49" s="163"/>
      <c r="AQ49" s="163"/>
      <c r="AR49" s="162"/>
      <c r="AS49" s="162"/>
      <c r="AT49" s="162"/>
      <c r="AU49" s="162"/>
      <c r="AV49" s="162"/>
      <c r="AW49" s="162"/>
      <c r="AX49" s="162"/>
      <c r="AY49" s="162"/>
      <c r="AZ49" s="162"/>
    </row>
    <row r="50" spans="1:52" s="37" customFormat="1" ht="46.5" x14ac:dyDescent="0.35">
      <c r="A50" s="598" t="s">
        <v>12</v>
      </c>
      <c r="B50" s="198" t="s">
        <v>75</v>
      </c>
      <c r="C50" s="199"/>
      <c r="D50" s="223"/>
      <c r="E50" s="201">
        <f>'Приложение 1 (ОТЧЕТНЫЙ ПЕРИОД)'!E122</f>
        <v>0</v>
      </c>
      <c r="F50" s="201">
        <f>'Приложение 1 (ОТЧЕТНЫЙ ПЕРИОД)'!F122</f>
        <v>0</v>
      </c>
      <c r="G50" s="201">
        <f>'Приложение 1 (ОТЧЕТНЫЙ ПЕРИОД)'!G122</f>
        <v>0</v>
      </c>
      <c r="H50" s="201">
        <f>'Приложение 1 (ОТЧЕТНЫЙ ПЕРИОД)'!H122</f>
        <v>0</v>
      </c>
      <c r="I50" s="201">
        <f>'Приложение 1 (ОТЧЕТНЫЙ ПЕРИОД)'!I122</f>
        <v>0</v>
      </c>
      <c r="J50" s="215"/>
      <c r="K50" s="201">
        <f>'Приложение 1 (ОТЧЕТНЫЙ ПЕРИОД)'!K122</f>
        <v>0</v>
      </c>
      <c r="L50" s="201">
        <f>'Приложение 1 (ОТЧЕТНЫЙ ПЕРИОД)'!L122</f>
        <v>0</v>
      </c>
      <c r="M50" s="201">
        <f>'Приложение 1 (ОТЧЕТНЫЙ ПЕРИОД)'!M122</f>
        <v>0</v>
      </c>
      <c r="N50" s="216">
        <f>'Приложение 1 (ОТЧЕТНЫЙ ПЕРИОД)'!N122</f>
        <v>0</v>
      </c>
      <c r="O50" s="159"/>
      <c r="P50" s="264"/>
      <c r="Q50" s="163"/>
      <c r="R50" s="163"/>
      <c r="S50" s="155"/>
      <c r="T50" s="155"/>
      <c r="U50" s="155"/>
      <c r="V50" s="155"/>
      <c r="W50" s="163"/>
      <c r="X50" s="163"/>
      <c r="Y50" s="163"/>
      <c r="Z50" s="163"/>
      <c r="AH50" s="163"/>
      <c r="AI50" s="163"/>
      <c r="AJ50" s="163"/>
      <c r="AK50" s="163"/>
      <c r="AL50" s="163"/>
      <c r="AM50" s="163"/>
      <c r="AN50" s="163"/>
      <c r="AO50" s="163"/>
      <c r="AP50" s="163"/>
      <c r="AQ50" s="163"/>
      <c r="AR50" s="162"/>
      <c r="AS50" s="162"/>
      <c r="AT50" s="162"/>
      <c r="AU50" s="162"/>
      <c r="AV50" s="162"/>
      <c r="AW50" s="162"/>
      <c r="AX50" s="162"/>
      <c r="AY50" s="162"/>
      <c r="AZ50" s="162"/>
    </row>
    <row r="51" spans="1:52" s="37" customFormat="1" ht="22.5" customHeight="1" x14ac:dyDescent="0.35">
      <c r="A51" s="599"/>
      <c r="B51" s="7" t="s">
        <v>25</v>
      </c>
      <c r="C51" s="187"/>
      <c r="D51" s="224"/>
      <c r="E51" s="202" t="str">
        <f>'Приложение 1 (ОТЧЕТНЫЙ ПЕРИОД)'!E123</f>
        <v>указаьть плановое значение  2019 года по показателю</v>
      </c>
      <c r="F51" s="189">
        <f>'Приложение 1 (ОТЧЕТНЫЙ ПЕРИОД)'!F123</f>
        <v>0</v>
      </c>
      <c r="G51" s="189">
        <f>'Приложение 1 (ОТЧЕТНЫЙ ПЕРИОД)'!G123</f>
        <v>0</v>
      </c>
      <c r="H51" s="189">
        <f>'Приложение 1 (ОТЧЕТНЫЙ ПЕРИОД)'!H123</f>
        <v>0</v>
      </c>
      <c r="I51" s="189">
        <f>'Приложение 1 (ОТЧЕТНЫЙ ПЕРИОД)'!I123</f>
        <v>0</v>
      </c>
      <c r="J51" s="217"/>
      <c r="K51" s="189">
        <f>'Приложение 1 (ОТЧЕТНЫЙ ПЕРИОД)'!K123</f>
        <v>0</v>
      </c>
      <c r="L51" s="189">
        <f>'Приложение 1 (ОТЧЕТНЫЙ ПЕРИОД)'!L123</f>
        <v>0</v>
      </c>
      <c r="M51" s="189">
        <f>'Приложение 1 (ОТЧЕТНЫЙ ПЕРИОД)'!M123</f>
        <v>0</v>
      </c>
      <c r="N51" s="218">
        <f>'Приложение 1 (ОТЧЕТНЫЙ ПЕРИОД)'!N123</f>
        <v>0</v>
      </c>
      <c r="O51" s="159"/>
      <c r="P51" s="264"/>
      <c r="Q51" s="163"/>
      <c r="R51" s="163"/>
      <c r="S51" s="155"/>
      <c r="T51" s="155"/>
      <c r="U51" s="155"/>
      <c r="V51" s="155"/>
      <c r="W51" s="163"/>
      <c r="X51" s="163"/>
      <c r="Y51" s="163"/>
      <c r="Z51" s="163"/>
      <c r="AH51" s="163"/>
      <c r="AI51" s="163"/>
      <c r="AJ51" s="163"/>
      <c r="AK51" s="163"/>
      <c r="AL51" s="163"/>
      <c r="AM51" s="163"/>
      <c r="AN51" s="163"/>
      <c r="AO51" s="163"/>
      <c r="AP51" s="163"/>
      <c r="AQ51" s="163"/>
      <c r="AR51" s="162"/>
      <c r="AS51" s="162"/>
      <c r="AT51" s="162"/>
      <c r="AU51" s="162"/>
      <c r="AV51" s="162"/>
      <c r="AW51" s="162"/>
      <c r="AX51" s="162"/>
      <c r="AY51" s="162"/>
      <c r="AZ51" s="162"/>
    </row>
    <row r="52" spans="1:52" s="37" customFormat="1" ht="69.75" x14ac:dyDescent="0.35">
      <c r="A52" s="599" t="s">
        <v>13</v>
      </c>
      <c r="B52" s="190" t="s">
        <v>76</v>
      </c>
      <c r="C52" s="191"/>
      <c r="D52" s="225"/>
      <c r="E52" s="193">
        <f>'Приложение 1 (ОТЧЕТНЫЙ ПЕРИОД)'!E124</f>
        <v>0</v>
      </c>
      <c r="F52" s="193">
        <f>'Приложение 1 (ОТЧЕТНЫЙ ПЕРИОД)'!F124</f>
        <v>0</v>
      </c>
      <c r="G52" s="193">
        <f>'Приложение 1 (ОТЧЕТНЫЙ ПЕРИОД)'!G124</f>
        <v>0</v>
      </c>
      <c r="H52" s="193">
        <f>'Приложение 1 (ОТЧЕТНЫЙ ПЕРИОД)'!H124</f>
        <v>0</v>
      </c>
      <c r="I52" s="193">
        <f>'Приложение 1 (ОТЧЕТНЫЙ ПЕРИОД)'!I124</f>
        <v>0</v>
      </c>
      <c r="J52" s="219"/>
      <c r="K52" s="193">
        <f>'Приложение 1 (ОТЧЕТНЫЙ ПЕРИОД)'!K124</f>
        <v>0</v>
      </c>
      <c r="L52" s="193">
        <f>'Приложение 1 (ОТЧЕТНЫЙ ПЕРИОД)'!L124</f>
        <v>0</v>
      </c>
      <c r="M52" s="193">
        <f>'Приложение 1 (ОТЧЕТНЫЙ ПЕРИОД)'!M124</f>
        <v>0</v>
      </c>
      <c r="N52" s="220">
        <f>'Приложение 1 (ОТЧЕТНЫЙ ПЕРИОД)'!N124</f>
        <v>0</v>
      </c>
      <c r="O52" s="159"/>
      <c r="P52" s="264"/>
      <c r="Q52" s="163"/>
      <c r="R52" s="163"/>
      <c r="S52" s="155"/>
      <c r="T52" s="155"/>
      <c r="U52" s="155"/>
      <c r="V52" s="155"/>
      <c r="W52" s="163"/>
      <c r="X52" s="163"/>
      <c r="Y52" s="163"/>
      <c r="Z52" s="163"/>
      <c r="AH52" s="163"/>
      <c r="AI52" s="163"/>
      <c r="AJ52" s="163"/>
      <c r="AK52" s="163"/>
      <c r="AL52" s="163"/>
      <c r="AM52" s="163"/>
      <c r="AN52" s="163"/>
      <c r="AO52" s="163"/>
      <c r="AP52" s="163"/>
      <c r="AQ52" s="163"/>
      <c r="AR52" s="162"/>
      <c r="AS52" s="162"/>
      <c r="AT52" s="162"/>
      <c r="AU52" s="162"/>
      <c r="AV52" s="162"/>
      <c r="AW52" s="162"/>
      <c r="AX52" s="162"/>
      <c r="AY52" s="162"/>
      <c r="AZ52" s="162"/>
    </row>
    <row r="53" spans="1:52" s="37" customFormat="1" ht="22.5" customHeight="1" x14ac:dyDescent="0.35">
      <c r="A53" s="599"/>
      <c r="B53" s="7" t="s">
        <v>25</v>
      </c>
      <c r="C53" s="187"/>
      <c r="D53" s="224"/>
      <c r="E53" s="202" t="str">
        <f>'Приложение 1 (ОТЧЕТНЫЙ ПЕРИОД)'!E125</f>
        <v>указаьть плановое значение  2019 года по показателю</v>
      </c>
      <c r="F53" s="189">
        <f>'Приложение 1 (ОТЧЕТНЫЙ ПЕРИОД)'!F125</f>
        <v>0</v>
      </c>
      <c r="G53" s="189">
        <f>'Приложение 1 (ОТЧЕТНЫЙ ПЕРИОД)'!G125</f>
        <v>0</v>
      </c>
      <c r="H53" s="189">
        <f>'Приложение 1 (ОТЧЕТНЫЙ ПЕРИОД)'!H125</f>
        <v>0</v>
      </c>
      <c r="I53" s="189">
        <f>'Приложение 1 (ОТЧЕТНЫЙ ПЕРИОД)'!I125</f>
        <v>0</v>
      </c>
      <c r="J53" s="217"/>
      <c r="K53" s="189">
        <f>'Приложение 1 (ОТЧЕТНЫЙ ПЕРИОД)'!K125</f>
        <v>0</v>
      </c>
      <c r="L53" s="189">
        <f>'Приложение 1 (ОТЧЕТНЫЙ ПЕРИОД)'!L125</f>
        <v>0</v>
      </c>
      <c r="M53" s="189">
        <f>'Приложение 1 (ОТЧЕТНЫЙ ПЕРИОД)'!M125</f>
        <v>0</v>
      </c>
      <c r="N53" s="218">
        <f>'Приложение 1 (ОТЧЕТНЫЙ ПЕРИОД)'!N125</f>
        <v>0</v>
      </c>
      <c r="O53" s="159"/>
      <c r="P53" s="264"/>
      <c r="Q53" s="163"/>
      <c r="R53" s="163"/>
      <c r="S53" s="155"/>
      <c r="T53" s="155"/>
      <c r="U53" s="155"/>
      <c r="V53" s="155"/>
      <c r="W53" s="163"/>
      <c r="X53" s="163"/>
      <c r="Y53" s="163"/>
      <c r="Z53" s="163"/>
      <c r="AH53" s="163"/>
      <c r="AI53" s="163"/>
      <c r="AJ53" s="163"/>
      <c r="AK53" s="163"/>
      <c r="AL53" s="163"/>
      <c r="AM53" s="163"/>
      <c r="AN53" s="163"/>
      <c r="AO53" s="163"/>
      <c r="AP53" s="163"/>
      <c r="AQ53" s="163"/>
      <c r="AR53" s="162"/>
      <c r="AS53" s="162"/>
      <c r="AT53" s="162"/>
      <c r="AU53" s="162"/>
      <c r="AV53" s="162"/>
      <c r="AW53" s="162"/>
      <c r="AX53" s="162"/>
      <c r="AY53" s="162"/>
      <c r="AZ53" s="162"/>
    </row>
    <row r="54" spans="1:52" s="37" customFormat="1" ht="93" x14ac:dyDescent="0.35">
      <c r="A54" s="599" t="s">
        <v>77</v>
      </c>
      <c r="B54" s="190" t="s">
        <v>78</v>
      </c>
      <c r="C54" s="191"/>
      <c r="D54" s="225"/>
      <c r="E54" s="193">
        <f>'Приложение 1 (ОТЧЕТНЫЙ ПЕРИОД)'!E126</f>
        <v>0</v>
      </c>
      <c r="F54" s="193">
        <f>'Приложение 1 (ОТЧЕТНЫЙ ПЕРИОД)'!F126</f>
        <v>0</v>
      </c>
      <c r="G54" s="193">
        <f>'Приложение 1 (ОТЧЕТНЫЙ ПЕРИОД)'!G126</f>
        <v>0</v>
      </c>
      <c r="H54" s="193">
        <f>'Приложение 1 (ОТЧЕТНЫЙ ПЕРИОД)'!H126</f>
        <v>0</v>
      </c>
      <c r="I54" s="193">
        <f>'Приложение 1 (ОТЧЕТНЫЙ ПЕРИОД)'!I126</f>
        <v>0</v>
      </c>
      <c r="J54" s="219"/>
      <c r="K54" s="193">
        <f>'Приложение 1 (ОТЧЕТНЫЙ ПЕРИОД)'!K126</f>
        <v>0</v>
      </c>
      <c r="L54" s="193">
        <f>'Приложение 1 (ОТЧЕТНЫЙ ПЕРИОД)'!L126</f>
        <v>0</v>
      </c>
      <c r="M54" s="193">
        <f>'Приложение 1 (ОТЧЕТНЫЙ ПЕРИОД)'!M126</f>
        <v>0</v>
      </c>
      <c r="N54" s="220">
        <f>'Приложение 1 (ОТЧЕТНЫЙ ПЕРИОД)'!N126</f>
        <v>0</v>
      </c>
      <c r="O54" s="159"/>
      <c r="P54" s="264"/>
      <c r="Q54" s="163"/>
      <c r="R54" s="163"/>
      <c r="S54" s="155"/>
      <c r="T54" s="155"/>
      <c r="U54" s="155"/>
      <c r="V54" s="155"/>
      <c r="W54" s="163"/>
      <c r="X54" s="163"/>
      <c r="Y54" s="163"/>
      <c r="Z54" s="163"/>
      <c r="AH54" s="163"/>
      <c r="AI54" s="163"/>
      <c r="AJ54" s="163"/>
      <c r="AK54" s="163"/>
      <c r="AL54" s="163"/>
      <c r="AM54" s="163"/>
      <c r="AN54" s="163"/>
      <c r="AO54" s="163"/>
      <c r="AP54" s="163"/>
      <c r="AQ54" s="163"/>
      <c r="AR54" s="162"/>
      <c r="AS54" s="162"/>
      <c r="AT54" s="162"/>
      <c r="AU54" s="162"/>
      <c r="AV54" s="162"/>
      <c r="AW54" s="162"/>
      <c r="AX54" s="162"/>
      <c r="AY54" s="162"/>
      <c r="AZ54" s="162"/>
    </row>
    <row r="55" spans="1:52" s="37" customFormat="1" ht="22.5" customHeight="1" x14ac:dyDescent="0.35">
      <c r="A55" s="599"/>
      <c r="B55" s="7" t="s">
        <v>25</v>
      </c>
      <c r="C55" s="187"/>
      <c r="D55" s="224"/>
      <c r="E55" s="202" t="str">
        <f>'Приложение 1 (ОТЧЕТНЫЙ ПЕРИОД)'!E127</f>
        <v>указаьть плановое значение  2019 года по показателю</v>
      </c>
      <c r="F55" s="189">
        <f>'Приложение 1 (ОТЧЕТНЫЙ ПЕРИОД)'!F127</f>
        <v>0</v>
      </c>
      <c r="G55" s="189">
        <f>'Приложение 1 (ОТЧЕТНЫЙ ПЕРИОД)'!G127</f>
        <v>0</v>
      </c>
      <c r="H55" s="189">
        <f>'Приложение 1 (ОТЧЕТНЫЙ ПЕРИОД)'!H127</f>
        <v>0</v>
      </c>
      <c r="I55" s="189">
        <f>'Приложение 1 (ОТЧЕТНЫЙ ПЕРИОД)'!I127</f>
        <v>0</v>
      </c>
      <c r="J55" s="217"/>
      <c r="K55" s="189">
        <f>'Приложение 1 (ОТЧЕТНЫЙ ПЕРИОД)'!K127</f>
        <v>0</v>
      </c>
      <c r="L55" s="189">
        <f>'Приложение 1 (ОТЧЕТНЫЙ ПЕРИОД)'!L127</f>
        <v>0</v>
      </c>
      <c r="M55" s="189">
        <f>'Приложение 1 (ОТЧЕТНЫЙ ПЕРИОД)'!M127</f>
        <v>0</v>
      </c>
      <c r="N55" s="218">
        <f>'Приложение 1 (ОТЧЕТНЫЙ ПЕРИОД)'!N127</f>
        <v>0</v>
      </c>
      <c r="O55" s="159"/>
      <c r="P55" s="264"/>
      <c r="Q55" s="163"/>
      <c r="R55" s="163"/>
      <c r="S55" s="155"/>
      <c r="T55" s="155"/>
      <c r="U55" s="155"/>
      <c r="V55" s="155"/>
      <c r="W55" s="163"/>
      <c r="X55" s="163"/>
      <c r="Y55" s="163"/>
      <c r="Z55" s="163"/>
      <c r="AH55" s="163"/>
      <c r="AI55" s="163"/>
      <c r="AJ55" s="163"/>
      <c r="AK55" s="163"/>
      <c r="AL55" s="163"/>
      <c r="AM55" s="163"/>
      <c r="AN55" s="163"/>
      <c r="AO55" s="163"/>
      <c r="AP55" s="163"/>
      <c r="AQ55" s="163"/>
      <c r="AR55" s="162"/>
      <c r="AS55" s="162"/>
      <c r="AT55" s="162"/>
      <c r="AU55" s="162"/>
      <c r="AV55" s="162"/>
      <c r="AW55" s="162"/>
      <c r="AX55" s="162"/>
      <c r="AY55" s="162"/>
      <c r="AZ55" s="162"/>
    </row>
    <row r="56" spans="1:52" s="37" customFormat="1" ht="93" x14ac:dyDescent="0.35">
      <c r="A56" s="599" t="s">
        <v>79</v>
      </c>
      <c r="B56" s="190" t="s">
        <v>80</v>
      </c>
      <c r="C56" s="191"/>
      <c r="D56" s="225"/>
      <c r="E56" s="193">
        <f>'Приложение 1 (ОТЧЕТНЫЙ ПЕРИОД)'!E128</f>
        <v>0</v>
      </c>
      <c r="F56" s="193">
        <f>'Приложение 1 (ОТЧЕТНЫЙ ПЕРИОД)'!F128</f>
        <v>0</v>
      </c>
      <c r="G56" s="193">
        <f>'Приложение 1 (ОТЧЕТНЫЙ ПЕРИОД)'!G128</f>
        <v>0</v>
      </c>
      <c r="H56" s="193">
        <f>'Приложение 1 (ОТЧЕТНЫЙ ПЕРИОД)'!H128</f>
        <v>0</v>
      </c>
      <c r="I56" s="193">
        <f>'Приложение 1 (ОТЧЕТНЫЙ ПЕРИОД)'!I128</f>
        <v>0</v>
      </c>
      <c r="J56" s="219"/>
      <c r="K56" s="193">
        <f>'Приложение 1 (ОТЧЕТНЫЙ ПЕРИОД)'!K128</f>
        <v>0</v>
      </c>
      <c r="L56" s="193">
        <f>'Приложение 1 (ОТЧЕТНЫЙ ПЕРИОД)'!L128</f>
        <v>0</v>
      </c>
      <c r="M56" s="193">
        <f>'Приложение 1 (ОТЧЕТНЫЙ ПЕРИОД)'!M128</f>
        <v>0</v>
      </c>
      <c r="N56" s="220">
        <f>'Приложение 1 (ОТЧЕТНЫЙ ПЕРИОД)'!N128</f>
        <v>0</v>
      </c>
      <c r="O56" s="159"/>
      <c r="P56" s="264"/>
      <c r="Q56" s="163"/>
      <c r="R56" s="163"/>
      <c r="S56" s="155"/>
      <c r="T56" s="155"/>
      <c r="U56" s="155"/>
      <c r="V56" s="155"/>
      <c r="W56" s="163"/>
      <c r="X56" s="163"/>
      <c r="Y56" s="163"/>
      <c r="Z56" s="163"/>
      <c r="AH56" s="163"/>
      <c r="AI56" s="163"/>
      <c r="AJ56" s="163"/>
      <c r="AK56" s="163"/>
      <c r="AL56" s="163"/>
      <c r="AM56" s="163"/>
      <c r="AN56" s="163"/>
      <c r="AO56" s="163"/>
      <c r="AP56" s="163"/>
      <c r="AQ56" s="163"/>
      <c r="AR56" s="162"/>
      <c r="AS56" s="162"/>
      <c r="AT56" s="162"/>
      <c r="AU56" s="162"/>
      <c r="AV56" s="162"/>
      <c r="AW56" s="162"/>
      <c r="AX56" s="162"/>
      <c r="AY56" s="162"/>
      <c r="AZ56" s="162"/>
    </row>
    <row r="57" spans="1:52" s="37" customFormat="1" ht="23.25" customHeight="1" thickBot="1" x14ac:dyDescent="0.4">
      <c r="A57" s="600"/>
      <c r="B57" s="194" t="s">
        <v>25</v>
      </c>
      <c r="C57" s="195"/>
      <c r="D57" s="226"/>
      <c r="E57" s="203" t="str">
        <f>'Приложение 1 (ОТЧЕТНЫЙ ПЕРИОД)'!E129</f>
        <v>указаьть плановое значение  2019 года по показателю</v>
      </c>
      <c r="F57" s="197">
        <f>'Приложение 1 (ОТЧЕТНЫЙ ПЕРИОД)'!F129</f>
        <v>0</v>
      </c>
      <c r="G57" s="197">
        <f>'Приложение 1 (ОТЧЕТНЫЙ ПЕРИОД)'!G129</f>
        <v>0</v>
      </c>
      <c r="H57" s="197">
        <f>'Приложение 1 (ОТЧЕТНЫЙ ПЕРИОД)'!H129</f>
        <v>0</v>
      </c>
      <c r="I57" s="197">
        <f>'Приложение 1 (ОТЧЕТНЫЙ ПЕРИОД)'!I129</f>
        <v>0</v>
      </c>
      <c r="J57" s="221"/>
      <c r="K57" s="197">
        <f>'Приложение 1 (ОТЧЕТНЫЙ ПЕРИОД)'!K129</f>
        <v>0</v>
      </c>
      <c r="L57" s="197">
        <f>'Приложение 1 (ОТЧЕТНЫЙ ПЕРИОД)'!L129</f>
        <v>0</v>
      </c>
      <c r="M57" s="197">
        <f>'Приложение 1 (ОТЧЕТНЫЙ ПЕРИОД)'!M129</f>
        <v>0</v>
      </c>
      <c r="N57" s="222">
        <f>'Приложение 1 (ОТЧЕТНЫЙ ПЕРИОД)'!N129</f>
        <v>0</v>
      </c>
      <c r="O57" s="159"/>
      <c r="P57" s="264"/>
      <c r="Q57" s="163"/>
      <c r="R57" s="163"/>
      <c r="S57" s="155"/>
      <c r="T57" s="155"/>
      <c r="U57" s="155"/>
      <c r="V57" s="155"/>
      <c r="W57" s="163"/>
      <c r="X57" s="163"/>
      <c r="Y57" s="163"/>
      <c r="Z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2"/>
      <c r="AS57" s="162"/>
      <c r="AT57" s="162"/>
      <c r="AU57" s="162"/>
      <c r="AV57" s="162"/>
      <c r="AW57" s="162"/>
      <c r="AX57" s="162"/>
      <c r="AY57" s="162"/>
      <c r="AZ57" s="162"/>
    </row>
    <row r="58" spans="1:52" s="37" customFormat="1" ht="9.75" customHeight="1" x14ac:dyDescent="0.35">
      <c r="A58"/>
      <c r="B58"/>
      <c r="C58"/>
      <c r="D58" s="114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59"/>
      <c r="P58" s="264"/>
      <c r="Q58" s="163"/>
      <c r="R58" s="163"/>
      <c r="S58" s="155"/>
      <c r="T58" s="155"/>
      <c r="U58" s="155"/>
      <c r="V58" s="155"/>
      <c r="W58" s="163"/>
      <c r="X58" s="163"/>
      <c r="Y58" s="163"/>
      <c r="Z58" s="163"/>
      <c r="AH58" s="163"/>
      <c r="AI58" s="163"/>
      <c r="AJ58" s="163"/>
      <c r="AK58" s="163"/>
      <c r="AL58" s="163"/>
      <c r="AM58" s="163"/>
      <c r="AN58" s="163"/>
      <c r="AO58" s="163"/>
      <c r="AP58" s="163"/>
      <c r="AQ58" s="163"/>
      <c r="AR58" s="162"/>
      <c r="AS58" s="162"/>
      <c r="AT58" s="162"/>
      <c r="AU58" s="162"/>
      <c r="AV58" s="162"/>
      <c r="AW58" s="162"/>
      <c r="AX58" s="162"/>
      <c r="AY58" s="162"/>
      <c r="AZ58" s="162"/>
    </row>
    <row r="59" spans="1:52" s="37" customFormat="1" ht="10.5" customHeight="1" thickBot="1" x14ac:dyDescent="0.4">
      <c r="A59"/>
      <c r="B59"/>
      <c r="C59"/>
      <c r="D59" s="114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59"/>
      <c r="P59" s="264"/>
      <c r="Q59" s="163"/>
      <c r="R59" s="163"/>
      <c r="S59" s="155"/>
      <c r="T59" s="155"/>
      <c r="U59" s="155"/>
      <c r="V59" s="155"/>
      <c r="W59" s="163"/>
      <c r="X59" s="163"/>
      <c r="Y59" s="163"/>
      <c r="Z59" s="163"/>
      <c r="AH59" s="163"/>
      <c r="AI59" s="163"/>
      <c r="AJ59" s="163"/>
      <c r="AK59" s="163"/>
      <c r="AL59" s="163"/>
      <c r="AM59" s="163"/>
      <c r="AN59" s="163"/>
      <c r="AO59" s="163"/>
      <c r="AP59" s="163"/>
      <c r="AQ59" s="163"/>
      <c r="AR59" s="162"/>
      <c r="AS59" s="162"/>
      <c r="AT59" s="162"/>
      <c r="AU59" s="162"/>
      <c r="AV59" s="162"/>
      <c r="AW59" s="162"/>
      <c r="AX59" s="162"/>
      <c r="AY59" s="162"/>
      <c r="AZ59" s="162"/>
    </row>
    <row r="60" spans="1:52" s="37" customFormat="1" ht="39.75" customHeight="1" thickBot="1" x14ac:dyDescent="0.3">
      <c r="A60" s="70"/>
      <c r="B60" s="71"/>
      <c r="C60" s="71"/>
      <c r="D60" s="71"/>
      <c r="E60" s="100" t="s">
        <v>85</v>
      </c>
      <c r="F60" s="99" t="s">
        <v>54</v>
      </c>
      <c r="G60" s="101"/>
      <c r="H60" s="71"/>
      <c r="I60" s="71"/>
      <c r="J60" s="71"/>
      <c r="K60" s="71"/>
      <c r="L60" s="71"/>
      <c r="M60" s="71"/>
      <c r="N60" s="72"/>
      <c r="O60" s="162"/>
      <c r="P60" s="261"/>
      <c r="Q60" s="163"/>
      <c r="R60" s="163"/>
      <c r="S60" s="155"/>
      <c r="T60" s="155"/>
      <c r="U60" s="155"/>
      <c r="V60" s="155"/>
      <c r="W60" s="163"/>
      <c r="X60" s="163"/>
      <c r="Y60" s="163"/>
      <c r="Z60" s="163"/>
      <c r="AH60" s="163"/>
      <c r="AI60" s="163"/>
      <c r="AJ60" s="163"/>
      <c r="AK60" s="163"/>
      <c r="AL60" s="163"/>
      <c r="AM60" s="163"/>
      <c r="AN60" s="163"/>
      <c r="AO60" s="163"/>
      <c r="AP60" s="163"/>
      <c r="AQ60" s="163"/>
      <c r="AR60" s="162"/>
      <c r="AS60" s="162"/>
      <c r="AT60" s="162"/>
      <c r="AU60" s="162"/>
      <c r="AV60" s="162"/>
      <c r="AW60" s="162"/>
      <c r="AX60" s="162"/>
      <c r="AY60" s="162"/>
      <c r="AZ60" s="162"/>
    </row>
    <row r="61" spans="1:52" s="37" customFormat="1" ht="40.5" x14ac:dyDescent="0.25">
      <c r="A61" s="548" t="str">
        <f>E60</f>
        <v>III.</v>
      </c>
      <c r="B61" s="74" t="s">
        <v>51</v>
      </c>
      <c r="C61" s="550"/>
      <c r="D61" s="54" t="s">
        <v>9</v>
      </c>
      <c r="E61" s="106">
        <f>'Приложение 1 (ОТЧЕТНЫЙ ПЕРИОД)'!E391</f>
        <v>38.334999999999994</v>
      </c>
      <c r="F61" s="106">
        <f>'Приложение 1 (ОТЧЕТНЫЙ ПЕРИОД)'!F391</f>
        <v>38.334999999999994</v>
      </c>
      <c r="G61" s="106">
        <f>'Приложение 1 (ОТЧЕТНЫЙ ПЕРИОД)'!G391</f>
        <v>33.875</v>
      </c>
      <c r="H61" s="106">
        <f>'Приложение 1 (ОТЧЕТНЫЙ ПЕРИОД)'!H391</f>
        <v>208.96000000000004</v>
      </c>
      <c r="I61" s="106">
        <f>'Приложение 1 (ОТЧЕТНЫЙ ПЕРИОД)'!I391</f>
        <v>234.55</v>
      </c>
      <c r="J61" s="607"/>
      <c r="K61" s="106">
        <f>'Приложение 1 (ОТЧЕТНЫЙ ПЕРИОД)'!K391</f>
        <v>41.220000000000006</v>
      </c>
      <c r="L61" s="106">
        <f>'Приложение 1 (ОТЧЕТНЫЙ ПЕРИОД)'!L391</f>
        <v>25.37</v>
      </c>
      <c r="M61" s="106">
        <f>'Приложение 1 (ОТЧЕТНЫЙ ПЕРИОД)'!M391</f>
        <v>29.67</v>
      </c>
      <c r="N61" s="107">
        <f>'Приложение 1 (ОТЧЕТНЫЙ ПЕРИОД)'!N391</f>
        <v>578.10500000000002</v>
      </c>
      <c r="O61" s="162"/>
      <c r="P61" s="261"/>
      <c r="Q61" s="163"/>
      <c r="R61" s="614" t="str">
        <f>B62</f>
        <v>ОБРАЗОВАНИЕ</v>
      </c>
      <c r="S61" s="183" t="str">
        <f>D61</f>
        <v>Всего</v>
      </c>
      <c r="T61" s="183">
        <f>E61</f>
        <v>38.334999999999994</v>
      </c>
      <c r="U61" s="183">
        <f>F61</f>
        <v>38.334999999999994</v>
      </c>
      <c r="V61" s="183">
        <f>G61</f>
        <v>33.875</v>
      </c>
      <c r="W61" s="183">
        <f>F61/E61%</f>
        <v>100</v>
      </c>
      <c r="X61" s="184">
        <f>G61/F61%</f>
        <v>88.36572322942483</v>
      </c>
      <c r="Y61" s="163"/>
      <c r="Z61" s="163"/>
      <c r="AH61" s="163"/>
      <c r="AI61" s="163"/>
      <c r="AJ61" s="163"/>
      <c r="AK61" s="163"/>
      <c r="AL61" s="163"/>
      <c r="AM61" s="163"/>
      <c r="AN61" s="163"/>
      <c r="AO61" s="163"/>
      <c r="AP61" s="163"/>
      <c r="AQ61" s="163"/>
      <c r="AR61" s="162"/>
      <c r="AS61" s="162"/>
      <c r="AT61" s="162"/>
      <c r="AU61" s="162"/>
      <c r="AV61" s="162"/>
      <c r="AW61" s="162"/>
      <c r="AX61" s="162"/>
      <c r="AY61" s="162"/>
      <c r="AZ61" s="162"/>
    </row>
    <row r="62" spans="1:52" s="37" customFormat="1" ht="23.25" customHeight="1" x14ac:dyDescent="0.25">
      <c r="A62" s="548"/>
      <c r="B62" s="561" t="str">
        <f>F60</f>
        <v>ОБРАЗОВАНИЕ</v>
      </c>
      <c r="C62" s="550"/>
      <c r="D62" s="55" t="s">
        <v>18</v>
      </c>
      <c r="E62" s="103">
        <f>'Приложение 1 (ОТЧЕТНЫЙ ПЕРИОД)'!E392</f>
        <v>0</v>
      </c>
      <c r="F62" s="103">
        <f>'Приложение 1 (ОТЧЕТНЫЙ ПЕРИОД)'!F392</f>
        <v>0</v>
      </c>
      <c r="G62" s="103">
        <f>'Приложение 1 (ОТЧЕТНЫЙ ПЕРИОД)'!G392</f>
        <v>0</v>
      </c>
      <c r="H62" s="103">
        <f>'Приложение 1 (ОТЧЕТНЫЙ ПЕРИОД)'!H392</f>
        <v>168.3</v>
      </c>
      <c r="I62" s="103">
        <f>'Приложение 1 (ОТЧЕТНЫЙ ПЕРИОД)'!I392</f>
        <v>198</v>
      </c>
      <c r="J62" s="608"/>
      <c r="K62" s="103">
        <f>'Приложение 1 (ОТЧЕТНЫЙ ПЕРИОД)'!K392</f>
        <v>0</v>
      </c>
      <c r="L62" s="103">
        <f>'Приложение 1 (ОТЧЕТНЫЙ ПЕРИОД)'!L392</f>
        <v>0</v>
      </c>
      <c r="M62" s="103">
        <f>'Приложение 1 (ОТЧЕТНЫЙ ПЕРИОД)'!M392</f>
        <v>0</v>
      </c>
      <c r="N62" s="108">
        <f>'Приложение 1 (ОТЧЕТНЫЙ ПЕРИОД)'!N392</f>
        <v>366.3</v>
      </c>
      <c r="O62" s="162"/>
      <c r="P62" s="261"/>
      <c r="Q62" s="163"/>
      <c r="R62" s="615"/>
      <c r="S62" s="181"/>
      <c r="T62" s="181"/>
      <c r="U62" s="181"/>
      <c r="V62" s="181"/>
      <c r="W62" s="177"/>
      <c r="X62" s="178"/>
      <c r="Y62" s="163"/>
      <c r="Z62" s="163"/>
      <c r="AH62" s="163"/>
      <c r="AI62" s="163"/>
      <c r="AJ62" s="163"/>
      <c r="AK62" s="163"/>
      <c r="AL62" s="163"/>
      <c r="AM62" s="163"/>
      <c r="AN62" s="163"/>
      <c r="AO62" s="163"/>
      <c r="AP62" s="163"/>
      <c r="AQ62" s="163"/>
      <c r="AR62" s="162"/>
      <c r="AS62" s="162"/>
      <c r="AT62" s="162"/>
      <c r="AU62" s="162"/>
      <c r="AV62" s="162"/>
      <c r="AW62" s="162"/>
      <c r="AX62" s="162"/>
      <c r="AY62" s="162"/>
      <c r="AZ62" s="162"/>
    </row>
    <row r="63" spans="1:52" s="37" customFormat="1" ht="23.25" customHeight="1" x14ac:dyDescent="0.25">
      <c r="A63" s="548"/>
      <c r="B63" s="562"/>
      <c r="C63" s="550"/>
      <c r="D63" s="55" t="s">
        <v>10</v>
      </c>
      <c r="E63" s="103">
        <f>'Приложение 1 (ОТЧЕТНЫЙ ПЕРИОД)'!E393</f>
        <v>35.271999999999991</v>
      </c>
      <c r="F63" s="103">
        <f>'Приложение 1 (ОТЧЕТНЫЙ ПЕРИОД)'!F393</f>
        <v>35.271999999999991</v>
      </c>
      <c r="G63" s="103">
        <f>'Приложение 1 (ОТЧЕТНЫЙ ПЕРИОД)'!G393</f>
        <v>30.296999999999997</v>
      </c>
      <c r="H63" s="103">
        <f>'Приложение 1 (ОТЧЕТНЫЙ ПЕРИОД)'!H393</f>
        <v>37.330000000000005</v>
      </c>
      <c r="I63" s="103">
        <f>'Приложение 1 (ОТЧЕТНЫЙ ПЕРИОД)'!I393</f>
        <v>25.84</v>
      </c>
      <c r="J63" s="608"/>
      <c r="K63" s="103">
        <f>'Приложение 1 (ОТЧЕТНЫЙ ПЕРИОД)'!K393</f>
        <v>38.550000000000004</v>
      </c>
      <c r="L63" s="103">
        <f>'Приложение 1 (ОТЧЕТНЫЙ ПЕРИОД)'!L393</f>
        <v>22.73</v>
      </c>
      <c r="M63" s="103">
        <f>'Приложение 1 (ОТЧЕТНЫЙ ПЕРИОД)'!M393</f>
        <v>26.900000000000002</v>
      </c>
      <c r="N63" s="108">
        <f>'Приложение 1 (ОТЧЕТНЫЙ ПЕРИОД)'!N393</f>
        <v>186.62200000000001</v>
      </c>
      <c r="O63" s="162"/>
      <c r="P63" s="261"/>
      <c r="Q63" s="163"/>
      <c r="R63" s="615"/>
      <c r="S63" s="181"/>
      <c r="T63" s="181"/>
      <c r="U63" s="181"/>
      <c r="V63" s="181"/>
      <c r="W63" s="177"/>
      <c r="X63" s="178"/>
      <c r="Y63" s="163"/>
      <c r="Z63" s="163"/>
      <c r="AH63" s="163"/>
      <c r="AI63" s="163"/>
      <c r="AJ63" s="163"/>
      <c r="AK63" s="163"/>
      <c r="AL63" s="163"/>
      <c r="AM63" s="163"/>
      <c r="AN63" s="163"/>
      <c r="AO63" s="163"/>
      <c r="AP63" s="163"/>
      <c r="AQ63" s="163"/>
      <c r="AR63" s="162"/>
      <c r="AS63" s="162"/>
      <c r="AT63" s="162"/>
      <c r="AU63" s="162"/>
      <c r="AV63" s="162"/>
      <c r="AW63" s="162"/>
      <c r="AX63" s="162"/>
      <c r="AY63" s="162"/>
      <c r="AZ63" s="162"/>
    </row>
    <row r="64" spans="1:52" s="37" customFormat="1" ht="23.25" customHeight="1" thickBot="1" x14ac:dyDescent="0.3">
      <c r="A64" s="549"/>
      <c r="B64" s="563"/>
      <c r="C64" s="551"/>
      <c r="D64" s="95" t="s">
        <v>11</v>
      </c>
      <c r="E64" s="109">
        <f>'Приложение 1 (ОТЧЕТНЫЙ ПЕРИОД)'!E394</f>
        <v>3.0629999999999997</v>
      </c>
      <c r="F64" s="109">
        <f>'Приложение 1 (ОТЧЕТНЫЙ ПЕРИОД)'!F394</f>
        <v>3.0629999999999997</v>
      </c>
      <c r="G64" s="109">
        <f>'Приложение 1 (ОТЧЕТНЫЙ ПЕРИОД)'!G394</f>
        <v>3.5780000000000003</v>
      </c>
      <c r="H64" s="109">
        <f>'Приложение 1 (ОТЧЕТНЫЙ ПЕРИОД)'!H394</f>
        <v>3.3299999999999996</v>
      </c>
      <c r="I64" s="109">
        <f>'Приложение 1 (ОТЧЕТНЫЙ ПЕРИОД)'!I394</f>
        <v>10.71</v>
      </c>
      <c r="J64" s="609"/>
      <c r="K64" s="109">
        <f>'Приложение 1 (ОТЧЕТНЫЙ ПЕРИОД)'!K394</f>
        <v>2.6699999999999995</v>
      </c>
      <c r="L64" s="109">
        <f>'Приложение 1 (ОТЧЕТНЫЙ ПЕРИОД)'!L394</f>
        <v>2.6399999999999997</v>
      </c>
      <c r="M64" s="109">
        <f>'Приложение 1 (ОТЧЕТНЫЙ ПЕРИОД)'!M394</f>
        <v>2.7699999999999996</v>
      </c>
      <c r="N64" s="110">
        <f>'Приложение 1 (ОТЧЕТНЫЙ ПЕРИОД)'!N394</f>
        <v>25.183</v>
      </c>
      <c r="O64" s="162"/>
      <c r="P64" s="261"/>
      <c r="Q64" s="163"/>
      <c r="R64" s="616"/>
      <c r="S64" s="182"/>
      <c r="T64" s="182"/>
      <c r="U64" s="182"/>
      <c r="V64" s="182"/>
      <c r="W64" s="179"/>
      <c r="X64" s="180"/>
      <c r="Y64" s="163"/>
      <c r="Z64" s="163"/>
      <c r="AH64" s="163"/>
      <c r="AI64" s="163"/>
      <c r="AJ64" s="163"/>
      <c r="AK64" s="163"/>
      <c r="AL64" s="163"/>
      <c r="AM64" s="163"/>
      <c r="AN64" s="163"/>
      <c r="AO64" s="163"/>
      <c r="AP64" s="163"/>
      <c r="AQ64" s="163"/>
      <c r="AR64" s="162"/>
      <c r="AS64" s="162"/>
      <c r="AT64" s="162"/>
      <c r="AU64" s="162"/>
      <c r="AV64" s="162"/>
      <c r="AW64" s="162"/>
      <c r="AX64" s="162"/>
      <c r="AY64" s="162"/>
      <c r="AZ64" s="162"/>
    </row>
    <row r="65" spans="1:52" s="37" customFormat="1" ht="23.25" x14ac:dyDescent="0.35">
      <c r="A65"/>
      <c r="B65"/>
      <c r="C65" s="115"/>
      <c r="D65" s="116" t="s">
        <v>65</v>
      </c>
      <c r="E65" s="117">
        <f>E62+E63+E64</f>
        <v>38.334999999999994</v>
      </c>
      <c r="F65" s="117">
        <f>F62+F63+F64</f>
        <v>38.334999999999994</v>
      </c>
      <c r="G65" s="117">
        <f>G62+G63+G64</f>
        <v>33.875</v>
      </c>
      <c r="H65" s="117">
        <f>H62+H63+H64</f>
        <v>208.96000000000004</v>
      </c>
      <c r="I65" s="117">
        <f>I62+I63+I64</f>
        <v>234.55</v>
      </c>
      <c r="J65" s="117"/>
      <c r="K65" s="117">
        <f>K62+K63+K64</f>
        <v>41.220000000000006</v>
      </c>
      <c r="L65" s="117">
        <f>L62+L63+L64</f>
        <v>25.37</v>
      </c>
      <c r="M65" s="117">
        <f>M62+M63+M64</f>
        <v>29.67</v>
      </c>
      <c r="N65" s="117">
        <f>N62+N63+N64</f>
        <v>578.10500000000002</v>
      </c>
      <c r="O65" s="167"/>
      <c r="P65" s="265">
        <f>SUM(E65:O65)</f>
        <v>1228.42</v>
      </c>
      <c r="Q65" s="163"/>
      <c r="R65" s="163"/>
      <c r="S65" s="155"/>
      <c r="T65" s="155"/>
      <c r="U65" s="155"/>
      <c r="V65" s="155"/>
      <c r="W65" s="163"/>
      <c r="X65" s="163"/>
      <c r="Y65" s="163"/>
      <c r="Z65" s="163"/>
      <c r="AA65" s="163"/>
      <c r="AB65" s="155"/>
      <c r="AC65" s="155"/>
      <c r="AD65" s="155"/>
      <c r="AE65" s="155"/>
      <c r="AF65" s="163"/>
      <c r="AG65" s="163"/>
      <c r="AH65" s="163"/>
      <c r="AI65" s="163"/>
      <c r="AJ65" s="163"/>
      <c r="AK65" s="163"/>
      <c r="AL65" s="163"/>
      <c r="AM65" s="163"/>
      <c r="AN65" s="163"/>
      <c r="AO65" s="163"/>
      <c r="AP65" s="163"/>
      <c r="AQ65" s="163"/>
      <c r="AR65" s="162"/>
      <c r="AS65" s="162"/>
      <c r="AT65" s="162"/>
      <c r="AU65" s="162"/>
      <c r="AV65" s="162"/>
      <c r="AW65" s="162"/>
      <c r="AX65" s="162"/>
      <c r="AY65" s="162"/>
      <c r="AZ65" s="162"/>
    </row>
    <row r="66" spans="1:52" s="37" customFormat="1" ht="24" thickBot="1" x14ac:dyDescent="0.4">
      <c r="A66"/>
      <c r="B66"/>
      <c r="C66"/>
      <c r="D66" s="114" t="s">
        <v>65</v>
      </c>
      <c r="E66" s="113">
        <f>E65-E61</f>
        <v>0</v>
      </c>
      <c r="F66" s="113">
        <f>F65-F61</f>
        <v>0</v>
      </c>
      <c r="G66" s="113">
        <f>G65-G61</f>
        <v>0</v>
      </c>
      <c r="H66" s="113">
        <f>H65-H61</f>
        <v>0</v>
      </c>
      <c r="I66" s="113">
        <f>I65-I61</f>
        <v>0</v>
      </c>
      <c r="J66" s="113"/>
      <c r="K66" s="113">
        <f>K65-K61</f>
        <v>0</v>
      </c>
      <c r="L66" s="113">
        <f>L65-L61</f>
        <v>0</v>
      </c>
      <c r="M66" s="113">
        <f>M65-M61</f>
        <v>0</v>
      </c>
      <c r="N66" s="113">
        <f>N65-N61</f>
        <v>0</v>
      </c>
      <c r="O66" s="159"/>
      <c r="P66" s="264">
        <f>SUM(E66:O66)</f>
        <v>0</v>
      </c>
      <c r="Q66" s="163"/>
      <c r="R66" s="163"/>
      <c r="S66" s="155"/>
      <c r="T66" s="155"/>
      <c r="U66" s="155"/>
      <c r="V66" s="155"/>
      <c r="W66" s="163"/>
      <c r="X66" s="163"/>
      <c r="Y66" s="163"/>
      <c r="Z66" s="163"/>
      <c r="AA66" s="163"/>
      <c r="AB66" s="155"/>
      <c r="AC66" s="155"/>
      <c r="AD66" s="155"/>
      <c r="AE66" s="155"/>
      <c r="AF66" s="163"/>
      <c r="AG66" s="163"/>
      <c r="AH66" s="163"/>
      <c r="AI66" s="163"/>
      <c r="AJ66" s="163"/>
      <c r="AK66" s="163"/>
      <c r="AL66" s="163"/>
      <c r="AM66" s="163"/>
      <c r="AN66" s="163"/>
      <c r="AO66" s="163"/>
      <c r="AP66" s="163"/>
      <c r="AQ66" s="163"/>
      <c r="AR66" s="162"/>
      <c r="AS66" s="162"/>
      <c r="AT66" s="162"/>
      <c r="AU66" s="162"/>
      <c r="AV66" s="162"/>
      <c r="AW66" s="162"/>
      <c r="AX66" s="162"/>
      <c r="AY66" s="162"/>
      <c r="AZ66" s="162"/>
    </row>
    <row r="67" spans="1:52" s="37" customFormat="1" ht="57.75" customHeight="1" thickBot="1" x14ac:dyDescent="0.3">
      <c r="A67" s="70"/>
      <c r="B67" s="71"/>
      <c r="C67" s="71"/>
      <c r="D67" s="71"/>
      <c r="E67" s="100" t="s">
        <v>86</v>
      </c>
      <c r="F67" s="99" t="s">
        <v>55</v>
      </c>
      <c r="G67" s="101"/>
      <c r="H67" s="71"/>
      <c r="I67" s="71"/>
      <c r="J67" s="71"/>
      <c r="K67" s="71"/>
      <c r="L67" s="71"/>
      <c r="M67" s="71"/>
      <c r="N67" s="72"/>
      <c r="O67" s="162"/>
      <c r="P67" s="261"/>
      <c r="Q67" s="163"/>
      <c r="R67" s="163"/>
      <c r="S67" s="155"/>
      <c r="T67" s="155"/>
      <c r="U67" s="155"/>
      <c r="V67" s="155"/>
      <c r="W67" s="163"/>
      <c r="X67" s="163"/>
      <c r="Y67" s="163"/>
      <c r="Z67" s="163"/>
      <c r="AA67" s="163"/>
      <c r="AB67" s="155"/>
      <c r="AC67" s="155"/>
      <c r="AD67" s="155"/>
      <c r="AE67" s="155"/>
      <c r="AF67" s="163"/>
      <c r="AG67" s="163"/>
      <c r="AH67" s="163"/>
      <c r="AI67" s="163"/>
      <c r="AJ67" s="163"/>
      <c r="AK67" s="163"/>
      <c r="AL67" s="163"/>
      <c r="AM67" s="163"/>
      <c r="AN67" s="163"/>
      <c r="AO67" s="163"/>
      <c r="AP67" s="163"/>
      <c r="AQ67" s="163"/>
      <c r="AR67" s="162"/>
      <c r="AS67" s="162"/>
      <c r="AT67" s="162"/>
      <c r="AU67" s="162"/>
      <c r="AV67" s="162"/>
      <c r="AW67" s="162"/>
      <c r="AX67" s="162"/>
      <c r="AY67" s="162"/>
      <c r="AZ67" s="162"/>
    </row>
    <row r="68" spans="1:52" s="37" customFormat="1" ht="40.5" x14ac:dyDescent="0.25">
      <c r="A68" s="585" t="str">
        <f>E67</f>
        <v>IV.</v>
      </c>
      <c r="B68" s="74" t="s">
        <v>51</v>
      </c>
      <c r="C68" s="588"/>
      <c r="D68" s="54" t="s">
        <v>9</v>
      </c>
      <c r="E68" s="106">
        <f>'Приложение 1 (ОТЧЕТНЫЙ ПЕРИОД)'!E428</f>
        <v>41.767000000000003</v>
      </c>
      <c r="F68" s="106">
        <f>'Приложение 1 (ОТЧЕТНЫЙ ПЕРИОД)'!F428</f>
        <v>41.767000000000003</v>
      </c>
      <c r="G68" s="106">
        <f>'Приложение 1 (ОТЧЕТНЫЙ ПЕРИОД)'!G428</f>
        <v>41.767000000000003</v>
      </c>
      <c r="H68" s="106">
        <f>'Приложение 1 (ОТЧЕТНЫЙ ПЕРИОД)'!H428</f>
        <v>78.176000000000002</v>
      </c>
      <c r="I68" s="106">
        <f>'Приложение 1 (ОТЧЕТНЫЙ ПЕРИОД)'!I428</f>
        <v>64.08</v>
      </c>
      <c r="J68" s="607"/>
      <c r="K68" s="106">
        <f>'Приложение 1 (ОТЧЕТНЫЙ ПЕРИОД)'!K428</f>
        <v>0</v>
      </c>
      <c r="L68" s="106">
        <f>'Приложение 1 (ОТЧЕТНЫЙ ПЕРИОД)'!L428</f>
        <v>0</v>
      </c>
      <c r="M68" s="106">
        <f>'Приложение 1 (ОТЧЕТНЫЙ ПЕРИОД)'!M428</f>
        <v>0</v>
      </c>
      <c r="N68" s="107">
        <f>'Приложение 1 (ОТЧЕТНЫЙ ПЕРИОД)'!N428</f>
        <v>184.023</v>
      </c>
      <c r="O68" s="162"/>
      <c r="P68" s="261"/>
      <c r="Q68" s="163"/>
      <c r="R68" s="614" t="str">
        <f>B69</f>
        <v>ЖИЛЬЕ И ГОРОДСКАЯ СРЕДА</v>
      </c>
      <c r="S68" s="183" t="str">
        <f>D68</f>
        <v>Всего</v>
      </c>
      <c r="T68" s="183">
        <f>E68</f>
        <v>41.767000000000003</v>
      </c>
      <c r="U68" s="425">
        <f>F68</f>
        <v>41.767000000000003</v>
      </c>
      <c r="V68" s="425">
        <f>G68</f>
        <v>41.767000000000003</v>
      </c>
      <c r="W68" s="183">
        <f>F68/E68%</f>
        <v>100</v>
      </c>
      <c r="X68" s="184">
        <f>G68/F68%</f>
        <v>100</v>
      </c>
      <c r="Y68" s="163"/>
      <c r="Z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2"/>
      <c r="AS68" s="162"/>
      <c r="AT68" s="162"/>
      <c r="AU68" s="162"/>
      <c r="AV68" s="162"/>
      <c r="AW68" s="162"/>
      <c r="AX68" s="162"/>
      <c r="AY68" s="162"/>
      <c r="AZ68" s="162"/>
    </row>
    <row r="69" spans="1:52" s="37" customFormat="1" ht="20.25" customHeight="1" x14ac:dyDescent="0.25">
      <c r="A69" s="586"/>
      <c r="B69" s="561" t="str">
        <f>F67</f>
        <v>ЖИЛЬЕ И ГОРОДСКАЯ СРЕДА</v>
      </c>
      <c r="C69" s="589"/>
      <c r="D69" s="55" t="s">
        <v>18</v>
      </c>
      <c r="E69" s="103">
        <f>'Приложение 1 (ОТЧЕТНЫЙ ПЕРИОД)'!E429</f>
        <v>17.03</v>
      </c>
      <c r="F69" s="103">
        <f>'Приложение 1 (ОТЧЕТНЫЙ ПЕРИОД)'!F429</f>
        <v>17.03</v>
      </c>
      <c r="G69" s="103">
        <f>'Приложение 1 (ОТЧЕТНЫЙ ПЕРИОД)'!G429</f>
        <v>17.03</v>
      </c>
      <c r="H69" s="103">
        <f>'Приложение 1 (ОТЧЕТНЫЙ ПЕРИОД)'!H429</f>
        <v>61.295999999999999</v>
      </c>
      <c r="I69" s="103">
        <f>'Приложение 1 (ОТЧЕТНЫЙ ПЕРИОД)'!I429</f>
        <v>51.16</v>
      </c>
      <c r="J69" s="608"/>
      <c r="K69" s="103">
        <f>'Приложение 1 (ОТЧЕТНЫЙ ПЕРИОД)'!K429</f>
        <v>0</v>
      </c>
      <c r="L69" s="103">
        <f>'Приложение 1 (ОТЧЕТНЫЙ ПЕРИОД)'!L429</f>
        <v>0</v>
      </c>
      <c r="M69" s="103">
        <f>'Приложение 1 (ОТЧЕТНЫЙ ПЕРИОД)'!M429</f>
        <v>0</v>
      </c>
      <c r="N69" s="108">
        <f>'Приложение 1 (ОТЧЕТНЫЙ ПЕРИОД)'!N429</f>
        <v>129.48599999999999</v>
      </c>
      <c r="O69" s="162"/>
      <c r="P69" s="261"/>
      <c r="Q69" s="163"/>
      <c r="R69" s="615"/>
      <c r="S69" s="181"/>
      <c r="T69" s="181"/>
      <c r="U69" s="181"/>
      <c r="V69" s="181"/>
      <c r="W69" s="177"/>
      <c r="X69" s="178"/>
      <c r="Y69" s="163"/>
      <c r="Z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2"/>
      <c r="AS69" s="162"/>
      <c r="AT69" s="162"/>
      <c r="AU69" s="162"/>
      <c r="AV69" s="162"/>
      <c r="AW69" s="162"/>
      <c r="AX69" s="162"/>
      <c r="AY69" s="162"/>
      <c r="AZ69" s="162"/>
    </row>
    <row r="70" spans="1:52" s="37" customFormat="1" ht="20.25" customHeight="1" x14ac:dyDescent="0.25">
      <c r="A70" s="586"/>
      <c r="B70" s="561"/>
      <c r="C70" s="589"/>
      <c r="D70" s="55" t="s">
        <v>10</v>
      </c>
      <c r="E70" s="103">
        <f>'Приложение 1 (ОТЧЕТНЫЙ ПЕРИОД)'!E430</f>
        <v>23</v>
      </c>
      <c r="F70" s="103">
        <f>'Приложение 1 (ОТЧЕТНЫЙ ПЕРИОД)'!F430</f>
        <v>23</v>
      </c>
      <c r="G70" s="103">
        <f>'Приложение 1 (ОТЧЕТНЫЙ ПЕРИОД)'!G430</f>
        <v>23</v>
      </c>
      <c r="H70" s="103">
        <f>'Приложение 1 (ОТЧЕТНЫЙ ПЕРИОД)'!H430</f>
        <v>14.86</v>
      </c>
      <c r="I70" s="103">
        <f>'Приложение 1 (ОТЧЕТНЫЙ ПЕРИОД)'!I430</f>
        <v>12.54</v>
      </c>
      <c r="J70" s="608"/>
      <c r="K70" s="103">
        <f>'Приложение 1 (ОТЧЕТНЫЙ ПЕРИОД)'!K430</f>
        <v>0</v>
      </c>
      <c r="L70" s="103">
        <f>'Приложение 1 (ОТЧЕТНЫЙ ПЕРИОД)'!L430</f>
        <v>0</v>
      </c>
      <c r="M70" s="103">
        <f>'Приложение 1 (ОТЧЕТНЫЙ ПЕРИОД)'!M430</f>
        <v>0</v>
      </c>
      <c r="N70" s="108">
        <f>'Приложение 1 (ОТЧЕТНЫЙ ПЕРИОД)'!N430</f>
        <v>50.4</v>
      </c>
      <c r="O70" s="162"/>
      <c r="P70" s="261"/>
      <c r="Q70" s="163"/>
      <c r="R70" s="615"/>
      <c r="S70" s="181"/>
      <c r="T70" s="181"/>
      <c r="U70" s="181"/>
      <c r="V70" s="181"/>
      <c r="W70" s="177"/>
      <c r="X70" s="178"/>
      <c r="Y70" s="163"/>
      <c r="Z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2"/>
      <c r="AS70" s="162"/>
      <c r="AT70" s="162"/>
      <c r="AU70" s="162"/>
      <c r="AV70" s="162"/>
      <c r="AW70" s="162"/>
      <c r="AX70" s="162"/>
      <c r="AY70" s="162"/>
      <c r="AZ70" s="162"/>
    </row>
    <row r="71" spans="1:52" s="37" customFormat="1" ht="21" customHeight="1" thickBot="1" x14ac:dyDescent="0.3">
      <c r="A71" s="587"/>
      <c r="B71" s="593"/>
      <c r="C71" s="590"/>
      <c r="D71" s="95" t="s">
        <v>11</v>
      </c>
      <c r="E71" s="109">
        <f>'Приложение 1 (ОТЧЕТНЫЙ ПЕРИОД)'!E431</f>
        <v>1.7370000000000001</v>
      </c>
      <c r="F71" s="109">
        <f>'Приложение 1 (ОТЧЕТНЫЙ ПЕРИОД)'!F431</f>
        <v>1.7370000000000001</v>
      </c>
      <c r="G71" s="109">
        <f>'Приложение 1 (ОТЧЕТНЫЙ ПЕРИОД)'!G431</f>
        <v>1.7370000000000001</v>
      </c>
      <c r="H71" s="109">
        <f>'Приложение 1 (ОТЧЕТНЫЙ ПЕРИОД)'!H431</f>
        <v>2.02</v>
      </c>
      <c r="I71" s="109">
        <f>'Приложение 1 (ОТЧЕТНЫЙ ПЕРИОД)'!I431</f>
        <v>0.38</v>
      </c>
      <c r="J71" s="609"/>
      <c r="K71" s="109">
        <f>'Приложение 1 (ОТЧЕТНЫЙ ПЕРИОД)'!K431</f>
        <v>0</v>
      </c>
      <c r="L71" s="109">
        <f>'Приложение 1 (ОТЧЕТНЫЙ ПЕРИОД)'!L431</f>
        <v>0</v>
      </c>
      <c r="M71" s="109">
        <f>'Приложение 1 (ОТЧЕТНЫЙ ПЕРИОД)'!M431</f>
        <v>0</v>
      </c>
      <c r="N71" s="110">
        <f>'Приложение 1 (ОТЧЕТНЫЙ ПЕРИОД)'!N431</f>
        <v>4.1370000000000005</v>
      </c>
      <c r="O71" s="162"/>
      <c r="P71" s="261"/>
      <c r="Q71" s="163"/>
      <c r="R71" s="616"/>
      <c r="S71" s="182"/>
      <c r="T71" s="182"/>
      <c r="U71" s="182"/>
      <c r="V71" s="182"/>
      <c r="W71" s="179"/>
      <c r="X71" s="180"/>
      <c r="Y71" s="163"/>
      <c r="Z71" s="163"/>
      <c r="AH71" s="163"/>
      <c r="AI71" s="163"/>
      <c r="AJ71" s="163"/>
      <c r="AK71" s="163"/>
      <c r="AL71" s="163"/>
      <c r="AM71" s="163"/>
      <c r="AN71" s="163"/>
      <c r="AO71" s="163"/>
      <c r="AP71" s="163"/>
      <c r="AQ71" s="163"/>
      <c r="AR71" s="162"/>
      <c r="AS71" s="162"/>
      <c r="AT71" s="162"/>
      <c r="AU71" s="162"/>
      <c r="AV71" s="162"/>
      <c r="AW71" s="162"/>
      <c r="AX71" s="162"/>
      <c r="AY71" s="162"/>
      <c r="AZ71" s="162"/>
    </row>
    <row r="72" spans="1:52" s="37" customFormat="1" ht="23.25" x14ac:dyDescent="0.35">
      <c r="A72"/>
      <c r="B72"/>
      <c r="C72" s="115"/>
      <c r="D72" s="116" t="s">
        <v>65</v>
      </c>
      <c r="E72" s="117">
        <f>E69+E70+E71</f>
        <v>41.767000000000003</v>
      </c>
      <c r="F72" s="117">
        <f>F69+F70+F71</f>
        <v>41.767000000000003</v>
      </c>
      <c r="G72" s="117">
        <f>G69+G70+G71</f>
        <v>41.767000000000003</v>
      </c>
      <c r="H72" s="117">
        <f>H69+H70+H71</f>
        <v>78.176000000000002</v>
      </c>
      <c r="I72" s="117">
        <f>I69+I70+I71</f>
        <v>64.08</v>
      </c>
      <c r="J72" s="117"/>
      <c r="K72" s="117">
        <f>K69+K70+K71</f>
        <v>0</v>
      </c>
      <c r="L72" s="117">
        <f>L69+L70+L71</f>
        <v>0</v>
      </c>
      <c r="M72" s="117">
        <f>M69+M70+M71</f>
        <v>0</v>
      </c>
      <c r="N72" s="117">
        <f>N69+N70+N71</f>
        <v>184.023</v>
      </c>
      <c r="O72" s="167"/>
      <c r="P72" s="265">
        <f>SUM(E72:O72)</f>
        <v>451.58000000000004</v>
      </c>
      <c r="Q72" s="163"/>
      <c r="R72" s="163"/>
      <c r="S72" s="155"/>
      <c r="T72" s="155"/>
      <c r="U72" s="155"/>
      <c r="V72" s="155"/>
      <c r="W72" s="163"/>
      <c r="X72" s="163"/>
      <c r="Y72" s="163"/>
      <c r="Z72" s="163"/>
      <c r="AA72" s="163"/>
      <c r="AB72" s="155"/>
      <c r="AC72" s="155"/>
      <c r="AD72" s="155"/>
      <c r="AE72" s="155"/>
      <c r="AF72" s="163"/>
      <c r="AG72" s="163"/>
      <c r="AH72" s="163"/>
      <c r="AI72" s="163"/>
      <c r="AJ72" s="163"/>
      <c r="AK72" s="163"/>
      <c r="AL72" s="163"/>
      <c r="AM72" s="163"/>
      <c r="AN72" s="163"/>
      <c r="AO72" s="163"/>
      <c r="AP72" s="163"/>
      <c r="AQ72" s="163"/>
      <c r="AR72" s="162"/>
      <c r="AS72" s="162"/>
      <c r="AT72" s="162"/>
      <c r="AU72" s="162"/>
      <c r="AV72" s="162"/>
      <c r="AW72" s="162"/>
      <c r="AX72" s="162"/>
      <c r="AY72" s="162"/>
      <c r="AZ72" s="162"/>
    </row>
    <row r="73" spans="1:52" s="37" customFormat="1" ht="24" thickBot="1" x14ac:dyDescent="0.4">
      <c r="A73"/>
      <c r="B73"/>
      <c r="C73"/>
      <c r="D73" s="114" t="s">
        <v>65</v>
      </c>
      <c r="E73" s="113">
        <f>E72-E68</f>
        <v>0</v>
      </c>
      <c r="F73" s="113">
        <f>F72-F68</f>
        <v>0</v>
      </c>
      <c r="G73" s="113">
        <f>G72-G68</f>
        <v>0</v>
      </c>
      <c r="H73" s="113">
        <f>H72-H68</f>
        <v>0</v>
      </c>
      <c r="I73" s="113">
        <f>I72-I68</f>
        <v>0</v>
      </c>
      <c r="J73" s="113"/>
      <c r="K73" s="113">
        <f>K72-K68</f>
        <v>0</v>
      </c>
      <c r="L73" s="113">
        <f>L72-L68</f>
        <v>0</v>
      </c>
      <c r="M73" s="113">
        <f>M72-M68</f>
        <v>0</v>
      </c>
      <c r="N73" s="113">
        <f>N72-N68</f>
        <v>0</v>
      </c>
      <c r="O73" s="159"/>
      <c r="P73" s="264">
        <f>SUM(E73:O73)</f>
        <v>0</v>
      </c>
      <c r="Q73" s="163"/>
      <c r="R73" s="163"/>
      <c r="S73" s="155"/>
      <c r="T73" s="155"/>
      <c r="U73" s="155"/>
      <c r="V73" s="155"/>
      <c r="W73" s="163"/>
      <c r="X73" s="163"/>
      <c r="Y73" s="163"/>
      <c r="Z73" s="163"/>
      <c r="AA73" s="163"/>
      <c r="AB73" s="155"/>
      <c r="AC73" s="155"/>
      <c r="AD73" s="155"/>
      <c r="AE73" s="155"/>
      <c r="AF73" s="163"/>
      <c r="AG73" s="163"/>
      <c r="AH73" s="163"/>
      <c r="AI73" s="163"/>
      <c r="AJ73" s="163"/>
      <c r="AK73" s="163"/>
      <c r="AL73" s="163"/>
      <c r="AM73" s="163"/>
      <c r="AN73" s="163"/>
      <c r="AO73" s="163"/>
      <c r="AP73" s="163"/>
      <c r="AQ73" s="163"/>
      <c r="AR73" s="162"/>
      <c r="AS73" s="162"/>
      <c r="AT73" s="162"/>
      <c r="AU73" s="162"/>
      <c r="AV73" s="162"/>
      <c r="AW73" s="162"/>
      <c r="AX73" s="162"/>
      <c r="AY73" s="162"/>
      <c r="AZ73" s="162"/>
    </row>
    <row r="74" spans="1:52" s="37" customFormat="1" ht="53.25" customHeight="1" thickBot="1" x14ac:dyDescent="0.3">
      <c r="A74" s="70"/>
      <c r="B74" s="71"/>
      <c r="C74" s="71"/>
      <c r="D74" s="71"/>
      <c r="E74" s="100" t="s">
        <v>87</v>
      </c>
      <c r="F74" s="99" t="s">
        <v>56</v>
      </c>
      <c r="G74" s="101"/>
      <c r="H74" s="71"/>
      <c r="I74" s="71"/>
      <c r="J74" s="71"/>
      <c r="K74" s="71"/>
      <c r="L74" s="71"/>
      <c r="M74" s="71"/>
      <c r="N74" s="72"/>
      <c r="O74" s="162"/>
      <c r="P74" s="261"/>
      <c r="Q74" s="163"/>
      <c r="R74" s="163"/>
      <c r="S74" s="155"/>
      <c r="T74" s="155"/>
      <c r="U74" s="155"/>
      <c r="V74" s="155"/>
      <c r="W74" s="163"/>
      <c r="X74" s="163"/>
      <c r="Y74" s="163"/>
      <c r="Z74" s="163"/>
      <c r="AA74" s="163"/>
      <c r="AB74" s="155"/>
      <c r="AC74" s="155"/>
      <c r="AD74" s="155"/>
      <c r="AE74" s="155"/>
      <c r="AF74" s="163"/>
      <c r="AG74" s="163"/>
      <c r="AH74" s="163"/>
      <c r="AI74" s="163"/>
      <c r="AJ74" s="163"/>
      <c r="AK74" s="163"/>
      <c r="AL74" s="163"/>
      <c r="AM74" s="163"/>
      <c r="AN74" s="163"/>
      <c r="AO74" s="163"/>
      <c r="AP74" s="163"/>
      <c r="AQ74" s="163"/>
      <c r="AR74" s="162"/>
      <c r="AS74" s="162"/>
      <c r="AT74" s="162"/>
      <c r="AU74" s="162"/>
      <c r="AV74" s="162"/>
      <c r="AW74" s="162"/>
      <c r="AX74" s="162"/>
      <c r="AY74" s="162"/>
      <c r="AZ74" s="162"/>
    </row>
    <row r="75" spans="1:52" s="37" customFormat="1" ht="40.5" x14ac:dyDescent="0.25">
      <c r="A75" s="548" t="str">
        <f>E74</f>
        <v>V.</v>
      </c>
      <c r="B75" s="74" t="s">
        <v>51</v>
      </c>
      <c r="C75" s="550"/>
      <c r="D75" s="54" t="s">
        <v>9</v>
      </c>
      <c r="E75" s="106">
        <f>'Приложение 1 (ОТЧЕТНЫЙ ПЕРИОД)'!E469</f>
        <v>33.71</v>
      </c>
      <c r="F75" s="106">
        <f>'Приложение 1 (ОТЧЕТНЫЙ ПЕРИОД)'!F469</f>
        <v>33.71</v>
      </c>
      <c r="G75" s="106">
        <f>'Приложение 1 (ОТЧЕТНЫЙ ПЕРИОД)'!G469</f>
        <v>33.71</v>
      </c>
      <c r="H75" s="106">
        <f>'Приложение 1 (ОТЧЕТНЫЙ ПЕРИОД)'!H469</f>
        <v>106</v>
      </c>
      <c r="I75" s="106">
        <f>'Приложение 1 (ОТЧЕТНЫЙ ПЕРИОД)'!I469</f>
        <v>54.5</v>
      </c>
      <c r="J75" s="607"/>
      <c r="K75" s="106">
        <f>'Приложение 1 (ОТЧЕТНЫЙ ПЕРИОД)'!K469</f>
        <v>84.5</v>
      </c>
      <c r="L75" s="106">
        <f>'Приложение 1 (ОТЧЕТНЫЙ ПЕРИОД)'!L469</f>
        <v>30</v>
      </c>
      <c r="M75" s="106">
        <f>'Приложение 1 (ОТЧЕТНЫЙ ПЕРИОД)'!M469</f>
        <v>10</v>
      </c>
      <c r="N75" s="107">
        <f>'Приложение 1 (ОТЧЕТНЫЙ ПЕРИОД)'!N469</f>
        <v>318.71000000000004</v>
      </c>
      <c r="O75" s="162"/>
      <c r="P75" s="261"/>
      <c r="Q75" s="163"/>
      <c r="R75" s="614" t="str">
        <f>B76</f>
        <v>ЭКОЛОГИЯ</v>
      </c>
      <c r="S75" s="183" t="str">
        <f>D75</f>
        <v>Всего</v>
      </c>
      <c r="T75" s="183">
        <f>E75</f>
        <v>33.71</v>
      </c>
      <c r="U75" s="183">
        <f>F75</f>
        <v>33.71</v>
      </c>
      <c r="V75" s="183">
        <f>G75</f>
        <v>33.71</v>
      </c>
      <c r="W75" s="183">
        <f>F75/E75%</f>
        <v>100</v>
      </c>
      <c r="X75" s="184">
        <f>G75/F75%</f>
        <v>100</v>
      </c>
      <c r="Y75" s="163"/>
      <c r="Z75" s="163"/>
      <c r="AH75" s="163"/>
      <c r="AI75" s="163"/>
      <c r="AJ75" s="163"/>
      <c r="AK75" s="163"/>
      <c r="AL75" s="163"/>
      <c r="AM75" s="163"/>
      <c r="AN75" s="163"/>
      <c r="AO75" s="163"/>
      <c r="AP75" s="163"/>
      <c r="AQ75" s="163"/>
      <c r="AR75" s="162"/>
      <c r="AS75" s="162"/>
      <c r="AT75" s="162"/>
      <c r="AU75" s="162"/>
      <c r="AV75" s="162"/>
      <c r="AW75" s="162"/>
      <c r="AX75" s="162"/>
      <c r="AY75" s="162"/>
      <c r="AZ75" s="162"/>
    </row>
    <row r="76" spans="1:52" s="37" customFormat="1" ht="23.25" customHeight="1" x14ac:dyDescent="0.25">
      <c r="A76" s="548"/>
      <c r="B76" s="561" t="str">
        <f>F74</f>
        <v>ЭКОЛОГИЯ</v>
      </c>
      <c r="C76" s="550"/>
      <c r="D76" s="55" t="s">
        <v>18</v>
      </c>
      <c r="E76" s="103">
        <f>'Приложение 1 (ОТЧЕТНЫЙ ПЕРИОД)'!E470</f>
        <v>0</v>
      </c>
      <c r="F76" s="103">
        <f>'Приложение 1 (ОТЧЕТНЫЙ ПЕРИОД)'!F470</f>
        <v>0</v>
      </c>
      <c r="G76" s="103">
        <f>'Приложение 1 (ОТЧЕТНЫЙ ПЕРИОД)'!G470</f>
        <v>0</v>
      </c>
      <c r="H76" s="103">
        <f>'Приложение 1 (ОТЧЕТНЫЙ ПЕРИОД)'!H470</f>
        <v>45.5</v>
      </c>
      <c r="I76" s="103">
        <f>'Приложение 1 (ОТЧЕТНЫЙ ПЕРИОД)'!I470</f>
        <v>0</v>
      </c>
      <c r="J76" s="608"/>
      <c r="K76" s="103">
        <f>'Приложение 1 (ОТЧЕТНЫЙ ПЕРИОД)'!K470</f>
        <v>0</v>
      </c>
      <c r="L76" s="103">
        <f>'Приложение 1 (ОТЧЕТНЫЙ ПЕРИОД)'!L470</f>
        <v>0</v>
      </c>
      <c r="M76" s="103">
        <f>'Приложение 1 (ОТЧЕТНЫЙ ПЕРИОД)'!M470</f>
        <v>0</v>
      </c>
      <c r="N76" s="108">
        <f>'Приложение 1 (ОТЧЕТНЫЙ ПЕРИОД)'!N470</f>
        <v>45.5</v>
      </c>
      <c r="O76" s="162"/>
      <c r="P76" s="261"/>
      <c r="Q76" s="163"/>
      <c r="R76" s="615"/>
      <c r="S76" s="181"/>
      <c r="T76" s="181"/>
      <c r="U76" s="181"/>
      <c r="V76" s="181"/>
      <c r="W76" s="177"/>
      <c r="X76" s="178"/>
      <c r="Y76" s="163"/>
      <c r="Z76" s="163"/>
      <c r="AH76" s="163"/>
      <c r="AI76" s="163"/>
      <c r="AJ76" s="163"/>
      <c r="AK76" s="163"/>
      <c r="AL76" s="163"/>
      <c r="AM76" s="163"/>
      <c r="AN76" s="163"/>
      <c r="AO76" s="163"/>
      <c r="AP76" s="163"/>
      <c r="AQ76" s="163"/>
      <c r="AR76" s="162"/>
      <c r="AS76" s="162"/>
      <c r="AT76" s="162"/>
      <c r="AU76" s="162"/>
      <c r="AV76" s="162"/>
      <c r="AW76" s="162"/>
      <c r="AX76" s="162"/>
      <c r="AY76" s="162"/>
      <c r="AZ76" s="162"/>
    </row>
    <row r="77" spans="1:52" s="37" customFormat="1" ht="23.25" customHeight="1" x14ac:dyDescent="0.25">
      <c r="A77" s="548"/>
      <c r="B77" s="562"/>
      <c r="C77" s="550"/>
      <c r="D77" s="55" t="s">
        <v>10</v>
      </c>
      <c r="E77" s="103">
        <f>'Приложение 1 (ОТЧЕТНЫЙ ПЕРИОД)'!E471</f>
        <v>31.950000000000003</v>
      </c>
      <c r="F77" s="103">
        <f>'Приложение 1 (ОТЧЕТНЫЙ ПЕРИОД)'!F471</f>
        <v>31.950000000000003</v>
      </c>
      <c r="G77" s="103">
        <f>'Приложение 1 (ОТЧЕТНЫЙ ПЕРИОД)'!G471</f>
        <v>31.950000000000003</v>
      </c>
      <c r="H77" s="103">
        <f>'Приложение 1 (ОТЧЕТНЫЙ ПЕРИОД)'!H471</f>
        <v>59.9</v>
      </c>
      <c r="I77" s="103">
        <f>'Приложение 1 (ОТЧЕТНЫЙ ПЕРИОД)'!I471</f>
        <v>53.95</v>
      </c>
      <c r="J77" s="608"/>
      <c r="K77" s="103">
        <f>'Приложение 1 (ОТЧЕТНЫЙ ПЕРИОД)'!K471</f>
        <v>53.95</v>
      </c>
      <c r="L77" s="103">
        <f>'Приложение 1 (ОТЧЕТНЫЙ ПЕРИОД)'!L471</f>
        <v>0</v>
      </c>
      <c r="M77" s="103">
        <f>'Приложение 1 (ОТЧЕТНЫЙ ПЕРИОД)'!M471</f>
        <v>0</v>
      </c>
      <c r="N77" s="108">
        <f>'Приложение 1 (ОТЧЕТНЫЙ ПЕРИОД)'!N471</f>
        <v>199.75</v>
      </c>
      <c r="O77" s="162"/>
      <c r="P77" s="261"/>
      <c r="Q77" s="163"/>
      <c r="R77" s="615"/>
      <c r="S77" s="181"/>
      <c r="T77" s="181"/>
      <c r="U77" s="181"/>
      <c r="V77" s="181"/>
      <c r="W77" s="177"/>
      <c r="X77" s="178"/>
      <c r="Y77" s="163"/>
      <c r="Z77" s="163"/>
      <c r="AH77" s="163"/>
      <c r="AI77" s="163"/>
      <c r="AJ77" s="163"/>
      <c r="AK77" s="163"/>
      <c r="AL77" s="163"/>
      <c r="AM77" s="163"/>
      <c r="AN77" s="163"/>
      <c r="AO77" s="163"/>
      <c r="AP77" s="163"/>
      <c r="AQ77" s="163"/>
      <c r="AR77" s="162"/>
      <c r="AS77" s="162"/>
      <c r="AT77" s="162"/>
      <c r="AU77" s="162"/>
      <c r="AV77" s="162"/>
      <c r="AW77" s="162"/>
      <c r="AX77" s="162"/>
      <c r="AY77" s="162"/>
      <c r="AZ77" s="162"/>
    </row>
    <row r="78" spans="1:52" s="37" customFormat="1" ht="23.25" customHeight="1" thickBot="1" x14ac:dyDescent="0.3">
      <c r="A78" s="549"/>
      <c r="B78" s="563"/>
      <c r="C78" s="551"/>
      <c r="D78" s="95" t="s">
        <v>11</v>
      </c>
      <c r="E78" s="109">
        <f>'Приложение 1 (ОТЧЕТНЫЙ ПЕРИОД)'!E472</f>
        <v>1.7600000000000002</v>
      </c>
      <c r="F78" s="109">
        <f>'Приложение 1 (ОТЧЕТНЫЙ ПЕРИОД)'!F472</f>
        <v>1.7600000000000002</v>
      </c>
      <c r="G78" s="109">
        <f>'Приложение 1 (ОТЧЕТНЫЙ ПЕРИОД)'!G472</f>
        <v>1.7600000000000002</v>
      </c>
      <c r="H78" s="109">
        <f>'Приложение 1 (ОТЧЕТНЫЙ ПЕРИОД)'!H472</f>
        <v>0.6</v>
      </c>
      <c r="I78" s="109">
        <f>'Приложение 1 (ОТЧЕТНЫЙ ПЕРИОД)'!I472</f>
        <v>0.55000000000000004</v>
      </c>
      <c r="J78" s="609"/>
      <c r="K78" s="109">
        <f>'Приложение 1 (ОТЧЕТНЫЙ ПЕРИОД)'!K472</f>
        <v>30.55</v>
      </c>
      <c r="L78" s="109">
        <f>'Приложение 1 (ОТЧЕТНЫЙ ПЕРИОД)'!L472</f>
        <v>30</v>
      </c>
      <c r="M78" s="109">
        <f>'Приложение 1 (ОТЧЕТНЫЙ ПЕРИОД)'!M472</f>
        <v>10</v>
      </c>
      <c r="N78" s="110">
        <f>'Приложение 1 (ОТЧЕТНЫЙ ПЕРИОД)'!N472</f>
        <v>73.460000000000008</v>
      </c>
      <c r="O78" s="162"/>
      <c r="P78" s="261"/>
      <c r="Q78" s="163"/>
      <c r="R78" s="616"/>
      <c r="S78" s="182"/>
      <c r="T78" s="182"/>
      <c r="U78" s="182"/>
      <c r="V78" s="182"/>
      <c r="W78" s="179"/>
      <c r="X78" s="180"/>
      <c r="Y78" s="163"/>
      <c r="Z78" s="163"/>
      <c r="AH78" s="163"/>
      <c r="AI78" s="163"/>
      <c r="AJ78" s="163"/>
      <c r="AK78" s="163"/>
      <c r="AL78" s="163"/>
      <c r="AM78" s="163"/>
      <c r="AN78" s="163"/>
      <c r="AO78" s="163"/>
      <c r="AP78" s="163"/>
      <c r="AQ78" s="163"/>
      <c r="AR78" s="162"/>
      <c r="AS78" s="162"/>
      <c r="AT78" s="162"/>
      <c r="AU78" s="162"/>
      <c r="AV78" s="162"/>
      <c r="AW78" s="162"/>
      <c r="AX78" s="162"/>
      <c r="AY78" s="162"/>
      <c r="AZ78" s="162"/>
    </row>
    <row r="79" spans="1:52" s="37" customFormat="1" ht="23.25" x14ac:dyDescent="0.35">
      <c r="A79"/>
      <c r="B79"/>
      <c r="C79" s="115"/>
      <c r="D79" s="116" t="s">
        <v>65</v>
      </c>
      <c r="E79" s="117">
        <f>E76+E77+E78</f>
        <v>33.71</v>
      </c>
      <c r="F79" s="117">
        <f>F76+F77+F78</f>
        <v>33.71</v>
      </c>
      <c r="G79" s="117">
        <f>G76+G77+G78</f>
        <v>33.71</v>
      </c>
      <c r="H79" s="117">
        <f>H76+H77+H78</f>
        <v>106</v>
      </c>
      <c r="I79" s="117">
        <f>I76+I77+I78</f>
        <v>54.5</v>
      </c>
      <c r="J79" s="117"/>
      <c r="K79" s="117">
        <f>K76+K77+K78</f>
        <v>84.5</v>
      </c>
      <c r="L79" s="117">
        <f>L76+L77+L78</f>
        <v>30</v>
      </c>
      <c r="M79" s="117">
        <f>M76+M77+M78</f>
        <v>10</v>
      </c>
      <c r="N79" s="117">
        <f>N76+N77+N78</f>
        <v>318.71000000000004</v>
      </c>
      <c r="O79" s="167"/>
      <c r="P79" s="265">
        <f>SUM(E79:O79)</f>
        <v>704.84</v>
      </c>
      <c r="Q79" s="163"/>
      <c r="R79" s="163"/>
      <c r="S79" s="155"/>
      <c r="T79" s="155"/>
      <c r="U79" s="155"/>
      <c r="V79" s="155"/>
      <c r="W79" s="163"/>
      <c r="X79" s="163"/>
      <c r="Y79" s="163"/>
      <c r="Z79" s="163"/>
      <c r="AA79" s="163"/>
      <c r="AB79" s="155"/>
      <c r="AC79" s="155"/>
      <c r="AD79" s="155"/>
      <c r="AE79" s="155"/>
      <c r="AF79" s="163"/>
      <c r="AG79" s="163"/>
      <c r="AH79" s="163"/>
      <c r="AI79" s="163"/>
      <c r="AJ79" s="163"/>
      <c r="AK79" s="163"/>
      <c r="AL79" s="163"/>
      <c r="AM79" s="163"/>
      <c r="AN79" s="163"/>
      <c r="AO79" s="163"/>
      <c r="AP79" s="163"/>
      <c r="AQ79" s="163"/>
      <c r="AR79" s="162"/>
      <c r="AS79" s="162"/>
      <c r="AT79" s="162"/>
      <c r="AU79" s="162"/>
      <c r="AV79" s="162"/>
      <c r="AW79" s="162"/>
      <c r="AX79" s="162"/>
      <c r="AY79" s="162"/>
      <c r="AZ79" s="162"/>
    </row>
    <row r="80" spans="1:52" s="37" customFormat="1" ht="24" thickBot="1" x14ac:dyDescent="0.4">
      <c r="A80"/>
      <c r="B80"/>
      <c r="C80"/>
      <c r="D80" s="114" t="s">
        <v>65</v>
      </c>
      <c r="E80" s="113">
        <f>E79-E75</f>
        <v>0</v>
      </c>
      <c r="F80" s="113">
        <f>F79-F75</f>
        <v>0</v>
      </c>
      <c r="G80" s="113">
        <f>G79-G75</f>
        <v>0</v>
      </c>
      <c r="H80" s="113">
        <f>H79-H75</f>
        <v>0</v>
      </c>
      <c r="I80" s="113">
        <f>I79-I75</f>
        <v>0</v>
      </c>
      <c r="J80" s="113"/>
      <c r="K80" s="113">
        <f>K79-K75</f>
        <v>0</v>
      </c>
      <c r="L80" s="113">
        <f>L79-L75</f>
        <v>0</v>
      </c>
      <c r="M80" s="113">
        <f>M79-M75</f>
        <v>0</v>
      </c>
      <c r="N80" s="113">
        <f>N79-N75</f>
        <v>0</v>
      </c>
      <c r="O80" s="159"/>
      <c r="P80" s="264">
        <f>SUM(E80:O80)</f>
        <v>0</v>
      </c>
      <c r="Q80" s="163"/>
      <c r="R80" s="163"/>
      <c r="S80" s="155"/>
      <c r="T80" s="155"/>
      <c r="U80" s="155"/>
      <c r="V80" s="155"/>
      <c r="W80" s="163"/>
      <c r="X80" s="163"/>
      <c r="Y80" s="163"/>
      <c r="Z80" s="163"/>
      <c r="AA80" s="163"/>
      <c r="AB80" s="155"/>
      <c r="AC80" s="155"/>
      <c r="AD80" s="155"/>
      <c r="AE80" s="155"/>
      <c r="AF80" s="163"/>
      <c r="AG80" s="163"/>
      <c r="AH80" s="163"/>
      <c r="AI80" s="163"/>
      <c r="AJ80" s="163"/>
      <c r="AK80" s="163"/>
      <c r="AL80" s="163"/>
      <c r="AM80" s="163"/>
      <c r="AN80" s="163"/>
      <c r="AO80" s="163"/>
      <c r="AP80" s="163"/>
      <c r="AQ80" s="163"/>
      <c r="AR80" s="162"/>
      <c r="AS80" s="162"/>
      <c r="AT80" s="162"/>
      <c r="AU80" s="162"/>
      <c r="AV80" s="162"/>
      <c r="AW80" s="162"/>
      <c r="AX80" s="162"/>
      <c r="AY80" s="162"/>
      <c r="AZ80" s="162"/>
    </row>
    <row r="81" spans="1:52" s="37" customFormat="1" ht="42.75" customHeight="1" thickBot="1" x14ac:dyDescent="0.3">
      <c r="A81" s="70"/>
      <c r="B81" s="71"/>
      <c r="C81" s="71"/>
      <c r="D81" s="71"/>
      <c r="E81" s="100" t="s">
        <v>88</v>
      </c>
      <c r="F81" s="99" t="s">
        <v>57</v>
      </c>
      <c r="G81" s="101"/>
      <c r="H81" s="71"/>
      <c r="I81" s="71"/>
      <c r="J81" s="71"/>
      <c r="K81" s="71"/>
      <c r="L81" s="71"/>
      <c r="M81" s="71"/>
      <c r="N81" s="72"/>
      <c r="O81" s="162"/>
      <c r="P81" s="261"/>
      <c r="Q81" s="163"/>
      <c r="R81" s="163"/>
      <c r="S81" s="155"/>
      <c r="T81" s="155"/>
      <c r="U81" s="155"/>
      <c r="V81" s="155"/>
      <c r="W81" s="163"/>
      <c r="X81" s="163"/>
      <c r="Y81" s="163"/>
      <c r="Z81" s="163"/>
      <c r="AA81" s="163"/>
      <c r="AB81" s="155"/>
      <c r="AC81" s="155"/>
      <c r="AD81" s="155"/>
      <c r="AE81" s="155"/>
      <c r="AF81" s="163"/>
      <c r="AG81" s="163"/>
      <c r="AH81" s="163"/>
      <c r="AI81" s="163"/>
      <c r="AJ81" s="163"/>
      <c r="AK81" s="163"/>
      <c r="AL81" s="163"/>
      <c r="AM81" s="163"/>
      <c r="AN81" s="163"/>
      <c r="AO81" s="163"/>
      <c r="AP81" s="163"/>
      <c r="AQ81" s="163"/>
      <c r="AR81" s="162"/>
      <c r="AS81" s="162"/>
      <c r="AT81" s="162"/>
      <c r="AU81" s="162"/>
      <c r="AV81" s="162"/>
      <c r="AW81" s="162"/>
      <c r="AX81" s="162"/>
      <c r="AY81" s="162"/>
      <c r="AZ81" s="162"/>
    </row>
    <row r="82" spans="1:52" s="37" customFormat="1" ht="40.5" x14ac:dyDescent="0.25">
      <c r="A82" s="585" t="str">
        <f>E81</f>
        <v>VI.</v>
      </c>
      <c r="B82" s="74" t="s">
        <v>51</v>
      </c>
      <c r="C82" s="588"/>
      <c r="D82" s="54" t="s">
        <v>9</v>
      </c>
      <c r="E82" s="106">
        <f>'Приложение 1 (ОТЧЕТНЫЙ ПЕРИОД)'!E518</f>
        <v>6.25</v>
      </c>
      <c r="F82" s="106">
        <f>'Приложение 1 (ОТЧЕТНЫЙ ПЕРИОД)'!F518</f>
        <v>6.25</v>
      </c>
      <c r="G82" s="106">
        <f>'Приложение 1 (ОТЧЕТНЫЙ ПЕРИОД)'!G518</f>
        <v>0</v>
      </c>
      <c r="H82" s="106">
        <f>'Приложение 1 (ОТЧЕТНЫЙ ПЕРИОД)'!H518</f>
        <v>121.75000000000001</v>
      </c>
      <c r="I82" s="106">
        <f>'Приложение 1 (ОТЧЕТНЫЙ ПЕРИОД)'!I518</f>
        <v>10.469999999999999</v>
      </c>
      <c r="J82" s="607"/>
      <c r="K82" s="106">
        <f>'Приложение 1 (ОТЧЕТНЫЙ ПЕРИОД)'!K518</f>
        <v>2</v>
      </c>
      <c r="L82" s="106">
        <f>'Приложение 1 (ОТЧЕТНЫЙ ПЕРИОД)'!L518</f>
        <v>6.8000000000000007</v>
      </c>
      <c r="M82" s="106">
        <f>'Приложение 1 (ОТЧЕТНЫЙ ПЕРИОД)'!M518</f>
        <v>7.64</v>
      </c>
      <c r="N82" s="107">
        <f>'Приложение 1 (ОТЧЕТНЫЙ ПЕРИОД)'!N518</f>
        <v>154.90999999999997</v>
      </c>
      <c r="O82" s="162"/>
      <c r="P82" s="261"/>
      <c r="Q82" s="163"/>
      <c r="R82" s="614" t="str">
        <f>B83</f>
        <v>БЕЗОПАСНЫЕ И КАЧЕСТВЕННЫЕ АВТОМОБИЛЬНЫЕ ДОРОГИ</v>
      </c>
      <c r="S82" s="183" t="str">
        <f>D82</f>
        <v>Всего</v>
      </c>
      <c r="T82" s="183">
        <f>E82</f>
        <v>6.25</v>
      </c>
      <c r="U82" s="183">
        <f>F82</f>
        <v>6.25</v>
      </c>
      <c r="V82" s="183">
        <f>G82</f>
        <v>0</v>
      </c>
      <c r="W82" s="183">
        <f>F82/E82%</f>
        <v>100</v>
      </c>
      <c r="X82" s="184">
        <f>G82/F82%</f>
        <v>0</v>
      </c>
      <c r="Y82" s="163"/>
      <c r="Z82" s="163"/>
      <c r="AH82" s="163"/>
      <c r="AI82" s="163"/>
      <c r="AJ82" s="163"/>
      <c r="AK82" s="163"/>
      <c r="AL82" s="163"/>
      <c r="AM82" s="163"/>
      <c r="AN82" s="163"/>
      <c r="AO82" s="163"/>
      <c r="AP82" s="163"/>
      <c r="AQ82" s="163"/>
      <c r="AR82" s="162"/>
      <c r="AS82" s="162"/>
      <c r="AT82" s="162"/>
      <c r="AU82" s="162"/>
      <c r="AV82" s="162"/>
      <c r="AW82" s="162"/>
      <c r="AX82" s="162"/>
      <c r="AY82" s="162"/>
      <c r="AZ82" s="162"/>
    </row>
    <row r="83" spans="1:52" s="37" customFormat="1" ht="20.25" customHeight="1" x14ac:dyDescent="0.25">
      <c r="A83" s="586"/>
      <c r="B83" s="561" t="str">
        <f>F81</f>
        <v>БЕЗОПАСНЫЕ И КАЧЕСТВЕННЫЕ АВТОМОБИЛЬНЫЕ ДОРОГИ</v>
      </c>
      <c r="C83" s="589"/>
      <c r="D83" s="55" t="s">
        <v>18</v>
      </c>
      <c r="E83" s="103">
        <f>'Приложение 1 (ОТЧЕТНЫЙ ПЕРИОД)'!E519</f>
        <v>0</v>
      </c>
      <c r="F83" s="103">
        <f>'Приложение 1 (ОТЧЕТНЫЙ ПЕРИОД)'!F519</f>
        <v>0</v>
      </c>
      <c r="G83" s="103">
        <f>'Приложение 1 (ОТЧЕТНЫЙ ПЕРИОД)'!G519</f>
        <v>0</v>
      </c>
      <c r="H83" s="103">
        <f>'Приложение 1 (ОТЧЕТНЫЙ ПЕРИОД)'!H519</f>
        <v>0</v>
      </c>
      <c r="I83" s="103">
        <f>'Приложение 1 (ОТЧЕТНЫЙ ПЕРИОД)'!I519</f>
        <v>0</v>
      </c>
      <c r="J83" s="608"/>
      <c r="K83" s="103">
        <f>'Приложение 1 (ОТЧЕТНЫЙ ПЕРИОД)'!K519</f>
        <v>0</v>
      </c>
      <c r="L83" s="103">
        <f>'Приложение 1 (ОТЧЕТНЫЙ ПЕРИОД)'!L519</f>
        <v>0</v>
      </c>
      <c r="M83" s="103">
        <f>'Приложение 1 (ОТЧЕТНЫЙ ПЕРИОД)'!M519</f>
        <v>0</v>
      </c>
      <c r="N83" s="108">
        <f>'Приложение 1 (ОТЧЕТНЫЙ ПЕРИОД)'!N519</f>
        <v>0</v>
      </c>
      <c r="O83" s="162"/>
      <c r="P83" s="261"/>
      <c r="Q83" s="163"/>
      <c r="R83" s="615"/>
      <c r="S83" s="181"/>
      <c r="T83" s="181"/>
      <c r="U83" s="181"/>
      <c r="V83" s="181"/>
      <c r="W83" s="177"/>
      <c r="X83" s="178"/>
      <c r="Y83" s="163"/>
      <c r="Z83" s="163"/>
      <c r="AH83" s="163"/>
      <c r="AI83" s="163"/>
      <c r="AJ83" s="163"/>
      <c r="AK83" s="163"/>
      <c r="AL83" s="163"/>
      <c r="AM83" s="163"/>
      <c r="AN83" s="163"/>
      <c r="AO83" s="163"/>
      <c r="AP83" s="163"/>
      <c r="AQ83" s="163"/>
      <c r="AR83" s="162"/>
      <c r="AS83" s="162"/>
      <c r="AT83" s="162"/>
      <c r="AU83" s="162"/>
      <c r="AV83" s="162"/>
      <c r="AW83" s="162"/>
      <c r="AX83" s="162"/>
      <c r="AY83" s="162"/>
      <c r="AZ83" s="162"/>
    </row>
    <row r="84" spans="1:52" s="37" customFormat="1" ht="20.25" customHeight="1" x14ac:dyDescent="0.25">
      <c r="A84" s="586"/>
      <c r="B84" s="561"/>
      <c r="C84" s="589"/>
      <c r="D84" s="55" t="s">
        <v>10</v>
      </c>
      <c r="E84" s="103">
        <f>'Приложение 1 (ОТЧЕТНЫЙ ПЕРИОД)'!E520</f>
        <v>5</v>
      </c>
      <c r="F84" s="103">
        <f>'Приложение 1 (ОТЧЕТНЫЙ ПЕРИОД)'!F520</f>
        <v>5</v>
      </c>
      <c r="G84" s="103">
        <f>'Приложение 1 (ОТЧЕТНЫЙ ПЕРИОД)'!G520</f>
        <v>0</v>
      </c>
      <c r="H84" s="103">
        <f>'Приложение 1 (ОТЧЕТНЫЙ ПЕРИОД)'!H520</f>
        <v>118.71000000000001</v>
      </c>
      <c r="I84" s="103">
        <f>'Приложение 1 (ОТЧЕТНЫЙ ПЕРИОД)'!I520</f>
        <v>10.36</v>
      </c>
      <c r="J84" s="608"/>
      <c r="K84" s="103">
        <f>'Приложение 1 (ОТЧЕТНЫЙ ПЕРИОД)'!K520</f>
        <v>1.98</v>
      </c>
      <c r="L84" s="103">
        <f>'Приложение 1 (ОТЧЕТНЫЙ ПЕРИОД)'!L520</f>
        <v>6.73</v>
      </c>
      <c r="M84" s="103">
        <f>'Приложение 1 (ОТЧЕТНЫЙ ПЕРИОД)'!M520</f>
        <v>7.56</v>
      </c>
      <c r="N84" s="108">
        <f>'Приложение 1 (ОТЧЕТНЫЙ ПЕРИОД)'!N520</f>
        <v>150.33999999999997</v>
      </c>
      <c r="O84" s="162"/>
      <c r="P84" s="261"/>
      <c r="Q84" s="163"/>
      <c r="R84" s="615"/>
      <c r="S84" s="181"/>
      <c r="T84" s="181"/>
      <c r="U84" s="181"/>
      <c r="V84" s="181"/>
      <c r="W84" s="177"/>
      <c r="X84" s="178"/>
      <c r="Y84" s="163"/>
      <c r="Z84" s="163"/>
      <c r="AH84" s="163"/>
      <c r="AI84" s="163"/>
      <c r="AJ84" s="163"/>
      <c r="AK84" s="163"/>
      <c r="AL84" s="163"/>
      <c r="AM84" s="163"/>
      <c r="AN84" s="163"/>
      <c r="AO84" s="163"/>
      <c r="AP84" s="163"/>
      <c r="AQ84" s="163"/>
      <c r="AR84" s="162"/>
      <c r="AS84" s="162"/>
      <c r="AT84" s="162"/>
      <c r="AU84" s="162"/>
      <c r="AV84" s="162"/>
      <c r="AW84" s="162"/>
      <c r="AX84" s="162"/>
      <c r="AY84" s="162"/>
      <c r="AZ84" s="162"/>
    </row>
    <row r="85" spans="1:52" s="37" customFormat="1" ht="21" customHeight="1" thickBot="1" x14ac:dyDescent="0.3">
      <c r="A85" s="587"/>
      <c r="B85" s="593"/>
      <c r="C85" s="590"/>
      <c r="D85" s="95" t="s">
        <v>11</v>
      </c>
      <c r="E85" s="109">
        <f>'Приложение 1 (ОТЧЕТНЫЙ ПЕРИОД)'!E521</f>
        <v>1.25</v>
      </c>
      <c r="F85" s="109">
        <f>'Приложение 1 (ОТЧЕТНЫЙ ПЕРИОД)'!F521</f>
        <v>1.25</v>
      </c>
      <c r="G85" s="109">
        <f>'Приложение 1 (ОТЧЕТНЫЙ ПЕРИОД)'!G521</f>
        <v>0</v>
      </c>
      <c r="H85" s="109">
        <f>'Приложение 1 (ОТЧЕТНЫЙ ПЕРИОД)'!H521</f>
        <v>3.04</v>
      </c>
      <c r="I85" s="109">
        <f>'Приложение 1 (ОТЧЕТНЫЙ ПЕРИОД)'!I521</f>
        <v>0.11</v>
      </c>
      <c r="J85" s="609"/>
      <c r="K85" s="109">
        <f>'Приложение 1 (ОТЧЕТНЫЙ ПЕРИОД)'!K521</f>
        <v>0.02</v>
      </c>
      <c r="L85" s="109">
        <f>'Приложение 1 (ОТЧЕТНЫЙ ПЕРИОД)'!L521</f>
        <v>7.0000000000000007E-2</v>
      </c>
      <c r="M85" s="109">
        <f>'Приложение 1 (ОТЧЕТНЫЙ ПЕРИОД)'!M521</f>
        <v>0.08</v>
      </c>
      <c r="N85" s="110">
        <f>'Приложение 1 (ОТЧЕТНЫЙ ПЕРИОД)'!N521</f>
        <v>4.57</v>
      </c>
      <c r="O85" s="162"/>
      <c r="P85" s="261"/>
      <c r="Q85" s="163"/>
      <c r="R85" s="616"/>
      <c r="S85" s="182"/>
      <c r="T85" s="182"/>
      <c r="U85" s="182"/>
      <c r="V85" s="182"/>
      <c r="W85" s="179"/>
      <c r="X85" s="180"/>
      <c r="Y85" s="163"/>
      <c r="Z85" s="163"/>
      <c r="AH85" s="163"/>
      <c r="AI85" s="163"/>
      <c r="AJ85" s="163"/>
      <c r="AK85" s="163"/>
      <c r="AL85" s="163"/>
      <c r="AM85" s="163"/>
      <c r="AN85" s="163"/>
      <c r="AO85" s="163"/>
      <c r="AP85" s="163"/>
      <c r="AQ85" s="163"/>
      <c r="AR85" s="162"/>
      <c r="AS85" s="162"/>
      <c r="AT85" s="162"/>
      <c r="AU85" s="162"/>
      <c r="AV85" s="162"/>
      <c r="AW85" s="162"/>
      <c r="AX85" s="162"/>
      <c r="AY85" s="162"/>
      <c r="AZ85" s="162"/>
    </row>
    <row r="86" spans="1:52" s="37" customFormat="1" ht="23.25" x14ac:dyDescent="0.35">
      <c r="A86"/>
      <c r="B86"/>
      <c r="C86" s="115"/>
      <c r="D86" s="116" t="s">
        <v>65</v>
      </c>
      <c r="E86" s="117">
        <f>E83+E84+E85</f>
        <v>6.25</v>
      </c>
      <c r="F86" s="117">
        <f>F83+F84+F85</f>
        <v>6.25</v>
      </c>
      <c r="G86" s="117">
        <f>G83+G84+G85</f>
        <v>0</v>
      </c>
      <c r="H86" s="117">
        <f>H83+H84+H85</f>
        <v>121.75000000000001</v>
      </c>
      <c r="I86" s="117">
        <f>I83+I84+I85</f>
        <v>10.469999999999999</v>
      </c>
      <c r="J86" s="117"/>
      <c r="K86" s="117">
        <f>K83+K84+K85</f>
        <v>2</v>
      </c>
      <c r="L86" s="117">
        <f>L83+L84+L85</f>
        <v>6.8000000000000007</v>
      </c>
      <c r="M86" s="117">
        <f>M83+M84+M85</f>
        <v>7.64</v>
      </c>
      <c r="N86" s="117">
        <f>N83+N84+N85</f>
        <v>154.90999999999997</v>
      </c>
      <c r="O86" s="167"/>
      <c r="P86" s="265">
        <f>SUM(E86:O86)</f>
        <v>316.06999999999994</v>
      </c>
      <c r="Q86" s="163"/>
      <c r="R86" s="163"/>
      <c r="S86" s="155"/>
      <c r="T86" s="155"/>
      <c r="U86" s="155"/>
      <c r="V86" s="155"/>
      <c r="W86" s="163"/>
      <c r="X86" s="163"/>
      <c r="Y86" s="163"/>
      <c r="Z86" s="163"/>
      <c r="AA86" s="163"/>
      <c r="AB86" s="155"/>
      <c r="AC86" s="155"/>
      <c r="AD86" s="155"/>
      <c r="AE86" s="155"/>
      <c r="AF86" s="163"/>
      <c r="AG86" s="163"/>
      <c r="AH86" s="163"/>
      <c r="AI86" s="163"/>
      <c r="AJ86" s="163"/>
      <c r="AK86" s="163"/>
      <c r="AL86" s="163"/>
      <c r="AM86" s="163"/>
      <c r="AN86" s="163"/>
      <c r="AO86" s="163"/>
      <c r="AP86" s="163"/>
      <c r="AQ86" s="163"/>
      <c r="AR86" s="162"/>
      <c r="AS86" s="162"/>
      <c r="AT86" s="162"/>
      <c r="AU86" s="162"/>
      <c r="AV86" s="162"/>
      <c r="AW86" s="162"/>
      <c r="AX86" s="162"/>
      <c r="AY86" s="162"/>
      <c r="AZ86" s="162"/>
    </row>
    <row r="87" spans="1:52" s="37" customFormat="1" ht="24" thickBot="1" x14ac:dyDescent="0.4">
      <c r="A87"/>
      <c r="B87"/>
      <c r="C87"/>
      <c r="D87" s="114" t="s">
        <v>65</v>
      </c>
      <c r="E87" s="113">
        <f>E86-E82</f>
        <v>0</v>
      </c>
      <c r="F87" s="113">
        <f>F86-F82</f>
        <v>0</v>
      </c>
      <c r="G87" s="113">
        <f>G86-G82</f>
        <v>0</v>
      </c>
      <c r="H87" s="113">
        <f>H86-H82</f>
        <v>0</v>
      </c>
      <c r="I87" s="113">
        <f>I86-I82</f>
        <v>0</v>
      </c>
      <c r="J87" s="113"/>
      <c r="K87" s="113">
        <f>K86-K82</f>
        <v>0</v>
      </c>
      <c r="L87" s="113">
        <f>L86-L82</f>
        <v>0</v>
      </c>
      <c r="M87" s="113">
        <f>M86-M82</f>
        <v>0</v>
      </c>
      <c r="N87" s="113">
        <f>N86-N82</f>
        <v>0</v>
      </c>
      <c r="O87" s="159"/>
      <c r="P87" s="264">
        <f>SUM(E87:O87)</f>
        <v>0</v>
      </c>
      <c r="Q87" s="163"/>
      <c r="R87" s="163"/>
      <c r="S87" s="155"/>
      <c r="T87" s="155"/>
      <c r="U87" s="155"/>
      <c r="V87" s="155"/>
      <c r="W87" s="163"/>
      <c r="X87" s="163"/>
      <c r="Y87" s="163"/>
      <c r="Z87" s="163"/>
      <c r="AA87" s="163"/>
      <c r="AB87" s="155"/>
      <c r="AC87" s="155"/>
      <c r="AD87" s="155"/>
      <c r="AE87" s="155"/>
      <c r="AF87" s="163"/>
      <c r="AG87" s="163"/>
      <c r="AH87" s="163"/>
      <c r="AI87" s="163"/>
      <c r="AJ87" s="163"/>
      <c r="AK87" s="163"/>
      <c r="AL87" s="163"/>
      <c r="AM87" s="163"/>
      <c r="AN87" s="163"/>
      <c r="AO87" s="163"/>
      <c r="AP87" s="163"/>
      <c r="AQ87" s="163"/>
      <c r="AR87" s="162"/>
      <c r="AS87" s="162"/>
      <c r="AT87" s="162"/>
      <c r="AU87" s="162"/>
      <c r="AV87" s="162"/>
      <c r="AW87" s="162"/>
      <c r="AX87" s="162"/>
      <c r="AY87" s="162"/>
      <c r="AZ87" s="162"/>
    </row>
    <row r="88" spans="1:52" s="37" customFormat="1" ht="44.25" customHeight="1" thickBot="1" x14ac:dyDescent="0.3">
      <c r="A88" s="70"/>
      <c r="B88" s="71"/>
      <c r="C88" s="71"/>
      <c r="D88" s="71"/>
      <c r="E88" s="100" t="s">
        <v>89</v>
      </c>
      <c r="F88" s="99" t="s">
        <v>58</v>
      </c>
      <c r="G88" s="101"/>
      <c r="H88" s="71"/>
      <c r="I88" s="71"/>
      <c r="J88" s="71"/>
      <c r="K88" s="71"/>
      <c r="L88" s="71"/>
      <c r="M88" s="71"/>
      <c r="N88" s="72"/>
      <c r="O88" s="162"/>
      <c r="P88" s="261"/>
      <c r="Q88" s="163"/>
      <c r="R88" s="163"/>
      <c r="S88" s="155"/>
      <c r="T88" s="155"/>
      <c r="U88" s="155"/>
      <c r="V88" s="155"/>
      <c r="W88" s="163"/>
      <c r="X88" s="163"/>
      <c r="Y88" s="163"/>
      <c r="Z88" s="163"/>
      <c r="AA88" s="163"/>
      <c r="AB88" s="155"/>
      <c r="AC88" s="155"/>
      <c r="AD88" s="155"/>
      <c r="AE88" s="155"/>
      <c r="AF88" s="163"/>
      <c r="AG88" s="163"/>
      <c r="AH88" s="163"/>
      <c r="AI88" s="163"/>
      <c r="AJ88" s="163"/>
      <c r="AK88" s="163"/>
      <c r="AL88" s="163"/>
      <c r="AM88" s="163"/>
      <c r="AN88" s="163"/>
      <c r="AO88" s="163"/>
      <c r="AP88" s="163"/>
      <c r="AQ88" s="163"/>
      <c r="AR88" s="162"/>
      <c r="AS88" s="162"/>
      <c r="AT88" s="162"/>
      <c r="AU88" s="162"/>
      <c r="AV88" s="162"/>
      <c r="AW88" s="162"/>
      <c r="AX88" s="162"/>
      <c r="AY88" s="162"/>
      <c r="AZ88" s="162"/>
    </row>
    <row r="89" spans="1:52" s="37" customFormat="1" ht="40.5" x14ac:dyDescent="0.25">
      <c r="A89" s="548" t="str">
        <f>E88</f>
        <v>VII.</v>
      </c>
      <c r="B89" s="74" t="s">
        <v>51</v>
      </c>
      <c r="C89" s="550"/>
      <c r="D89" s="54" t="s">
        <v>9</v>
      </c>
      <c r="E89" s="106">
        <f>'Приложение 1 (ОТЧЕТНЫЙ ПЕРИОД)'!E547</f>
        <v>0</v>
      </c>
      <c r="F89" s="106">
        <f>'Приложение 1 (ОТЧЕТНЫЙ ПЕРИОД)'!F547</f>
        <v>0</v>
      </c>
      <c r="G89" s="106">
        <f>'Приложение 1 (ОТЧЕТНЫЙ ПЕРИОД)'!G547</f>
        <v>0</v>
      </c>
      <c r="H89" s="106">
        <f>'Приложение 1 (ОТЧЕТНЫЙ ПЕРИОД)'!H547</f>
        <v>0</v>
      </c>
      <c r="I89" s="106">
        <f>'Приложение 1 (ОТЧЕТНЫЙ ПЕРИОД)'!I547</f>
        <v>0</v>
      </c>
      <c r="J89" s="607"/>
      <c r="K89" s="106">
        <f>'Приложение 1 (ОТЧЕТНЫЙ ПЕРИОД)'!K547</f>
        <v>0</v>
      </c>
      <c r="L89" s="106">
        <f>'Приложение 1 (ОТЧЕТНЫЙ ПЕРИОД)'!L547</f>
        <v>0</v>
      </c>
      <c r="M89" s="106">
        <f>'Приложение 1 (ОТЧЕТНЫЙ ПЕРИОД)'!M547</f>
        <v>0</v>
      </c>
      <c r="N89" s="107">
        <f>'Приложение 1 (ОТЧЕТНЫЙ ПЕРИОД)'!N547</f>
        <v>0</v>
      </c>
      <c r="O89" s="162"/>
      <c r="P89" s="261"/>
      <c r="Q89" s="163"/>
      <c r="R89" s="614" t="str">
        <f>B90</f>
        <v>ПРОИЗВОДИТЕЛЬНОСТЬ ТРУДА</v>
      </c>
      <c r="S89" s="183" t="str">
        <f>D89</f>
        <v>Всего</v>
      </c>
      <c r="T89" s="183">
        <f>E89</f>
        <v>0</v>
      </c>
      <c r="U89" s="183">
        <f>F89</f>
        <v>0</v>
      </c>
      <c r="V89" s="183">
        <f>G89</f>
        <v>0</v>
      </c>
      <c r="W89" s="183" t="e">
        <f>F89/E89%</f>
        <v>#DIV/0!</v>
      </c>
      <c r="X89" s="184" t="e">
        <f>G89/F89%</f>
        <v>#DIV/0!</v>
      </c>
      <c r="Y89" s="163"/>
      <c r="Z89" s="163"/>
      <c r="AH89" s="163"/>
      <c r="AI89" s="163"/>
      <c r="AJ89" s="163"/>
      <c r="AK89" s="163"/>
      <c r="AL89" s="163"/>
      <c r="AM89" s="163"/>
      <c r="AN89" s="163"/>
      <c r="AO89" s="163"/>
      <c r="AP89" s="163"/>
      <c r="AQ89" s="163"/>
      <c r="AR89" s="162"/>
      <c r="AS89" s="162"/>
      <c r="AT89" s="162"/>
      <c r="AU89" s="162"/>
      <c r="AV89" s="162"/>
      <c r="AW89" s="162"/>
      <c r="AX89" s="162"/>
      <c r="AY89" s="162"/>
      <c r="AZ89" s="162"/>
    </row>
    <row r="90" spans="1:52" s="37" customFormat="1" ht="23.25" customHeight="1" x14ac:dyDescent="0.25">
      <c r="A90" s="548"/>
      <c r="B90" s="561" t="str">
        <f>F88</f>
        <v>ПРОИЗВОДИТЕЛЬНОСТЬ ТРУДА</v>
      </c>
      <c r="C90" s="550"/>
      <c r="D90" s="55" t="s">
        <v>18</v>
      </c>
      <c r="E90" s="103">
        <f>'Приложение 1 (ОТЧЕТНЫЙ ПЕРИОД)'!E548</f>
        <v>0</v>
      </c>
      <c r="F90" s="103">
        <f>'Приложение 1 (ОТЧЕТНЫЙ ПЕРИОД)'!F548</f>
        <v>0</v>
      </c>
      <c r="G90" s="103">
        <f>'Приложение 1 (ОТЧЕТНЫЙ ПЕРИОД)'!G548</f>
        <v>0</v>
      </c>
      <c r="H90" s="103">
        <f>'Приложение 1 (ОТЧЕТНЫЙ ПЕРИОД)'!H548</f>
        <v>0</v>
      </c>
      <c r="I90" s="103">
        <f>'Приложение 1 (ОТЧЕТНЫЙ ПЕРИОД)'!I548</f>
        <v>0</v>
      </c>
      <c r="J90" s="608"/>
      <c r="K90" s="103">
        <f>'Приложение 1 (ОТЧЕТНЫЙ ПЕРИОД)'!K548</f>
        <v>0</v>
      </c>
      <c r="L90" s="103">
        <f>'Приложение 1 (ОТЧЕТНЫЙ ПЕРИОД)'!L548</f>
        <v>0</v>
      </c>
      <c r="M90" s="103">
        <f>'Приложение 1 (ОТЧЕТНЫЙ ПЕРИОД)'!M548</f>
        <v>0</v>
      </c>
      <c r="N90" s="108">
        <f>'Приложение 1 (ОТЧЕТНЫЙ ПЕРИОД)'!N548</f>
        <v>0</v>
      </c>
      <c r="O90" s="162"/>
      <c r="P90" s="261"/>
      <c r="Q90" s="163"/>
      <c r="R90" s="615"/>
      <c r="S90" s="181"/>
      <c r="T90" s="181"/>
      <c r="U90" s="181"/>
      <c r="V90" s="181"/>
      <c r="W90" s="177"/>
      <c r="X90" s="178"/>
      <c r="Y90" s="163"/>
      <c r="Z90" s="163"/>
      <c r="AH90" s="163"/>
      <c r="AI90" s="163"/>
      <c r="AJ90" s="163"/>
      <c r="AK90" s="163"/>
      <c r="AL90" s="163"/>
      <c r="AM90" s="163"/>
      <c r="AN90" s="163"/>
      <c r="AO90" s="163"/>
      <c r="AP90" s="163"/>
      <c r="AQ90" s="163"/>
      <c r="AR90" s="162"/>
      <c r="AS90" s="162"/>
      <c r="AT90" s="162"/>
      <c r="AU90" s="162"/>
      <c r="AV90" s="162"/>
      <c r="AW90" s="162"/>
      <c r="AX90" s="162"/>
      <c r="AY90" s="162"/>
      <c r="AZ90" s="162"/>
    </row>
    <row r="91" spans="1:52" s="37" customFormat="1" ht="23.25" customHeight="1" x14ac:dyDescent="0.25">
      <c r="A91" s="548"/>
      <c r="B91" s="562"/>
      <c r="C91" s="550"/>
      <c r="D91" s="55" t="s">
        <v>10</v>
      </c>
      <c r="E91" s="103">
        <f>'Приложение 1 (ОТЧЕТНЫЙ ПЕРИОД)'!E549</f>
        <v>0</v>
      </c>
      <c r="F91" s="103">
        <f>'Приложение 1 (ОТЧЕТНЫЙ ПЕРИОД)'!F549</f>
        <v>0</v>
      </c>
      <c r="G91" s="103">
        <f>'Приложение 1 (ОТЧЕТНЫЙ ПЕРИОД)'!G549</f>
        <v>0</v>
      </c>
      <c r="H91" s="103">
        <f>'Приложение 1 (ОТЧЕТНЫЙ ПЕРИОД)'!H549</f>
        <v>0</v>
      </c>
      <c r="I91" s="103">
        <f>'Приложение 1 (ОТЧЕТНЫЙ ПЕРИОД)'!I549</f>
        <v>0</v>
      </c>
      <c r="J91" s="608"/>
      <c r="K91" s="103">
        <f>'Приложение 1 (ОТЧЕТНЫЙ ПЕРИОД)'!K549</f>
        <v>0</v>
      </c>
      <c r="L91" s="103">
        <f>'Приложение 1 (ОТЧЕТНЫЙ ПЕРИОД)'!L549</f>
        <v>0</v>
      </c>
      <c r="M91" s="103">
        <f>'Приложение 1 (ОТЧЕТНЫЙ ПЕРИОД)'!M549</f>
        <v>0</v>
      </c>
      <c r="N91" s="108">
        <f>'Приложение 1 (ОТЧЕТНЫЙ ПЕРИОД)'!N549</f>
        <v>0</v>
      </c>
      <c r="O91" s="162"/>
      <c r="P91" s="261"/>
      <c r="Q91" s="163"/>
      <c r="R91" s="615"/>
      <c r="S91" s="181"/>
      <c r="T91" s="181"/>
      <c r="U91" s="181"/>
      <c r="V91" s="181"/>
      <c r="W91" s="177"/>
      <c r="X91" s="178"/>
      <c r="Y91" s="163"/>
      <c r="Z91" s="163"/>
      <c r="AH91" s="163"/>
      <c r="AI91" s="163"/>
      <c r="AJ91" s="163"/>
      <c r="AK91" s="163"/>
      <c r="AL91" s="163"/>
      <c r="AM91" s="163"/>
      <c r="AN91" s="163"/>
      <c r="AO91" s="163"/>
      <c r="AP91" s="163"/>
      <c r="AQ91" s="163"/>
      <c r="AR91" s="162"/>
      <c r="AS91" s="162"/>
      <c r="AT91" s="162"/>
      <c r="AU91" s="162"/>
      <c r="AV91" s="162"/>
      <c r="AW91" s="162"/>
      <c r="AX91" s="162"/>
      <c r="AY91" s="162"/>
      <c r="AZ91" s="162"/>
    </row>
    <row r="92" spans="1:52" s="37" customFormat="1" ht="23.25" customHeight="1" thickBot="1" x14ac:dyDescent="0.3">
      <c r="A92" s="549"/>
      <c r="B92" s="563"/>
      <c r="C92" s="551"/>
      <c r="D92" s="95" t="s">
        <v>11</v>
      </c>
      <c r="E92" s="109">
        <f>'Приложение 1 (ОТЧЕТНЫЙ ПЕРИОД)'!E550</f>
        <v>0</v>
      </c>
      <c r="F92" s="109">
        <f>'Приложение 1 (ОТЧЕТНЫЙ ПЕРИОД)'!F550</f>
        <v>0</v>
      </c>
      <c r="G92" s="109">
        <f>'Приложение 1 (ОТЧЕТНЫЙ ПЕРИОД)'!G550</f>
        <v>0</v>
      </c>
      <c r="H92" s="109">
        <f>'Приложение 1 (ОТЧЕТНЫЙ ПЕРИОД)'!H550</f>
        <v>0</v>
      </c>
      <c r="I92" s="109">
        <f>'Приложение 1 (ОТЧЕТНЫЙ ПЕРИОД)'!I550</f>
        <v>0</v>
      </c>
      <c r="J92" s="609"/>
      <c r="K92" s="109">
        <f>'Приложение 1 (ОТЧЕТНЫЙ ПЕРИОД)'!K550</f>
        <v>0</v>
      </c>
      <c r="L92" s="109">
        <f>'Приложение 1 (ОТЧЕТНЫЙ ПЕРИОД)'!L550</f>
        <v>0</v>
      </c>
      <c r="M92" s="109">
        <f>'Приложение 1 (ОТЧЕТНЫЙ ПЕРИОД)'!M550</f>
        <v>0</v>
      </c>
      <c r="N92" s="110">
        <f>'Приложение 1 (ОТЧЕТНЫЙ ПЕРИОД)'!N550</f>
        <v>0</v>
      </c>
      <c r="O92" s="162"/>
      <c r="P92" s="261"/>
      <c r="Q92" s="163"/>
      <c r="R92" s="616"/>
      <c r="S92" s="182"/>
      <c r="T92" s="182"/>
      <c r="U92" s="182"/>
      <c r="V92" s="182"/>
      <c r="W92" s="179"/>
      <c r="X92" s="180"/>
      <c r="Y92" s="163"/>
      <c r="Z92" s="163"/>
      <c r="AH92" s="163"/>
      <c r="AI92" s="163"/>
      <c r="AJ92" s="163"/>
      <c r="AK92" s="163"/>
      <c r="AL92" s="163"/>
      <c r="AM92" s="163"/>
      <c r="AN92" s="163"/>
      <c r="AO92" s="163"/>
      <c r="AP92" s="163"/>
      <c r="AQ92" s="163"/>
      <c r="AR92" s="162"/>
      <c r="AS92" s="162"/>
      <c r="AT92" s="162"/>
      <c r="AU92" s="162"/>
      <c r="AV92" s="162"/>
      <c r="AW92" s="162"/>
      <c r="AX92" s="162"/>
      <c r="AY92" s="162"/>
      <c r="AZ92" s="162"/>
    </row>
    <row r="93" spans="1:52" s="37" customFormat="1" ht="23.25" x14ac:dyDescent="0.35">
      <c r="A93"/>
      <c r="B93"/>
      <c r="C93" s="115"/>
      <c r="D93" s="116" t="s">
        <v>65</v>
      </c>
      <c r="E93" s="117">
        <f>E90+E91+E92</f>
        <v>0</v>
      </c>
      <c r="F93" s="117">
        <f>F90+F91+F92</f>
        <v>0</v>
      </c>
      <c r="G93" s="117">
        <f>G90+G91+G92</f>
        <v>0</v>
      </c>
      <c r="H93" s="117">
        <f>H90+H91+H92</f>
        <v>0</v>
      </c>
      <c r="I93" s="117">
        <f>I90+I91+I92</f>
        <v>0</v>
      </c>
      <c r="J93" s="117"/>
      <c r="K93" s="117">
        <f>K90+K91+K92</f>
        <v>0</v>
      </c>
      <c r="L93" s="117">
        <f>L90+L91+L92</f>
        <v>0</v>
      </c>
      <c r="M93" s="117">
        <f>M90+M91+M92</f>
        <v>0</v>
      </c>
      <c r="N93" s="117">
        <f>N90+N91+N92</f>
        <v>0</v>
      </c>
      <c r="O93" s="167"/>
      <c r="P93" s="265">
        <f>SUM(E93:O93)</f>
        <v>0</v>
      </c>
      <c r="Q93" s="163"/>
      <c r="R93" s="163"/>
      <c r="S93" s="155"/>
      <c r="T93" s="155"/>
      <c r="U93" s="155"/>
      <c r="V93" s="155"/>
      <c r="W93" s="163"/>
      <c r="X93" s="163"/>
      <c r="Y93" s="163"/>
      <c r="Z93" s="163"/>
      <c r="AA93" s="163"/>
      <c r="AB93" s="155"/>
      <c r="AC93" s="155"/>
      <c r="AD93" s="155"/>
      <c r="AE93" s="155"/>
      <c r="AF93" s="163"/>
      <c r="AG93" s="163"/>
      <c r="AH93" s="163"/>
      <c r="AI93" s="163"/>
      <c r="AJ93" s="163"/>
      <c r="AK93" s="163"/>
      <c r="AL93" s="163"/>
      <c r="AM93" s="163"/>
      <c r="AN93" s="163"/>
      <c r="AO93" s="163"/>
      <c r="AP93" s="163"/>
      <c r="AQ93" s="163"/>
      <c r="AR93" s="162"/>
      <c r="AS93" s="162"/>
      <c r="AT93" s="162"/>
      <c r="AU93" s="162"/>
      <c r="AV93" s="162"/>
      <c r="AW93" s="162"/>
      <c r="AX93" s="162"/>
      <c r="AY93" s="162"/>
      <c r="AZ93" s="162"/>
    </row>
    <row r="94" spans="1:52" s="37" customFormat="1" ht="24" thickBot="1" x14ac:dyDescent="0.4">
      <c r="A94"/>
      <c r="B94"/>
      <c r="C94"/>
      <c r="D94" s="114" t="s">
        <v>65</v>
      </c>
      <c r="E94" s="113">
        <f>E93-E89</f>
        <v>0</v>
      </c>
      <c r="F94" s="113">
        <f>F93-F89</f>
        <v>0</v>
      </c>
      <c r="G94" s="113">
        <f>G93-G89</f>
        <v>0</v>
      </c>
      <c r="H94" s="113">
        <f>H93-H89</f>
        <v>0</v>
      </c>
      <c r="I94" s="113">
        <f>I93-I89</f>
        <v>0</v>
      </c>
      <c r="J94" s="113"/>
      <c r="K94" s="113">
        <f>K93-K89</f>
        <v>0</v>
      </c>
      <c r="L94" s="113">
        <f>L93-L89</f>
        <v>0</v>
      </c>
      <c r="M94" s="113">
        <f>M93-M89</f>
        <v>0</v>
      </c>
      <c r="N94" s="113">
        <f>N93-N89</f>
        <v>0</v>
      </c>
      <c r="O94" s="159"/>
      <c r="P94" s="264">
        <f>SUM(E94:O94)</f>
        <v>0</v>
      </c>
      <c r="Q94" s="163"/>
      <c r="R94" s="163"/>
      <c r="S94" s="155"/>
      <c r="T94" s="155"/>
      <c r="U94" s="155"/>
      <c r="V94" s="155"/>
      <c r="W94" s="163"/>
      <c r="X94" s="163"/>
      <c r="Y94" s="163"/>
      <c r="Z94" s="163"/>
      <c r="AA94" s="163"/>
      <c r="AB94" s="155"/>
      <c r="AC94" s="155"/>
      <c r="AD94" s="155"/>
      <c r="AE94" s="155"/>
      <c r="AF94" s="163"/>
      <c r="AG94" s="163"/>
      <c r="AH94" s="163"/>
      <c r="AI94" s="163"/>
      <c r="AJ94" s="163"/>
      <c r="AK94" s="163"/>
      <c r="AL94" s="163"/>
      <c r="AM94" s="163"/>
      <c r="AN94" s="163"/>
      <c r="AO94" s="163"/>
      <c r="AP94" s="163"/>
      <c r="AQ94" s="163"/>
      <c r="AR94" s="162"/>
      <c r="AS94" s="162"/>
      <c r="AT94" s="162"/>
      <c r="AU94" s="162"/>
      <c r="AV94" s="162"/>
      <c r="AW94" s="162"/>
      <c r="AX94" s="162"/>
      <c r="AY94" s="162"/>
      <c r="AZ94" s="162"/>
    </row>
    <row r="95" spans="1:52" s="37" customFormat="1" ht="36.75" customHeight="1" thickBot="1" x14ac:dyDescent="0.3">
      <c r="A95" s="70"/>
      <c r="B95" s="71"/>
      <c r="C95" s="71"/>
      <c r="D95" s="71"/>
      <c r="E95" s="100" t="s">
        <v>90</v>
      </c>
      <c r="F95" s="99" t="s">
        <v>59</v>
      </c>
      <c r="G95" s="101"/>
      <c r="H95" s="71"/>
      <c r="I95" s="71"/>
      <c r="J95" s="71"/>
      <c r="K95" s="71"/>
      <c r="L95" s="71"/>
      <c r="M95" s="71"/>
      <c r="N95" s="72"/>
      <c r="O95" s="162"/>
      <c r="P95" s="261"/>
      <c r="Q95" s="163"/>
      <c r="R95" s="163"/>
      <c r="S95" s="155"/>
      <c r="T95" s="155"/>
      <c r="U95" s="155"/>
      <c r="V95" s="155"/>
      <c r="W95" s="163"/>
      <c r="X95" s="163"/>
      <c r="Y95" s="163"/>
      <c r="Z95" s="163"/>
      <c r="AA95" s="163"/>
      <c r="AB95" s="155"/>
      <c r="AC95" s="155"/>
      <c r="AD95" s="155"/>
      <c r="AE95" s="155"/>
      <c r="AF95" s="163"/>
      <c r="AG95" s="163"/>
      <c r="AH95" s="163"/>
      <c r="AI95" s="163"/>
      <c r="AJ95" s="163"/>
      <c r="AK95" s="163"/>
      <c r="AL95" s="163"/>
      <c r="AM95" s="163"/>
      <c r="AN95" s="163"/>
      <c r="AO95" s="163"/>
      <c r="AP95" s="163"/>
      <c r="AQ95" s="163"/>
      <c r="AR95" s="162"/>
      <c r="AS95" s="162"/>
      <c r="AT95" s="162"/>
      <c r="AU95" s="162"/>
      <c r="AV95" s="162"/>
      <c r="AW95" s="162"/>
      <c r="AX95" s="162"/>
      <c r="AY95" s="162"/>
      <c r="AZ95" s="162"/>
    </row>
    <row r="96" spans="1:52" s="37" customFormat="1" ht="40.5" x14ac:dyDescent="0.25">
      <c r="A96" s="548" t="str">
        <f>E95</f>
        <v>VIII.</v>
      </c>
      <c r="B96" s="74" t="s">
        <v>51</v>
      </c>
      <c r="C96" s="550"/>
      <c r="D96" s="54" t="s">
        <v>9</v>
      </c>
      <c r="E96" s="106">
        <f>'Приложение 1 (ОТЧЕТНЫЙ ПЕРИОД)'!E576</f>
        <v>0</v>
      </c>
      <c r="F96" s="106">
        <f>'Приложение 1 (ОТЧЕТНЫЙ ПЕРИОД)'!F576</f>
        <v>0</v>
      </c>
      <c r="G96" s="106">
        <f>'Приложение 1 (ОТЧЕТНЫЙ ПЕРИОД)'!G576</f>
        <v>0</v>
      </c>
      <c r="H96" s="106">
        <f>'Приложение 1 (ОТЧЕТНЫЙ ПЕРИОД)'!H576</f>
        <v>0</v>
      </c>
      <c r="I96" s="106">
        <f>'Приложение 1 (ОТЧЕТНЫЙ ПЕРИОД)'!I576</f>
        <v>0</v>
      </c>
      <c r="J96" s="607"/>
      <c r="K96" s="106">
        <f>'Приложение 1 (ОТЧЕТНЫЙ ПЕРИОД)'!K576</f>
        <v>0</v>
      </c>
      <c r="L96" s="106">
        <f>'Приложение 1 (ОТЧЕТНЫЙ ПЕРИОД)'!L576</f>
        <v>0</v>
      </c>
      <c r="M96" s="106">
        <f>'Приложение 1 (ОТЧЕТНЫЙ ПЕРИОД)'!M576</f>
        <v>0</v>
      </c>
      <c r="N96" s="107">
        <f>'Приложение 1 (ОТЧЕТНЫЙ ПЕРИОД)'!N576</f>
        <v>0</v>
      </c>
      <c r="O96" s="162"/>
      <c r="P96" s="261"/>
      <c r="Q96" s="163"/>
      <c r="R96" s="614" t="str">
        <f>B97</f>
        <v>НАУКА</v>
      </c>
      <c r="S96" s="183" t="str">
        <f>D96</f>
        <v>Всего</v>
      </c>
      <c r="T96" s="183">
        <f>E96</f>
        <v>0</v>
      </c>
      <c r="U96" s="183">
        <f>F96</f>
        <v>0</v>
      </c>
      <c r="V96" s="183">
        <f>G96</f>
        <v>0</v>
      </c>
      <c r="W96" s="183" t="e">
        <f>F96/E96%</f>
        <v>#DIV/0!</v>
      </c>
      <c r="X96" s="184" t="e">
        <f>G96/F96%</f>
        <v>#DIV/0!</v>
      </c>
      <c r="Y96" s="163"/>
      <c r="Z96" s="163"/>
      <c r="AH96" s="163"/>
      <c r="AI96" s="163"/>
      <c r="AJ96" s="163"/>
      <c r="AK96" s="163"/>
      <c r="AL96" s="163"/>
      <c r="AM96" s="163"/>
      <c r="AN96" s="163"/>
      <c r="AO96" s="163"/>
      <c r="AP96" s="163"/>
      <c r="AQ96" s="163"/>
      <c r="AR96" s="162"/>
      <c r="AS96" s="162"/>
      <c r="AT96" s="162"/>
      <c r="AU96" s="162"/>
      <c r="AV96" s="162"/>
      <c r="AW96" s="162"/>
      <c r="AX96" s="162"/>
      <c r="AY96" s="162"/>
      <c r="AZ96" s="162"/>
    </row>
    <row r="97" spans="1:52" s="37" customFormat="1" ht="20.25" customHeight="1" x14ac:dyDescent="0.25">
      <c r="A97" s="548"/>
      <c r="B97" s="561" t="str">
        <f>F95</f>
        <v>НАУКА</v>
      </c>
      <c r="C97" s="550"/>
      <c r="D97" s="55" t="s">
        <v>18</v>
      </c>
      <c r="E97" s="103">
        <f>'Приложение 1 (ОТЧЕТНЫЙ ПЕРИОД)'!E577</f>
        <v>0</v>
      </c>
      <c r="F97" s="103">
        <f>'Приложение 1 (ОТЧЕТНЫЙ ПЕРИОД)'!F577</f>
        <v>0</v>
      </c>
      <c r="G97" s="103">
        <f>'Приложение 1 (ОТЧЕТНЫЙ ПЕРИОД)'!G577</f>
        <v>0</v>
      </c>
      <c r="H97" s="103">
        <f>'Приложение 1 (ОТЧЕТНЫЙ ПЕРИОД)'!H577</f>
        <v>0</v>
      </c>
      <c r="I97" s="103">
        <f>'Приложение 1 (ОТЧЕТНЫЙ ПЕРИОД)'!I577</f>
        <v>0</v>
      </c>
      <c r="J97" s="608"/>
      <c r="K97" s="103">
        <f>'Приложение 1 (ОТЧЕТНЫЙ ПЕРИОД)'!K577</f>
        <v>0</v>
      </c>
      <c r="L97" s="103">
        <f>'Приложение 1 (ОТЧЕТНЫЙ ПЕРИОД)'!L577</f>
        <v>0</v>
      </c>
      <c r="M97" s="103">
        <f>'Приложение 1 (ОТЧЕТНЫЙ ПЕРИОД)'!M577</f>
        <v>0</v>
      </c>
      <c r="N97" s="108">
        <f>'Приложение 1 (ОТЧЕТНЫЙ ПЕРИОД)'!N577</f>
        <v>0</v>
      </c>
      <c r="O97" s="162"/>
      <c r="P97" s="261"/>
      <c r="Q97" s="163"/>
      <c r="R97" s="615"/>
      <c r="S97" s="181"/>
      <c r="T97" s="181"/>
      <c r="U97" s="181"/>
      <c r="V97" s="181"/>
      <c r="W97" s="177"/>
      <c r="X97" s="178"/>
      <c r="Y97" s="163"/>
      <c r="Z97" s="163"/>
      <c r="AH97" s="163"/>
      <c r="AI97" s="163"/>
      <c r="AJ97" s="163"/>
      <c r="AK97" s="163"/>
      <c r="AL97" s="163"/>
      <c r="AM97" s="163"/>
      <c r="AN97" s="163"/>
      <c r="AO97" s="163"/>
      <c r="AP97" s="163"/>
      <c r="AQ97" s="163"/>
      <c r="AR97" s="162"/>
      <c r="AS97" s="162"/>
      <c r="AT97" s="162"/>
      <c r="AU97" s="162"/>
      <c r="AV97" s="162"/>
      <c r="AW97" s="162"/>
      <c r="AX97" s="162"/>
      <c r="AY97" s="162"/>
      <c r="AZ97" s="162"/>
    </row>
    <row r="98" spans="1:52" s="37" customFormat="1" ht="20.25" customHeight="1" x14ac:dyDescent="0.25">
      <c r="A98" s="548"/>
      <c r="B98" s="562"/>
      <c r="C98" s="550"/>
      <c r="D98" s="55" t="s">
        <v>10</v>
      </c>
      <c r="E98" s="103">
        <f>'Приложение 1 (ОТЧЕТНЫЙ ПЕРИОД)'!E578</f>
        <v>0</v>
      </c>
      <c r="F98" s="103">
        <f>'Приложение 1 (ОТЧЕТНЫЙ ПЕРИОД)'!F578</f>
        <v>0</v>
      </c>
      <c r="G98" s="103">
        <f>'Приложение 1 (ОТЧЕТНЫЙ ПЕРИОД)'!G578</f>
        <v>0</v>
      </c>
      <c r="H98" s="103">
        <f>'Приложение 1 (ОТЧЕТНЫЙ ПЕРИОД)'!H578</f>
        <v>0</v>
      </c>
      <c r="I98" s="103">
        <f>'Приложение 1 (ОТЧЕТНЫЙ ПЕРИОД)'!I578</f>
        <v>0</v>
      </c>
      <c r="J98" s="608"/>
      <c r="K98" s="103">
        <f>'Приложение 1 (ОТЧЕТНЫЙ ПЕРИОД)'!K578</f>
        <v>0</v>
      </c>
      <c r="L98" s="103">
        <f>'Приложение 1 (ОТЧЕТНЫЙ ПЕРИОД)'!L578</f>
        <v>0</v>
      </c>
      <c r="M98" s="103">
        <f>'Приложение 1 (ОТЧЕТНЫЙ ПЕРИОД)'!M578</f>
        <v>0</v>
      </c>
      <c r="N98" s="108">
        <f>'Приложение 1 (ОТЧЕТНЫЙ ПЕРИОД)'!N578</f>
        <v>0</v>
      </c>
      <c r="O98" s="162"/>
      <c r="P98" s="261"/>
      <c r="Q98" s="163"/>
      <c r="R98" s="615"/>
      <c r="S98" s="181"/>
      <c r="T98" s="181"/>
      <c r="U98" s="181"/>
      <c r="V98" s="181"/>
      <c r="W98" s="177"/>
      <c r="X98" s="178"/>
      <c r="Y98" s="163"/>
      <c r="Z98" s="163"/>
      <c r="AH98" s="163"/>
      <c r="AI98" s="163"/>
      <c r="AJ98" s="163"/>
      <c r="AK98" s="163"/>
      <c r="AL98" s="163"/>
      <c r="AM98" s="163"/>
      <c r="AN98" s="163"/>
      <c r="AO98" s="163"/>
      <c r="AP98" s="163"/>
      <c r="AQ98" s="163"/>
      <c r="AR98" s="162"/>
      <c r="AS98" s="162"/>
      <c r="AT98" s="162"/>
      <c r="AU98" s="162"/>
      <c r="AV98" s="162"/>
      <c r="AW98" s="162"/>
      <c r="AX98" s="162"/>
      <c r="AY98" s="162"/>
      <c r="AZ98" s="162"/>
    </row>
    <row r="99" spans="1:52" s="37" customFormat="1" ht="21" customHeight="1" thickBot="1" x14ac:dyDescent="0.3">
      <c r="A99" s="549"/>
      <c r="B99" s="563"/>
      <c r="C99" s="551"/>
      <c r="D99" s="95" t="s">
        <v>11</v>
      </c>
      <c r="E99" s="109">
        <f>'Приложение 1 (ОТЧЕТНЫЙ ПЕРИОД)'!E579</f>
        <v>0</v>
      </c>
      <c r="F99" s="109">
        <f>'Приложение 1 (ОТЧЕТНЫЙ ПЕРИОД)'!F579</f>
        <v>0</v>
      </c>
      <c r="G99" s="109">
        <f>'Приложение 1 (ОТЧЕТНЫЙ ПЕРИОД)'!G579</f>
        <v>0</v>
      </c>
      <c r="H99" s="109">
        <f>'Приложение 1 (ОТЧЕТНЫЙ ПЕРИОД)'!H579</f>
        <v>0</v>
      </c>
      <c r="I99" s="109">
        <f>'Приложение 1 (ОТЧЕТНЫЙ ПЕРИОД)'!I579</f>
        <v>0</v>
      </c>
      <c r="J99" s="609"/>
      <c r="K99" s="109">
        <f>'Приложение 1 (ОТЧЕТНЫЙ ПЕРИОД)'!K579</f>
        <v>0</v>
      </c>
      <c r="L99" s="109">
        <f>'Приложение 1 (ОТЧЕТНЫЙ ПЕРИОД)'!L579</f>
        <v>0</v>
      </c>
      <c r="M99" s="109">
        <f>'Приложение 1 (ОТЧЕТНЫЙ ПЕРИОД)'!M579</f>
        <v>0</v>
      </c>
      <c r="N99" s="110">
        <f>'Приложение 1 (ОТЧЕТНЫЙ ПЕРИОД)'!N579</f>
        <v>0</v>
      </c>
      <c r="O99" s="162"/>
      <c r="P99" s="261"/>
      <c r="Q99" s="163"/>
      <c r="R99" s="616"/>
      <c r="S99" s="182"/>
      <c r="T99" s="182"/>
      <c r="U99" s="182"/>
      <c r="V99" s="182"/>
      <c r="W99" s="179"/>
      <c r="X99" s="180"/>
      <c r="Y99" s="163"/>
      <c r="Z99" s="163"/>
      <c r="AH99" s="163"/>
      <c r="AI99" s="163"/>
      <c r="AJ99" s="163"/>
      <c r="AK99" s="163"/>
      <c r="AL99" s="163"/>
      <c r="AM99" s="163"/>
      <c r="AN99" s="163"/>
      <c r="AO99" s="163"/>
      <c r="AP99" s="163"/>
      <c r="AQ99" s="163"/>
      <c r="AR99" s="162"/>
      <c r="AS99" s="162"/>
      <c r="AT99" s="162"/>
      <c r="AU99" s="162"/>
      <c r="AV99" s="162"/>
      <c r="AW99" s="162"/>
      <c r="AX99" s="162"/>
      <c r="AY99" s="162"/>
      <c r="AZ99" s="162"/>
    </row>
    <row r="100" spans="1:52" s="37" customFormat="1" ht="23.25" x14ac:dyDescent="0.35">
      <c r="A100"/>
      <c r="B100"/>
      <c r="C100" s="115"/>
      <c r="D100" s="116" t="s">
        <v>65</v>
      </c>
      <c r="E100" s="117">
        <f>E97+E98+E99</f>
        <v>0</v>
      </c>
      <c r="F100" s="117">
        <f>F97+F98+F99</f>
        <v>0</v>
      </c>
      <c r="G100" s="117">
        <f>G97+G98+G99</f>
        <v>0</v>
      </c>
      <c r="H100" s="117">
        <f>H97+H98+H99</f>
        <v>0</v>
      </c>
      <c r="I100" s="117">
        <f>I97+I98+I99</f>
        <v>0</v>
      </c>
      <c r="J100" s="117"/>
      <c r="K100" s="117">
        <f>K97+K98+K99</f>
        <v>0</v>
      </c>
      <c r="L100" s="117">
        <f>L97+L98+L99</f>
        <v>0</v>
      </c>
      <c r="M100" s="117">
        <f>M97+M98+M99</f>
        <v>0</v>
      </c>
      <c r="N100" s="117">
        <f>N97+N98+N99</f>
        <v>0</v>
      </c>
      <c r="O100" s="167"/>
      <c r="P100" s="265">
        <f>SUM(E100:O100)</f>
        <v>0</v>
      </c>
      <c r="Q100" s="163"/>
      <c r="R100" s="163"/>
      <c r="S100" s="155"/>
      <c r="T100" s="155"/>
      <c r="U100" s="155"/>
      <c r="V100" s="155"/>
      <c r="W100" s="163"/>
      <c r="X100" s="163"/>
      <c r="Y100" s="163"/>
      <c r="Z100" s="163"/>
      <c r="AA100" s="163"/>
      <c r="AB100" s="155"/>
      <c r="AC100" s="155"/>
      <c r="AD100" s="155"/>
      <c r="AE100" s="155"/>
      <c r="AF100" s="163"/>
      <c r="AG100" s="163"/>
      <c r="AH100" s="163"/>
      <c r="AI100" s="163"/>
      <c r="AJ100" s="163"/>
      <c r="AK100" s="163"/>
      <c r="AL100" s="163"/>
      <c r="AM100" s="163"/>
      <c r="AN100" s="163"/>
      <c r="AO100" s="163"/>
      <c r="AP100" s="163"/>
      <c r="AQ100" s="163"/>
      <c r="AR100" s="162"/>
      <c r="AS100" s="162"/>
      <c r="AT100" s="162"/>
      <c r="AU100" s="162"/>
      <c r="AV100" s="162"/>
      <c r="AW100" s="162"/>
      <c r="AX100" s="162"/>
      <c r="AY100" s="162"/>
      <c r="AZ100" s="162"/>
    </row>
    <row r="101" spans="1:52" s="37" customFormat="1" ht="24" thickBot="1" x14ac:dyDescent="0.4">
      <c r="A101"/>
      <c r="B101"/>
      <c r="C101"/>
      <c r="D101" s="114" t="s">
        <v>65</v>
      </c>
      <c r="E101" s="113">
        <f>E100-E96</f>
        <v>0</v>
      </c>
      <c r="F101" s="113">
        <f>F100-F96</f>
        <v>0</v>
      </c>
      <c r="G101" s="113">
        <f>G100-G96</f>
        <v>0</v>
      </c>
      <c r="H101" s="113">
        <f>H100-H96</f>
        <v>0</v>
      </c>
      <c r="I101" s="113">
        <f>I100-I96</f>
        <v>0</v>
      </c>
      <c r="J101" s="113"/>
      <c r="K101" s="113">
        <f>K100-K96</f>
        <v>0</v>
      </c>
      <c r="L101" s="113">
        <f>L100-L96</f>
        <v>0</v>
      </c>
      <c r="M101" s="113">
        <f>M100-M96</f>
        <v>0</v>
      </c>
      <c r="N101" s="113">
        <f>N100-N96</f>
        <v>0</v>
      </c>
      <c r="O101" s="159"/>
      <c r="P101" s="264">
        <f>SUM(E101:O101)</f>
        <v>0</v>
      </c>
      <c r="Q101" s="163"/>
      <c r="R101" s="163"/>
      <c r="S101" s="155"/>
      <c r="T101" s="155"/>
      <c r="U101" s="155"/>
      <c r="V101" s="155"/>
      <c r="W101" s="163"/>
      <c r="X101" s="163"/>
      <c r="Y101" s="163"/>
      <c r="Z101" s="163"/>
      <c r="AA101" s="163"/>
      <c r="AB101" s="155"/>
      <c r="AC101" s="155"/>
      <c r="AD101" s="155"/>
      <c r="AE101" s="155"/>
      <c r="AF101" s="163"/>
      <c r="AG101" s="163"/>
      <c r="AH101" s="163"/>
      <c r="AI101" s="163"/>
      <c r="AJ101" s="163"/>
      <c r="AK101" s="163"/>
      <c r="AL101" s="163"/>
      <c r="AM101" s="163"/>
      <c r="AN101" s="163"/>
      <c r="AO101" s="163"/>
      <c r="AP101" s="163"/>
      <c r="AQ101" s="163"/>
      <c r="AR101" s="162"/>
      <c r="AS101" s="162"/>
      <c r="AT101" s="162"/>
      <c r="AU101" s="162"/>
      <c r="AV101" s="162"/>
      <c r="AW101" s="162"/>
      <c r="AX101" s="162"/>
      <c r="AY101" s="162"/>
      <c r="AZ101" s="162"/>
    </row>
    <row r="102" spans="1:52" s="37" customFormat="1" ht="38.25" customHeight="1" thickBot="1" x14ac:dyDescent="0.3">
      <c r="A102" s="70"/>
      <c r="B102" s="71"/>
      <c r="C102" s="71"/>
      <c r="D102" s="71"/>
      <c r="E102" s="100" t="s">
        <v>91</v>
      </c>
      <c r="F102" s="99" t="s">
        <v>60</v>
      </c>
      <c r="G102" s="101"/>
      <c r="H102" s="71"/>
      <c r="I102" s="71"/>
      <c r="J102" s="71"/>
      <c r="K102" s="71"/>
      <c r="L102" s="71"/>
      <c r="M102" s="71"/>
      <c r="N102" s="72"/>
      <c r="O102" s="162"/>
      <c r="P102" s="261"/>
      <c r="Q102" s="163"/>
      <c r="R102" s="163"/>
      <c r="S102" s="155"/>
      <c r="T102" s="155"/>
      <c r="U102" s="155"/>
      <c r="V102" s="155"/>
      <c r="W102" s="163"/>
      <c r="X102" s="163"/>
      <c r="Y102" s="163"/>
      <c r="Z102" s="163"/>
      <c r="AA102" s="163"/>
      <c r="AB102" s="155"/>
      <c r="AC102" s="155"/>
      <c r="AD102" s="155"/>
      <c r="AE102" s="155"/>
      <c r="AF102" s="163"/>
      <c r="AG102" s="163"/>
      <c r="AH102" s="163"/>
      <c r="AI102" s="163"/>
      <c r="AJ102" s="163"/>
      <c r="AK102" s="163"/>
      <c r="AL102" s="163"/>
      <c r="AM102" s="163"/>
      <c r="AN102" s="163"/>
      <c r="AO102" s="163"/>
      <c r="AP102" s="163"/>
      <c r="AQ102" s="163"/>
      <c r="AR102" s="162"/>
      <c r="AS102" s="162"/>
      <c r="AT102" s="162"/>
      <c r="AU102" s="162"/>
      <c r="AV102" s="162"/>
      <c r="AW102" s="162"/>
      <c r="AX102" s="162"/>
      <c r="AY102" s="162"/>
      <c r="AZ102" s="162"/>
    </row>
    <row r="103" spans="1:52" s="37" customFormat="1" ht="40.5" x14ac:dyDescent="0.25">
      <c r="A103" s="548" t="str">
        <f>E102</f>
        <v>IX.</v>
      </c>
      <c r="B103" s="74" t="s">
        <v>51</v>
      </c>
      <c r="C103" s="550"/>
      <c r="D103" s="54" t="s">
        <v>9</v>
      </c>
      <c r="E103" s="106">
        <f>'Приложение 1 (ОТЧЕТНЫЙ ПЕРИОД)'!E599</f>
        <v>1.56</v>
      </c>
      <c r="F103" s="106">
        <f>'Приложение 1 (ОТЧЕТНЫЙ ПЕРИОД)'!F599</f>
        <v>1.56</v>
      </c>
      <c r="G103" s="106">
        <f>'Приложение 1 (ОТЧЕТНЫЙ ПЕРИОД)'!G599</f>
        <v>1.56</v>
      </c>
      <c r="H103" s="106">
        <f>'Приложение 1 (ОТЧЕТНЫЙ ПЕРИОД)'!H599</f>
        <v>0.2</v>
      </c>
      <c r="I103" s="106">
        <f>'Приложение 1 (ОТЧЕТНЫЙ ПЕРИОД)'!I599</f>
        <v>0</v>
      </c>
      <c r="J103" s="607"/>
      <c r="K103" s="106">
        <f>'Приложение 1 (ОТЧЕТНЫЙ ПЕРИОД)'!K599</f>
        <v>0</v>
      </c>
      <c r="L103" s="106">
        <f>'Приложение 1 (ОТЧЕТНЫЙ ПЕРИОД)'!L599</f>
        <v>0</v>
      </c>
      <c r="M103" s="106">
        <f>'Приложение 1 (ОТЧЕТНЫЙ ПЕРИОД)'!M599</f>
        <v>0</v>
      </c>
      <c r="N103" s="107">
        <f>'Приложение 1 (ОТЧЕТНЫЙ ПЕРИОД)'!N599</f>
        <v>1.76</v>
      </c>
      <c r="O103" s="162"/>
      <c r="P103" s="261"/>
      <c r="Q103" s="163"/>
      <c r="R103" s="614" t="str">
        <f>B104</f>
        <v>ЦИФРОВАЯ ЭКОНОМИКА</v>
      </c>
      <c r="S103" s="183" t="str">
        <f>D103</f>
        <v>Всего</v>
      </c>
      <c r="T103" s="183">
        <f>E103</f>
        <v>1.56</v>
      </c>
      <c r="U103" s="183">
        <f>F103</f>
        <v>1.56</v>
      </c>
      <c r="V103" s="183">
        <f>G103</f>
        <v>1.56</v>
      </c>
      <c r="W103" s="183">
        <f>F103/E103%</f>
        <v>100</v>
      </c>
      <c r="X103" s="184">
        <f>G103/F103%</f>
        <v>100</v>
      </c>
      <c r="Y103" s="163"/>
      <c r="Z103" s="163"/>
      <c r="AH103" s="163"/>
      <c r="AI103" s="163"/>
      <c r="AJ103" s="163"/>
      <c r="AK103" s="163"/>
      <c r="AL103" s="163"/>
      <c r="AM103" s="163"/>
      <c r="AN103" s="163"/>
      <c r="AO103" s="163"/>
      <c r="AP103" s="163"/>
      <c r="AQ103" s="163"/>
      <c r="AR103" s="162"/>
      <c r="AS103" s="162"/>
      <c r="AT103" s="162"/>
      <c r="AU103" s="162"/>
      <c r="AV103" s="162"/>
      <c r="AW103" s="162"/>
      <c r="AX103" s="162"/>
      <c r="AY103" s="162"/>
      <c r="AZ103" s="162"/>
    </row>
    <row r="104" spans="1:52" s="37" customFormat="1" ht="23.25" customHeight="1" x14ac:dyDescent="0.25">
      <c r="A104" s="548"/>
      <c r="B104" s="561" t="str">
        <f>F102</f>
        <v>ЦИФРОВАЯ ЭКОНОМИКА</v>
      </c>
      <c r="C104" s="550"/>
      <c r="D104" s="55" t="s">
        <v>18</v>
      </c>
      <c r="E104" s="103">
        <f>'Приложение 1 (ОТЧЕТНЫЙ ПЕРИОД)'!E600</f>
        <v>0</v>
      </c>
      <c r="F104" s="103">
        <f>'Приложение 1 (ОТЧЕТНЫЙ ПЕРИОД)'!F600</f>
        <v>0</v>
      </c>
      <c r="G104" s="103">
        <f>'Приложение 1 (ОТЧЕТНЫЙ ПЕРИОД)'!G600</f>
        <v>0</v>
      </c>
      <c r="H104" s="103">
        <f>'Приложение 1 (ОТЧЕТНЫЙ ПЕРИОД)'!H600</f>
        <v>0</v>
      </c>
      <c r="I104" s="103">
        <f>'Приложение 1 (ОТЧЕТНЫЙ ПЕРИОД)'!I600</f>
        <v>0</v>
      </c>
      <c r="J104" s="608"/>
      <c r="K104" s="103">
        <f>'Приложение 1 (ОТЧЕТНЫЙ ПЕРИОД)'!K600</f>
        <v>0</v>
      </c>
      <c r="L104" s="103">
        <f>'Приложение 1 (ОТЧЕТНЫЙ ПЕРИОД)'!L600</f>
        <v>0</v>
      </c>
      <c r="M104" s="103">
        <f>'Приложение 1 (ОТЧЕТНЫЙ ПЕРИОД)'!M600</f>
        <v>0</v>
      </c>
      <c r="N104" s="108">
        <f>'Приложение 1 (ОТЧЕТНЫЙ ПЕРИОД)'!N600</f>
        <v>0</v>
      </c>
      <c r="O104" s="162"/>
      <c r="P104" s="261"/>
      <c r="Q104" s="163"/>
      <c r="R104" s="615"/>
      <c r="S104" s="181"/>
      <c r="T104" s="181"/>
      <c r="U104" s="181"/>
      <c r="V104" s="181"/>
      <c r="W104" s="177"/>
      <c r="X104" s="178"/>
      <c r="Y104" s="163"/>
      <c r="Z104" s="163"/>
      <c r="AH104" s="163"/>
      <c r="AI104" s="163"/>
      <c r="AJ104" s="163"/>
      <c r="AK104" s="163"/>
      <c r="AL104" s="163"/>
      <c r="AM104" s="163"/>
      <c r="AN104" s="163"/>
      <c r="AO104" s="163"/>
      <c r="AP104" s="163"/>
      <c r="AQ104" s="163"/>
      <c r="AR104" s="162"/>
      <c r="AS104" s="162"/>
      <c r="AT104" s="162"/>
      <c r="AU104" s="162"/>
      <c r="AV104" s="162"/>
      <c r="AW104" s="162"/>
      <c r="AX104" s="162"/>
      <c r="AY104" s="162"/>
      <c r="AZ104" s="162"/>
    </row>
    <row r="105" spans="1:52" s="37" customFormat="1" ht="23.25" customHeight="1" x14ac:dyDescent="0.25">
      <c r="A105" s="548"/>
      <c r="B105" s="562"/>
      <c r="C105" s="550"/>
      <c r="D105" s="55" t="s">
        <v>10</v>
      </c>
      <c r="E105" s="103">
        <f>'Приложение 1 (ОТЧЕТНЫЙ ПЕРИОД)'!E601</f>
        <v>0</v>
      </c>
      <c r="F105" s="103">
        <f>'Приложение 1 (ОТЧЕТНЫЙ ПЕРИОД)'!F601</f>
        <v>0</v>
      </c>
      <c r="G105" s="103">
        <f>'Приложение 1 (ОТЧЕТНЫЙ ПЕРИОД)'!G601</f>
        <v>0</v>
      </c>
      <c r="H105" s="103">
        <f>'Приложение 1 (ОТЧЕТНЫЙ ПЕРИОД)'!H601</f>
        <v>0</v>
      </c>
      <c r="I105" s="103">
        <f>'Приложение 1 (ОТЧЕТНЫЙ ПЕРИОД)'!I601</f>
        <v>0</v>
      </c>
      <c r="J105" s="608"/>
      <c r="K105" s="103">
        <f>'Приложение 1 (ОТЧЕТНЫЙ ПЕРИОД)'!K601</f>
        <v>0</v>
      </c>
      <c r="L105" s="103">
        <f>'Приложение 1 (ОТЧЕТНЫЙ ПЕРИОД)'!L601</f>
        <v>0</v>
      </c>
      <c r="M105" s="103">
        <f>'Приложение 1 (ОТЧЕТНЫЙ ПЕРИОД)'!M601</f>
        <v>0</v>
      </c>
      <c r="N105" s="108">
        <f>'Приложение 1 (ОТЧЕТНЫЙ ПЕРИОД)'!N601</f>
        <v>0</v>
      </c>
      <c r="O105" s="162"/>
      <c r="P105" s="261"/>
      <c r="Q105" s="163"/>
      <c r="R105" s="615"/>
      <c r="S105" s="181"/>
      <c r="T105" s="181"/>
      <c r="U105" s="181"/>
      <c r="V105" s="181"/>
      <c r="W105" s="177"/>
      <c r="X105" s="178"/>
      <c r="Y105" s="163"/>
      <c r="Z105" s="163"/>
      <c r="AH105" s="163"/>
      <c r="AI105" s="163"/>
      <c r="AJ105" s="163"/>
      <c r="AK105" s="163"/>
      <c r="AL105" s="163"/>
      <c r="AM105" s="163"/>
      <c r="AN105" s="163"/>
      <c r="AO105" s="163"/>
      <c r="AP105" s="163"/>
      <c r="AQ105" s="163"/>
      <c r="AR105" s="162"/>
      <c r="AS105" s="162"/>
      <c r="AT105" s="162"/>
      <c r="AU105" s="162"/>
      <c r="AV105" s="162"/>
      <c r="AW105" s="162"/>
      <c r="AX105" s="162"/>
      <c r="AY105" s="162"/>
      <c r="AZ105" s="162"/>
    </row>
    <row r="106" spans="1:52" s="37" customFormat="1" ht="23.25" customHeight="1" thickBot="1" x14ac:dyDescent="0.3">
      <c r="A106" s="549"/>
      <c r="B106" s="563"/>
      <c r="C106" s="551"/>
      <c r="D106" s="95" t="s">
        <v>11</v>
      </c>
      <c r="E106" s="109">
        <f>'Приложение 1 (ОТЧЕТНЫЙ ПЕРИОД)'!E602</f>
        <v>1.56</v>
      </c>
      <c r="F106" s="109">
        <f>'Приложение 1 (ОТЧЕТНЫЙ ПЕРИОД)'!F602</f>
        <v>1.56</v>
      </c>
      <c r="G106" s="109">
        <f>'Приложение 1 (ОТЧЕТНЫЙ ПЕРИОД)'!G602</f>
        <v>1.56</v>
      </c>
      <c r="H106" s="109">
        <f>'Приложение 1 (ОТЧЕТНЫЙ ПЕРИОД)'!H602</f>
        <v>0.2</v>
      </c>
      <c r="I106" s="109">
        <f>'Приложение 1 (ОТЧЕТНЫЙ ПЕРИОД)'!I602</f>
        <v>0</v>
      </c>
      <c r="J106" s="609"/>
      <c r="K106" s="109">
        <f>'Приложение 1 (ОТЧЕТНЫЙ ПЕРИОД)'!K602</f>
        <v>0</v>
      </c>
      <c r="L106" s="109">
        <f>'Приложение 1 (ОТЧЕТНЫЙ ПЕРИОД)'!L602</f>
        <v>0</v>
      </c>
      <c r="M106" s="109">
        <f>'Приложение 1 (ОТЧЕТНЫЙ ПЕРИОД)'!M602</f>
        <v>0</v>
      </c>
      <c r="N106" s="110">
        <f>'Приложение 1 (ОТЧЕТНЫЙ ПЕРИОД)'!N602</f>
        <v>1.76</v>
      </c>
      <c r="O106" s="162"/>
      <c r="P106" s="261"/>
      <c r="Q106" s="163"/>
      <c r="R106" s="616"/>
      <c r="S106" s="182"/>
      <c r="T106" s="182"/>
      <c r="U106" s="182"/>
      <c r="V106" s="182"/>
      <c r="W106" s="179"/>
      <c r="X106" s="180"/>
      <c r="Y106" s="163"/>
      <c r="Z106" s="163"/>
      <c r="AH106" s="163"/>
      <c r="AI106" s="163"/>
      <c r="AJ106" s="163"/>
      <c r="AK106" s="163"/>
      <c r="AL106" s="163"/>
      <c r="AM106" s="163"/>
      <c r="AN106" s="163"/>
      <c r="AO106" s="163"/>
      <c r="AP106" s="163"/>
      <c r="AQ106" s="163"/>
      <c r="AR106" s="162"/>
      <c r="AS106" s="162"/>
      <c r="AT106" s="162"/>
      <c r="AU106" s="162"/>
      <c r="AV106" s="162"/>
      <c r="AW106" s="162"/>
      <c r="AX106" s="162"/>
      <c r="AY106" s="162"/>
      <c r="AZ106" s="162"/>
    </row>
    <row r="107" spans="1:52" s="37" customFormat="1" ht="23.25" x14ac:dyDescent="0.35">
      <c r="A107"/>
      <c r="B107"/>
      <c r="C107" s="115"/>
      <c r="D107" s="116" t="s">
        <v>65</v>
      </c>
      <c r="E107" s="117">
        <f>E104+E105+E106</f>
        <v>1.56</v>
      </c>
      <c r="F107" s="117">
        <f>F104+F105+F106</f>
        <v>1.56</v>
      </c>
      <c r="G107" s="117">
        <f>G104+G105+G106</f>
        <v>1.56</v>
      </c>
      <c r="H107" s="117">
        <f>H104+H105+H106</f>
        <v>0.2</v>
      </c>
      <c r="I107" s="117">
        <f>I104+I105+I106</f>
        <v>0</v>
      </c>
      <c r="J107" s="117"/>
      <c r="K107" s="117">
        <f>K104+K105+K106</f>
        <v>0</v>
      </c>
      <c r="L107" s="117">
        <f>L104+L105+L106</f>
        <v>0</v>
      </c>
      <c r="M107" s="117">
        <f>M104+M105+M106</f>
        <v>0</v>
      </c>
      <c r="N107" s="117">
        <f>N104+N105+N106</f>
        <v>1.76</v>
      </c>
      <c r="O107" s="167"/>
      <c r="P107" s="265">
        <f>SUM(E107:O107)</f>
        <v>6.64</v>
      </c>
      <c r="Q107" s="163"/>
      <c r="R107" s="163"/>
      <c r="S107" s="155"/>
      <c r="T107" s="155"/>
      <c r="U107" s="155"/>
      <c r="V107" s="155"/>
      <c r="W107" s="163"/>
      <c r="X107" s="163"/>
      <c r="Y107" s="163"/>
      <c r="Z107" s="163"/>
      <c r="AA107" s="163"/>
      <c r="AB107" s="155"/>
      <c r="AC107" s="155"/>
      <c r="AD107" s="155"/>
      <c r="AE107" s="155"/>
      <c r="AF107" s="163"/>
      <c r="AG107" s="163"/>
      <c r="AH107" s="163"/>
      <c r="AI107" s="163"/>
      <c r="AJ107" s="163"/>
      <c r="AK107" s="163"/>
      <c r="AL107" s="163"/>
      <c r="AM107" s="163"/>
      <c r="AN107" s="163"/>
      <c r="AO107" s="163"/>
      <c r="AP107" s="163"/>
      <c r="AQ107" s="163"/>
      <c r="AR107" s="162"/>
      <c r="AS107" s="162"/>
      <c r="AT107" s="162"/>
      <c r="AU107" s="162"/>
      <c r="AV107" s="162"/>
      <c r="AW107" s="162"/>
      <c r="AX107" s="162"/>
      <c r="AY107" s="162"/>
      <c r="AZ107" s="162"/>
    </row>
    <row r="108" spans="1:52" s="37" customFormat="1" ht="24" thickBot="1" x14ac:dyDescent="0.4">
      <c r="A108"/>
      <c r="B108"/>
      <c r="C108"/>
      <c r="D108" s="114" t="s">
        <v>65</v>
      </c>
      <c r="E108" s="113">
        <f>E107-E103</f>
        <v>0</v>
      </c>
      <c r="F108" s="113">
        <f>F107-F103</f>
        <v>0</v>
      </c>
      <c r="G108" s="113">
        <f>G107-G103</f>
        <v>0</v>
      </c>
      <c r="H108" s="113">
        <f>H107-H103</f>
        <v>0</v>
      </c>
      <c r="I108" s="113">
        <f>I107-I103</f>
        <v>0</v>
      </c>
      <c r="J108" s="113"/>
      <c r="K108" s="113">
        <f>K107-K103</f>
        <v>0</v>
      </c>
      <c r="L108" s="113">
        <f>L107-L103</f>
        <v>0</v>
      </c>
      <c r="M108" s="113">
        <f>M107-M103</f>
        <v>0</v>
      </c>
      <c r="N108" s="113">
        <f>N107-N103</f>
        <v>0</v>
      </c>
      <c r="O108" s="159"/>
      <c r="P108" s="264">
        <f>SUM(E108:O108)</f>
        <v>0</v>
      </c>
      <c r="Q108" s="163"/>
      <c r="R108" s="163"/>
      <c r="S108" s="155"/>
      <c r="T108" s="155"/>
      <c r="U108" s="155"/>
      <c r="V108" s="155"/>
      <c r="W108" s="163"/>
      <c r="X108" s="163"/>
      <c r="Y108" s="163"/>
      <c r="Z108" s="163"/>
      <c r="AA108" s="163"/>
      <c r="AB108" s="155"/>
      <c r="AC108" s="155"/>
      <c r="AD108" s="155"/>
      <c r="AE108" s="155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2"/>
      <c r="AS108" s="162"/>
      <c r="AT108" s="162"/>
      <c r="AU108" s="162"/>
      <c r="AV108" s="162"/>
      <c r="AW108" s="162"/>
      <c r="AX108" s="162"/>
      <c r="AY108" s="162"/>
      <c r="AZ108" s="162"/>
    </row>
    <row r="109" spans="1:52" s="37" customFormat="1" ht="26.25" customHeight="1" thickBot="1" x14ac:dyDescent="0.3">
      <c r="A109" s="70"/>
      <c r="B109" s="71"/>
      <c r="C109" s="71"/>
      <c r="D109" s="71"/>
      <c r="E109" s="100" t="s">
        <v>92</v>
      </c>
      <c r="F109" s="99" t="s">
        <v>61</v>
      </c>
      <c r="G109" s="101"/>
      <c r="H109" s="71"/>
      <c r="I109" s="71"/>
      <c r="J109" s="71"/>
      <c r="K109" s="71"/>
      <c r="L109" s="71"/>
      <c r="M109" s="71"/>
      <c r="N109" s="72"/>
      <c r="O109" s="162"/>
      <c r="P109" s="261"/>
      <c r="Q109" s="163"/>
      <c r="R109" s="163"/>
      <c r="S109" s="155"/>
      <c r="T109" s="155"/>
      <c r="U109" s="155"/>
      <c r="V109" s="155"/>
      <c r="W109" s="163"/>
      <c r="X109" s="163"/>
      <c r="Y109" s="163"/>
      <c r="Z109" s="163"/>
      <c r="AA109" s="163"/>
      <c r="AB109" s="155"/>
      <c r="AC109" s="155"/>
      <c r="AD109" s="155"/>
      <c r="AE109" s="155"/>
      <c r="AF109" s="163"/>
      <c r="AG109" s="163"/>
      <c r="AH109" s="163"/>
      <c r="AI109" s="163"/>
      <c r="AJ109" s="163"/>
      <c r="AK109" s="163"/>
      <c r="AL109" s="163"/>
      <c r="AM109" s="163"/>
      <c r="AN109" s="163"/>
      <c r="AO109" s="163"/>
      <c r="AP109" s="163"/>
      <c r="AQ109" s="163"/>
      <c r="AR109" s="162"/>
      <c r="AS109" s="162"/>
      <c r="AT109" s="162"/>
      <c r="AU109" s="162"/>
      <c r="AV109" s="162"/>
      <c r="AW109" s="162"/>
      <c r="AX109" s="162"/>
      <c r="AY109" s="162"/>
      <c r="AZ109" s="162"/>
    </row>
    <row r="110" spans="1:52" s="37" customFormat="1" ht="40.5" x14ac:dyDescent="0.25">
      <c r="A110" s="548">
        <v>1</v>
      </c>
      <c r="B110" s="74" t="s">
        <v>51</v>
      </c>
      <c r="C110" s="550"/>
      <c r="D110" s="54" t="s">
        <v>9</v>
      </c>
      <c r="E110" s="106">
        <f>'Приложение 1 (ОТЧЕТНЫЙ ПЕРИОД)'!E631</f>
        <v>3.3500000000000005</v>
      </c>
      <c r="F110" s="106">
        <f>'Приложение 1 (ОТЧЕТНЫЙ ПЕРИОД)'!F631</f>
        <v>3.3500000000000005</v>
      </c>
      <c r="G110" s="106">
        <f>'Приложение 1 (ОТЧЕТНЫЙ ПЕРИОД)'!G631</f>
        <v>3.3500000000000005</v>
      </c>
      <c r="H110" s="106">
        <f>'Приложение 1 (ОТЧЕТНЫЙ ПЕРИОД)'!H631</f>
        <v>0</v>
      </c>
      <c r="I110" s="106">
        <f>'Приложение 1 (ОТЧЕТНЫЙ ПЕРИОД)'!I631</f>
        <v>0.15</v>
      </c>
      <c r="J110" s="607"/>
      <c r="K110" s="106">
        <f>'Приложение 1 (ОТЧЕТНЫЙ ПЕРИОД)'!K631</f>
        <v>0</v>
      </c>
      <c r="L110" s="106">
        <f>'Приложение 1 (ОТЧЕТНЫЙ ПЕРИОД)'!L631</f>
        <v>0.04</v>
      </c>
      <c r="M110" s="106">
        <f>'Приложение 1 (ОТЧЕТНЫЙ ПЕРИОД)'!M631</f>
        <v>0.04</v>
      </c>
      <c r="N110" s="107">
        <f>'Приложение 1 (ОТЧЕТНЫЙ ПЕРИОД)'!N631</f>
        <v>3.5800000000000005</v>
      </c>
      <c r="O110" s="162"/>
      <c r="P110" s="261"/>
      <c r="Q110" s="163"/>
      <c r="R110" s="614" t="str">
        <f>B111</f>
        <v>КУЛЬТУРА</v>
      </c>
      <c r="S110" s="183" t="str">
        <f>D110</f>
        <v>Всего</v>
      </c>
      <c r="T110" s="183">
        <f>E110</f>
        <v>3.3500000000000005</v>
      </c>
      <c r="U110" s="183">
        <f>F110</f>
        <v>3.3500000000000005</v>
      </c>
      <c r="V110" s="183">
        <f>G110</f>
        <v>3.3500000000000005</v>
      </c>
      <c r="W110" s="183">
        <f>F110/E110%</f>
        <v>100.00000000000001</v>
      </c>
      <c r="X110" s="184">
        <f>G110/F110%</f>
        <v>100.00000000000001</v>
      </c>
      <c r="Y110" s="163"/>
      <c r="Z110" s="163"/>
      <c r="AH110" s="163"/>
      <c r="AI110" s="163"/>
      <c r="AJ110" s="163"/>
      <c r="AK110" s="163"/>
      <c r="AL110" s="163"/>
      <c r="AM110" s="163"/>
      <c r="AN110" s="163"/>
      <c r="AO110" s="163"/>
      <c r="AP110" s="163"/>
      <c r="AQ110" s="163"/>
      <c r="AR110" s="162"/>
      <c r="AS110" s="162"/>
      <c r="AT110" s="162"/>
      <c r="AU110" s="162"/>
      <c r="AV110" s="162"/>
      <c r="AW110" s="162"/>
      <c r="AX110" s="162"/>
      <c r="AY110" s="162"/>
      <c r="AZ110" s="162"/>
    </row>
    <row r="111" spans="1:52" s="37" customFormat="1" ht="23.25" customHeight="1" x14ac:dyDescent="0.25">
      <c r="A111" s="548"/>
      <c r="B111" s="561" t="str">
        <f>F109</f>
        <v>КУЛЬТУРА</v>
      </c>
      <c r="C111" s="550"/>
      <c r="D111" s="55" t="s">
        <v>18</v>
      </c>
      <c r="E111" s="103">
        <f>'Приложение 1 (ОТЧЕТНЫЙ ПЕРИОД)'!E632</f>
        <v>0.49</v>
      </c>
      <c r="F111" s="103">
        <f>'Приложение 1 (ОТЧЕТНЫЙ ПЕРИОД)'!F632</f>
        <v>0.49</v>
      </c>
      <c r="G111" s="103">
        <f>'Приложение 1 (ОТЧЕТНЫЙ ПЕРИОД)'!G632</f>
        <v>0.49</v>
      </c>
      <c r="H111" s="103">
        <f>'Приложение 1 (ОТЧЕТНЫЙ ПЕРИОД)'!H632</f>
        <v>0</v>
      </c>
      <c r="I111" s="103">
        <f>'Приложение 1 (ОТЧЕТНЫЙ ПЕРИОД)'!I632</f>
        <v>0</v>
      </c>
      <c r="J111" s="608"/>
      <c r="K111" s="103">
        <f>'Приложение 1 (ОТЧЕТНЫЙ ПЕРИОД)'!K632</f>
        <v>0</v>
      </c>
      <c r="L111" s="103">
        <f>'Приложение 1 (ОТЧЕТНЫЙ ПЕРИОД)'!L632</f>
        <v>0</v>
      </c>
      <c r="M111" s="103">
        <f>'Приложение 1 (ОТЧЕТНЫЙ ПЕРИОД)'!M632</f>
        <v>0</v>
      </c>
      <c r="N111" s="108">
        <f>'Приложение 1 (ОТЧЕТНЫЙ ПЕРИОД)'!N632</f>
        <v>0.49</v>
      </c>
      <c r="O111" s="162"/>
      <c r="P111" s="261"/>
      <c r="Q111" s="163"/>
      <c r="R111" s="615"/>
      <c r="S111" s="181"/>
      <c r="T111" s="181"/>
      <c r="U111" s="181"/>
      <c r="V111" s="181"/>
      <c r="W111" s="177"/>
      <c r="X111" s="178"/>
      <c r="Y111" s="163"/>
      <c r="Z111" s="163"/>
      <c r="AH111" s="163"/>
      <c r="AI111" s="163"/>
      <c r="AJ111" s="163"/>
      <c r="AK111" s="163"/>
      <c r="AL111" s="163"/>
      <c r="AM111" s="163"/>
      <c r="AN111" s="163"/>
      <c r="AO111" s="163"/>
      <c r="AP111" s="163"/>
      <c r="AQ111" s="163"/>
      <c r="AR111" s="162"/>
      <c r="AS111" s="162"/>
      <c r="AT111" s="162"/>
      <c r="AU111" s="162"/>
      <c r="AV111" s="162"/>
      <c r="AW111" s="162"/>
      <c r="AX111" s="162"/>
      <c r="AY111" s="162"/>
      <c r="AZ111" s="162"/>
    </row>
    <row r="112" spans="1:52" s="37" customFormat="1" ht="23.25" customHeight="1" x14ac:dyDescent="0.25">
      <c r="A112" s="548"/>
      <c r="B112" s="562"/>
      <c r="C112" s="550"/>
      <c r="D112" s="55" t="s">
        <v>10</v>
      </c>
      <c r="E112" s="103">
        <f>'Приложение 1 (ОТЧЕТНЫЙ ПЕРИОД)'!E633</f>
        <v>2.4500000000000002</v>
      </c>
      <c r="F112" s="103">
        <f>'Приложение 1 (ОТЧЕТНЫЙ ПЕРИОД)'!F633</f>
        <v>2.4500000000000002</v>
      </c>
      <c r="G112" s="103">
        <f>'Приложение 1 (ОТЧЕТНЫЙ ПЕРИОД)'!G633</f>
        <v>2.4500000000000002</v>
      </c>
      <c r="H112" s="103">
        <f>'Приложение 1 (ОТЧЕТНЫЙ ПЕРИОД)'!H633</f>
        <v>0</v>
      </c>
      <c r="I112" s="103">
        <f>'Приложение 1 (ОТЧЕТНЫЙ ПЕРИОД)'!I633</f>
        <v>0</v>
      </c>
      <c r="J112" s="608"/>
      <c r="K112" s="103">
        <f>'Приложение 1 (ОТЧЕТНЫЙ ПЕРИОД)'!K633</f>
        <v>0</v>
      </c>
      <c r="L112" s="103">
        <f>'Приложение 1 (ОТЧЕТНЫЙ ПЕРИОД)'!L633</f>
        <v>0</v>
      </c>
      <c r="M112" s="103">
        <f>'Приложение 1 (ОТЧЕТНЫЙ ПЕРИОД)'!M633</f>
        <v>0</v>
      </c>
      <c r="N112" s="108">
        <f>'Приложение 1 (ОТЧЕТНЫЙ ПЕРИОД)'!N633</f>
        <v>2.4500000000000002</v>
      </c>
      <c r="O112" s="162"/>
      <c r="P112" s="261"/>
      <c r="Q112" s="163"/>
      <c r="R112" s="615"/>
      <c r="S112" s="181"/>
      <c r="T112" s="181"/>
      <c r="U112" s="181"/>
      <c r="V112" s="181"/>
      <c r="W112" s="177"/>
      <c r="X112" s="178"/>
      <c r="Y112" s="163"/>
      <c r="Z112" s="163"/>
      <c r="AH112" s="163"/>
      <c r="AI112" s="163"/>
      <c r="AJ112" s="163"/>
      <c r="AK112" s="163"/>
      <c r="AL112" s="163"/>
      <c r="AM112" s="163"/>
      <c r="AN112" s="163"/>
      <c r="AO112" s="163"/>
      <c r="AP112" s="163"/>
      <c r="AQ112" s="163"/>
      <c r="AR112" s="162"/>
      <c r="AS112" s="162"/>
      <c r="AT112" s="162"/>
      <c r="AU112" s="162"/>
      <c r="AV112" s="162"/>
      <c r="AW112" s="162"/>
      <c r="AX112" s="162"/>
      <c r="AY112" s="162"/>
      <c r="AZ112" s="162"/>
    </row>
    <row r="113" spans="1:52" s="37" customFormat="1" ht="23.25" customHeight="1" thickBot="1" x14ac:dyDescent="0.3">
      <c r="A113" s="549"/>
      <c r="B113" s="563"/>
      <c r="C113" s="551"/>
      <c r="D113" s="95" t="s">
        <v>11</v>
      </c>
      <c r="E113" s="109">
        <f>'Приложение 1 (ОТЧЕТНЫЙ ПЕРИОД)'!E634</f>
        <v>0.41000000000000003</v>
      </c>
      <c r="F113" s="109">
        <f>'Приложение 1 (ОТЧЕТНЫЙ ПЕРИОД)'!F634</f>
        <v>0.41000000000000003</v>
      </c>
      <c r="G113" s="109">
        <f>'Приложение 1 (ОТЧЕТНЫЙ ПЕРИОД)'!G634</f>
        <v>0.41000000000000003</v>
      </c>
      <c r="H113" s="109">
        <f>'Приложение 1 (ОТЧЕТНЫЙ ПЕРИОД)'!H634</f>
        <v>0</v>
      </c>
      <c r="I113" s="109">
        <f>'Приложение 1 (ОТЧЕТНЫЙ ПЕРИОД)'!I634</f>
        <v>0.15</v>
      </c>
      <c r="J113" s="609"/>
      <c r="K113" s="109">
        <f>'Приложение 1 (ОТЧЕТНЫЙ ПЕРИОД)'!K634</f>
        <v>0</v>
      </c>
      <c r="L113" s="109">
        <f>'Приложение 1 (ОТЧЕТНЫЙ ПЕРИОД)'!L634</f>
        <v>0.04</v>
      </c>
      <c r="M113" s="109">
        <f>'Приложение 1 (ОТЧЕТНЫЙ ПЕРИОД)'!M634</f>
        <v>0.04</v>
      </c>
      <c r="N113" s="110">
        <f>'Приложение 1 (ОТЧЕТНЫЙ ПЕРИОД)'!N634</f>
        <v>0.64000000000000012</v>
      </c>
      <c r="O113" s="162"/>
      <c r="P113" s="261"/>
      <c r="Q113" s="163"/>
      <c r="R113" s="616"/>
      <c r="S113" s="182"/>
      <c r="T113" s="182"/>
      <c r="U113" s="182"/>
      <c r="V113" s="182"/>
      <c r="W113" s="179"/>
      <c r="X113" s="180"/>
      <c r="Y113" s="163"/>
      <c r="Z113" s="163"/>
      <c r="AH113" s="163"/>
      <c r="AI113" s="163"/>
      <c r="AJ113" s="163"/>
      <c r="AK113" s="163"/>
      <c r="AL113" s="163"/>
      <c r="AM113" s="163"/>
      <c r="AN113" s="163"/>
      <c r="AO113" s="163"/>
      <c r="AP113" s="163"/>
      <c r="AQ113" s="163"/>
      <c r="AR113" s="162"/>
      <c r="AS113" s="162"/>
      <c r="AT113" s="162"/>
      <c r="AU113" s="162"/>
      <c r="AV113" s="162"/>
      <c r="AW113" s="162"/>
      <c r="AX113" s="162"/>
      <c r="AY113" s="162"/>
      <c r="AZ113" s="162"/>
    </row>
    <row r="114" spans="1:52" s="37" customFormat="1" ht="23.25" x14ac:dyDescent="0.35">
      <c r="A114"/>
      <c r="B114"/>
      <c r="C114" s="115"/>
      <c r="D114" s="116" t="s">
        <v>65</v>
      </c>
      <c r="E114" s="117">
        <f>E111+E112+E113</f>
        <v>3.3500000000000005</v>
      </c>
      <c r="F114" s="117">
        <f>F111+F112+F113</f>
        <v>3.3500000000000005</v>
      </c>
      <c r="G114" s="117">
        <f>G111+G112+G113</f>
        <v>3.3500000000000005</v>
      </c>
      <c r="H114" s="117">
        <f>H111+H112+H113</f>
        <v>0</v>
      </c>
      <c r="I114" s="117">
        <f>I111+I112+I113</f>
        <v>0.15</v>
      </c>
      <c r="J114" s="117"/>
      <c r="K114" s="117">
        <f>K111+K112+K113</f>
        <v>0</v>
      </c>
      <c r="L114" s="117">
        <f>L111+L112+L113</f>
        <v>0.04</v>
      </c>
      <c r="M114" s="117">
        <f>M111+M112+M113</f>
        <v>0.04</v>
      </c>
      <c r="N114" s="117">
        <f>N111+N112+N113</f>
        <v>3.5800000000000005</v>
      </c>
      <c r="O114" s="167"/>
      <c r="P114" s="265">
        <f>SUM(E114:O114)</f>
        <v>13.86</v>
      </c>
      <c r="Q114" s="163"/>
      <c r="R114" s="163"/>
      <c r="S114" s="155"/>
      <c r="T114" s="155"/>
      <c r="U114" s="155"/>
      <c r="V114" s="155"/>
      <c r="W114" s="163"/>
      <c r="X114" s="163"/>
      <c r="Y114" s="163"/>
      <c r="Z114" s="163"/>
      <c r="AA114" s="163"/>
      <c r="AB114" s="155"/>
      <c r="AC114" s="155"/>
      <c r="AD114" s="155"/>
      <c r="AE114" s="155"/>
      <c r="AF114" s="163"/>
      <c r="AG114" s="163"/>
      <c r="AH114" s="163"/>
      <c r="AI114" s="163"/>
      <c r="AJ114" s="163"/>
      <c r="AK114" s="163"/>
      <c r="AL114" s="163"/>
      <c r="AM114" s="163"/>
      <c r="AN114" s="163"/>
      <c r="AO114" s="163"/>
      <c r="AP114" s="163"/>
      <c r="AQ114" s="163"/>
      <c r="AR114" s="162"/>
      <c r="AS114" s="162"/>
      <c r="AT114" s="162"/>
      <c r="AU114" s="162"/>
      <c r="AV114" s="162"/>
      <c r="AW114" s="162"/>
      <c r="AX114" s="162"/>
      <c r="AY114" s="162"/>
      <c r="AZ114" s="162"/>
    </row>
    <row r="115" spans="1:52" s="37" customFormat="1" ht="24" thickBot="1" x14ac:dyDescent="0.4">
      <c r="A115"/>
      <c r="B115"/>
      <c r="C115"/>
      <c r="D115" s="114" t="s">
        <v>65</v>
      </c>
      <c r="E115" s="113">
        <f>E114-E110</f>
        <v>0</v>
      </c>
      <c r="F115" s="113">
        <f>F114-F110</f>
        <v>0</v>
      </c>
      <c r="G115" s="113">
        <f>G114-G110</f>
        <v>0</v>
      </c>
      <c r="H115" s="113">
        <f>H114-H110</f>
        <v>0</v>
      </c>
      <c r="I115" s="113">
        <f>I114-I110</f>
        <v>0</v>
      </c>
      <c r="J115" s="113"/>
      <c r="K115" s="113">
        <f>K114-K110</f>
        <v>0</v>
      </c>
      <c r="L115" s="113">
        <f>L114-L110</f>
        <v>0</v>
      </c>
      <c r="M115" s="113">
        <f>M114-M110</f>
        <v>0</v>
      </c>
      <c r="N115" s="113">
        <f>N114-N110</f>
        <v>0</v>
      </c>
      <c r="O115" s="159"/>
      <c r="P115" s="264">
        <f>SUM(E115:O115)</f>
        <v>0</v>
      </c>
      <c r="Q115" s="163"/>
      <c r="R115" s="163"/>
      <c r="S115" s="155"/>
      <c r="T115" s="155"/>
      <c r="U115" s="155"/>
      <c r="V115" s="155"/>
      <c r="W115" s="163"/>
      <c r="X115" s="163"/>
      <c r="Y115" s="163"/>
      <c r="Z115" s="163"/>
      <c r="AA115" s="163"/>
      <c r="AB115" s="155"/>
      <c r="AC115" s="155"/>
      <c r="AD115" s="155"/>
      <c r="AE115" s="155"/>
      <c r="AF115" s="163"/>
      <c r="AG115" s="163"/>
      <c r="AH115" s="163"/>
      <c r="AI115" s="163"/>
      <c r="AJ115" s="163"/>
      <c r="AK115" s="163"/>
      <c r="AL115" s="163"/>
      <c r="AM115" s="163"/>
      <c r="AN115" s="163"/>
      <c r="AO115" s="163"/>
      <c r="AP115" s="163"/>
      <c r="AQ115" s="163"/>
      <c r="AR115" s="162"/>
      <c r="AS115" s="162"/>
      <c r="AT115" s="162"/>
      <c r="AU115" s="162"/>
      <c r="AV115" s="162"/>
      <c r="AW115" s="162"/>
      <c r="AX115" s="162"/>
      <c r="AY115" s="162"/>
      <c r="AZ115" s="162"/>
    </row>
    <row r="116" spans="1:52" s="37" customFormat="1" ht="32.25" customHeight="1" thickBot="1" x14ac:dyDescent="0.3">
      <c r="A116" s="70"/>
      <c r="B116" s="71"/>
      <c r="C116" s="71"/>
      <c r="D116" s="71"/>
      <c r="E116" s="100" t="s">
        <v>93</v>
      </c>
      <c r="F116" s="99" t="s">
        <v>62</v>
      </c>
      <c r="G116" s="101"/>
      <c r="H116" s="71"/>
      <c r="I116" s="71"/>
      <c r="J116" s="71"/>
      <c r="K116" s="71"/>
      <c r="L116" s="71"/>
      <c r="M116" s="71"/>
      <c r="N116" s="72"/>
      <c r="O116" s="162"/>
      <c r="P116" s="261"/>
      <c r="Q116" s="163"/>
      <c r="R116" s="163"/>
      <c r="S116" s="155"/>
      <c r="T116" s="155"/>
      <c r="U116" s="155"/>
      <c r="V116" s="155"/>
      <c r="W116" s="163"/>
      <c r="X116" s="163"/>
      <c r="Y116" s="163"/>
      <c r="Z116" s="163"/>
      <c r="AA116" s="163"/>
      <c r="AB116" s="155"/>
      <c r="AC116" s="155"/>
      <c r="AD116" s="155"/>
      <c r="AE116" s="155"/>
      <c r="AF116" s="163"/>
      <c r="AG116" s="163"/>
      <c r="AH116" s="163"/>
      <c r="AI116" s="163"/>
      <c r="AJ116" s="163"/>
      <c r="AK116" s="163"/>
      <c r="AL116" s="163"/>
      <c r="AM116" s="163"/>
      <c r="AN116" s="163"/>
      <c r="AO116" s="163"/>
      <c r="AP116" s="163"/>
      <c r="AQ116" s="163"/>
      <c r="AR116" s="162"/>
      <c r="AS116" s="162"/>
      <c r="AT116" s="162"/>
      <c r="AU116" s="162"/>
      <c r="AV116" s="162"/>
      <c r="AW116" s="162"/>
      <c r="AX116" s="162"/>
      <c r="AY116" s="162"/>
      <c r="AZ116" s="162"/>
    </row>
    <row r="117" spans="1:52" s="37" customFormat="1" ht="40.5" x14ac:dyDescent="0.25">
      <c r="A117" s="548" t="str">
        <f>E116</f>
        <v>XI.</v>
      </c>
      <c r="B117" s="74" t="s">
        <v>51</v>
      </c>
      <c r="C117" s="550"/>
      <c r="D117" s="54" t="s">
        <v>9</v>
      </c>
      <c r="E117" s="106">
        <f>'Приложение 1 (ОТЧЕТНЫЙ ПЕРИОД)'!E647</f>
        <v>0.3</v>
      </c>
      <c r="F117" s="106">
        <f>'Приложение 1 (ОТЧЕТНЫЙ ПЕРИОД)'!F647</f>
        <v>0.3</v>
      </c>
      <c r="G117" s="106">
        <f>'Приложение 1 (ОТЧЕТНЫЙ ПЕРИОД)'!G647</f>
        <v>0.3</v>
      </c>
      <c r="H117" s="106">
        <f>'Приложение 1 (ОТЧЕТНЫЙ ПЕРИОД)'!H647</f>
        <v>0.1</v>
      </c>
      <c r="I117" s="106">
        <f>'Приложение 1 (ОТЧЕТНЫЙ ПЕРИОД)'!I647</f>
        <v>0.1</v>
      </c>
      <c r="J117" s="607"/>
      <c r="K117" s="106">
        <f>'Приложение 1 (ОТЧЕТНЫЙ ПЕРИОД)'!K647</f>
        <v>0</v>
      </c>
      <c r="L117" s="106">
        <f>'Приложение 1 (ОТЧЕТНЫЙ ПЕРИОД)'!L647</f>
        <v>0</v>
      </c>
      <c r="M117" s="106">
        <f>'Приложение 1 (ОТЧЕТНЫЙ ПЕРИОД)'!M647</f>
        <v>0</v>
      </c>
      <c r="N117" s="107">
        <f>'Приложение 1 (ОТЧЕТНЫЙ ПЕРИОД)'!N647</f>
        <v>0.5</v>
      </c>
      <c r="O117" s="162"/>
      <c r="P117" s="261"/>
      <c r="Q117" s="163"/>
      <c r="R117" s="614" t="str">
        <f>B118</f>
        <v>МАЛОЕ И СРЕДНЕЕ ПРЕДПРИНИМАТЕЛЬСТВО</v>
      </c>
      <c r="S117" s="183" t="str">
        <f>D117</f>
        <v>Всего</v>
      </c>
      <c r="T117" s="183">
        <f>E117</f>
        <v>0.3</v>
      </c>
      <c r="U117" s="183">
        <f>F117</f>
        <v>0.3</v>
      </c>
      <c r="V117" s="183">
        <f>G117</f>
        <v>0.3</v>
      </c>
      <c r="W117" s="183">
        <f>F117/E117%</f>
        <v>100</v>
      </c>
      <c r="X117" s="184">
        <f>G117/F117%</f>
        <v>100</v>
      </c>
      <c r="Y117" s="163"/>
      <c r="Z117" s="163"/>
      <c r="AH117" s="163"/>
      <c r="AI117" s="163"/>
      <c r="AJ117" s="163"/>
      <c r="AK117" s="163"/>
      <c r="AL117" s="163"/>
      <c r="AM117" s="163"/>
      <c r="AN117" s="163"/>
      <c r="AO117" s="163"/>
      <c r="AP117" s="163"/>
      <c r="AQ117" s="163"/>
      <c r="AR117" s="162"/>
      <c r="AS117" s="162"/>
      <c r="AT117" s="162"/>
      <c r="AU117" s="162"/>
      <c r="AV117" s="162"/>
      <c r="AW117" s="162"/>
      <c r="AX117" s="162"/>
      <c r="AY117" s="162"/>
      <c r="AZ117" s="162"/>
    </row>
    <row r="118" spans="1:52" s="37" customFormat="1" ht="23.25" customHeight="1" x14ac:dyDescent="0.25">
      <c r="A118" s="548"/>
      <c r="B118" s="561" t="str">
        <f>F116</f>
        <v>МАЛОЕ И СРЕДНЕЕ ПРЕДПРИНИМАТЕЛЬСТВО</v>
      </c>
      <c r="C118" s="550"/>
      <c r="D118" s="55" t="s">
        <v>18</v>
      </c>
      <c r="E118" s="103">
        <f>'Приложение 1 (ОТЧЕТНЫЙ ПЕРИОД)'!E648</f>
        <v>0</v>
      </c>
      <c r="F118" s="103">
        <f>'Приложение 1 (ОТЧЕТНЫЙ ПЕРИОД)'!F648</f>
        <v>0</v>
      </c>
      <c r="G118" s="103">
        <f>'Приложение 1 (ОТЧЕТНЫЙ ПЕРИОД)'!G648</f>
        <v>0</v>
      </c>
      <c r="H118" s="103">
        <f>'Приложение 1 (ОТЧЕТНЫЙ ПЕРИОД)'!H648</f>
        <v>0</v>
      </c>
      <c r="I118" s="103">
        <f>'Приложение 1 (ОТЧЕТНЫЙ ПЕРИОД)'!I648</f>
        <v>0</v>
      </c>
      <c r="J118" s="608"/>
      <c r="K118" s="103">
        <f>'Приложение 1 (ОТЧЕТНЫЙ ПЕРИОД)'!K648</f>
        <v>0</v>
      </c>
      <c r="L118" s="103">
        <f>'Приложение 1 (ОТЧЕТНЫЙ ПЕРИОД)'!L648</f>
        <v>0</v>
      </c>
      <c r="M118" s="103">
        <f>'Приложение 1 (ОТЧЕТНЫЙ ПЕРИОД)'!M648</f>
        <v>0</v>
      </c>
      <c r="N118" s="108">
        <f>'Приложение 1 (ОТЧЕТНЫЙ ПЕРИОД)'!N648</f>
        <v>0</v>
      </c>
      <c r="O118" s="162"/>
      <c r="P118" s="261"/>
      <c r="Q118" s="163"/>
      <c r="R118" s="615"/>
      <c r="S118" s="181"/>
      <c r="T118" s="181"/>
      <c r="U118" s="181"/>
      <c r="V118" s="181"/>
      <c r="W118" s="177"/>
      <c r="X118" s="178"/>
      <c r="Y118" s="163"/>
      <c r="Z118" s="163"/>
      <c r="AH118" s="163"/>
      <c r="AI118" s="163"/>
      <c r="AJ118" s="163"/>
      <c r="AK118" s="163"/>
      <c r="AL118" s="163"/>
      <c r="AM118" s="163"/>
      <c r="AN118" s="163"/>
      <c r="AO118" s="163"/>
      <c r="AP118" s="163"/>
      <c r="AQ118" s="163"/>
      <c r="AR118" s="162"/>
      <c r="AS118" s="162"/>
      <c r="AT118" s="162"/>
      <c r="AU118" s="162"/>
      <c r="AV118" s="162"/>
      <c r="AW118" s="162"/>
      <c r="AX118" s="162"/>
      <c r="AY118" s="162"/>
      <c r="AZ118" s="162"/>
    </row>
    <row r="119" spans="1:52" s="37" customFormat="1" ht="23.25" customHeight="1" x14ac:dyDescent="0.25">
      <c r="A119" s="548"/>
      <c r="B119" s="562"/>
      <c r="C119" s="550"/>
      <c r="D119" s="55" t="s">
        <v>10</v>
      </c>
      <c r="E119" s="103">
        <f>'Приложение 1 (ОТЧЕТНЫЙ ПЕРИОД)'!E649</f>
        <v>0</v>
      </c>
      <c r="F119" s="103">
        <f>'Приложение 1 (ОТЧЕТНЫЙ ПЕРИОД)'!F649</f>
        <v>0</v>
      </c>
      <c r="G119" s="103">
        <f>'Приложение 1 (ОТЧЕТНЫЙ ПЕРИОД)'!G649</f>
        <v>0</v>
      </c>
      <c r="H119" s="103">
        <f>'Приложение 1 (ОТЧЕТНЫЙ ПЕРИОД)'!H649</f>
        <v>0</v>
      </c>
      <c r="I119" s="103">
        <f>'Приложение 1 (ОТЧЕТНЫЙ ПЕРИОД)'!I649</f>
        <v>0</v>
      </c>
      <c r="J119" s="608"/>
      <c r="K119" s="103">
        <f>'Приложение 1 (ОТЧЕТНЫЙ ПЕРИОД)'!K649</f>
        <v>0</v>
      </c>
      <c r="L119" s="103">
        <f>'Приложение 1 (ОТЧЕТНЫЙ ПЕРИОД)'!L649</f>
        <v>0</v>
      </c>
      <c r="M119" s="103">
        <f>'Приложение 1 (ОТЧЕТНЫЙ ПЕРИОД)'!M649</f>
        <v>0</v>
      </c>
      <c r="N119" s="108">
        <f>'Приложение 1 (ОТЧЕТНЫЙ ПЕРИОД)'!N649</f>
        <v>0</v>
      </c>
      <c r="O119" s="162"/>
      <c r="P119" s="261"/>
      <c r="Q119" s="163"/>
      <c r="R119" s="615"/>
      <c r="S119" s="181"/>
      <c r="T119" s="181"/>
      <c r="U119" s="181"/>
      <c r="V119" s="181"/>
      <c r="W119" s="177"/>
      <c r="X119" s="178"/>
      <c r="Y119" s="163"/>
      <c r="Z119" s="163"/>
      <c r="AH119" s="163"/>
      <c r="AI119" s="163"/>
      <c r="AJ119" s="163"/>
      <c r="AK119" s="163"/>
      <c r="AL119" s="163"/>
      <c r="AM119" s="163"/>
      <c r="AN119" s="163"/>
      <c r="AO119" s="163"/>
      <c r="AP119" s="163"/>
      <c r="AQ119" s="163"/>
      <c r="AR119" s="162"/>
      <c r="AS119" s="162"/>
      <c r="AT119" s="162"/>
      <c r="AU119" s="162"/>
      <c r="AV119" s="162"/>
      <c r="AW119" s="162"/>
      <c r="AX119" s="162"/>
      <c r="AY119" s="162"/>
      <c r="AZ119" s="162"/>
    </row>
    <row r="120" spans="1:52" s="37" customFormat="1" ht="23.25" customHeight="1" thickBot="1" x14ac:dyDescent="0.3">
      <c r="A120" s="549"/>
      <c r="B120" s="563"/>
      <c r="C120" s="551"/>
      <c r="D120" s="95" t="s">
        <v>11</v>
      </c>
      <c r="E120" s="109">
        <f>'Приложение 1 (ОТЧЕТНЫЙ ПЕРИОД)'!E650</f>
        <v>0.3</v>
      </c>
      <c r="F120" s="109">
        <f>'Приложение 1 (ОТЧЕТНЫЙ ПЕРИОД)'!F650</f>
        <v>0.3</v>
      </c>
      <c r="G120" s="109">
        <f>'Приложение 1 (ОТЧЕТНЫЙ ПЕРИОД)'!G650</f>
        <v>0.3</v>
      </c>
      <c r="H120" s="109">
        <f>'Приложение 1 (ОТЧЕТНЫЙ ПЕРИОД)'!H650</f>
        <v>0.1</v>
      </c>
      <c r="I120" s="109">
        <f>'Приложение 1 (ОТЧЕТНЫЙ ПЕРИОД)'!I650</f>
        <v>0.1</v>
      </c>
      <c r="J120" s="609"/>
      <c r="K120" s="109">
        <f>'Приложение 1 (ОТЧЕТНЫЙ ПЕРИОД)'!K650</f>
        <v>0</v>
      </c>
      <c r="L120" s="109">
        <f>'Приложение 1 (ОТЧЕТНЫЙ ПЕРИОД)'!L650</f>
        <v>0</v>
      </c>
      <c r="M120" s="109">
        <f>'Приложение 1 (ОТЧЕТНЫЙ ПЕРИОД)'!M650</f>
        <v>0</v>
      </c>
      <c r="N120" s="110">
        <f>'Приложение 1 (ОТЧЕТНЫЙ ПЕРИОД)'!N650</f>
        <v>0.5</v>
      </c>
      <c r="O120" s="162"/>
      <c r="P120" s="261"/>
      <c r="Q120" s="163"/>
      <c r="R120" s="616"/>
      <c r="S120" s="182"/>
      <c r="T120" s="182"/>
      <c r="U120" s="182"/>
      <c r="V120" s="182"/>
      <c r="W120" s="179"/>
      <c r="X120" s="180"/>
      <c r="Y120" s="163"/>
      <c r="Z120" s="163"/>
      <c r="AH120" s="163"/>
      <c r="AI120" s="163"/>
      <c r="AJ120" s="163"/>
      <c r="AK120" s="163"/>
      <c r="AL120" s="163"/>
      <c r="AM120" s="163"/>
      <c r="AN120" s="163"/>
      <c r="AO120" s="163"/>
      <c r="AP120" s="163"/>
      <c r="AQ120" s="163"/>
      <c r="AR120" s="162"/>
      <c r="AS120" s="162"/>
      <c r="AT120" s="162"/>
      <c r="AU120" s="162"/>
      <c r="AV120" s="162"/>
      <c r="AW120" s="162"/>
      <c r="AX120" s="162"/>
      <c r="AY120" s="162"/>
      <c r="AZ120" s="162"/>
    </row>
    <row r="121" spans="1:52" s="37" customFormat="1" ht="23.25" x14ac:dyDescent="0.35">
      <c r="A121"/>
      <c r="B121"/>
      <c r="C121" s="115"/>
      <c r="D121" s="116" t="s">
        <v>65</v>
      </c>
      <c r="E121" s="117">
        <f>E118+E119+E120</f>
        <v>0.3</v>
      </c>
      <c r="F121" s="117">
        <f>F118+F119+F120</f>
        <v>0.3</v>
      </c>
      <c r="G121" s="117">
        <f>G118+G119+G120</f>
        <v>0.3</v>
      </c>
      <c r="H121" s="117">
        <f>H118+H119+H120</f>
        <v>0.1</v>
      </c>
      <c r="I121" s="117">
        <f>I118+I119+I120</f>
        <v>0.1</v>
      </c>
      <c r="J121" s="117"/>
      <c r="K121" s="117">
        <f>K118+K119+K120</f>
        <v>0</v>
      </c>
      <c r="L121" s="117">
        <f>L118+L119+L120</f>
        <v>0</v>
      </c>
      <c r="M121" s="117">
        <f>M118+M119+M120</f>
        <v>0</v>
      </c>
      <c r="N121" s="117">
        <f>N118+N119+N120</f>
        <v>0.5</v>
      </c>
      <c r="O121" s="167"/>
      <c r="P121" s="265">
        <f>SUM(E121:O121)</f>
        <v>1.5999999999999999</v>
      </c>
      <c r="Q121" s="163"/>
      <c r="R121" s="163"/>
      <c r="S121" s="155"/>
      <c r="T121" s="155"/>
      <c r="U121" s="155"/>
      <c r="V121" s="155"/>
      <c r="W121" s="163"/>
      <c r="X121" s="163"/>
      <c r="Y121" s="163"/>
      <c r="Z121" s="163"/>
      <c r="AA121" s="163"/>
      <c r="AB121" s="155"/>
      <c r="AC121" s="155"/>
      <c r="AD121" s="155"/>
      <c r="AE121" s="155"/>
      <c r="AF121" s="163"/>
      <c r="AG121" s="163"/>
      <c r="AH121" s="163"/>
      <c r="AI121" s="163"/>
      <c r="AJ121" s="163"/>
      <c r="AK121" s="163"/>
      <c r="AL121" s="163"/>
      <c r="AM121" s="163"/>
      <c r="AN121" s="163"/>
      <c r="AO121" s="163"/>
      <c r="AP121" s="163"/>
      <c r="AQ121" s="163"/>
      <c r="AR121" s="162"/>
      <c r="AS121" s="162"/>
      <c r="AT121" s="162"/>
      <c r="AU121" s="162"/>
      <c r="AV121" s="162"/>
      <c r="AW121" s="162"/>
      <c r="AX121" s="162"/>
      <c r="AY121" s="162"/>
      <c r="AZ121" s="162"/>
    </row>
    <row r="122" spans="1:52" s="37" customFormat="1" ht="24" thickBot="1" x14ac:dyDescent="0.4">
      <c r="A122"/>
      <c r="B122"/>
      <c r="C122"/>
      <c r="D122" s="114" t="s">
        <v>65</v>
      </c>
      <c r="E122" s="113">
        <f>E121-E117</f>
        <v>0</v>
      </c>
      <c r="F122" s="113">
        <f>F121-F117</f>
        <v>0</v>
      </c>
      <c r="G122" s="113">
        <f>G121-G117</f>
        <v>0</v>
      </c>
      <c r="H122" s="113">
        <f>H121-H117</f>
        <v>0</v>
      </c>
      <c r="I122" s="113">
        <f>I121-I117</f>
        <v>0</v>
      </c>
      <c r="J122" s="113"/>
      <c r="K122" s="113">
        <f>K121-K117</f>
        <v>0</v>
      </c>
      <c r="L122" s="113">
        <f>L121-L117</f>
        <v>0</v>
      </c>
      <c r="M122" s="113">
        <f>M121-M117</f>
        <v>0</v>
      </c>
      <c r="N122" s="113">
        <f>N121-N117</f>
        <v>0</v>
      </c>
      <c r="O122" s="159"/>
      <c r="P122" s="264">
        <f>SUM(E122:O122)</f>
        <v>0</v>
      </c>
      <c r="Q122" s="163"/>
      <c r="R122" s="163"/>
      <c r="S122" s="155"/>
      <c r="T122" s="155"/>
      <c r="U122" s="155"/>
      <c r="V122" s="155"/>
      <c r="W122" s="163"/>
      <c r="X122" s="163"/>
      <c r="Y122" s="163"/>
      <c r="Z122" s="163"/>
      <c r="AA122" s="163"/>
      <c r="AB122" s="155"/>
      <c r="AC122" s="155"/>
      <c r="AD122" s="155"/>
      <c r="AE122" s="155"/>
      <c r="AF122" s="163"/>
      <c r="AG122" s="163"/>
      <c r="AH122" s="163"/>
      <c r="AI122" s="163"/>
      <c r="AJ122" s="163"/>
      <c r="AK122" s="163"/>
      <c r="AL122" s="163"/>
      <c r="AM122" s="163"/>
      <c r="AN122" s="163"/>
      <c r="AO122" s="163"/>
      <c r="AP122" s="163"/>
      <c r="AQ122" s="163"/>
      <c r="AR122" s="162"/>
      <c r="AS122" s="162"/>
      <c r="AT122" s="162"/>
      <c r="AU122" s="162"/>
      <c r="AV122" s="162"/>
      <c r="AW122" s="162"/>
      <c r="AX122" s="162"/>
      <c r="AY122" s="162"/>
      <c r="AZ122" s="162"/>
    </row>
    <row r="123" spans="1:52" s="37" customFormat="1" ht="32.25" customHeight="1" thickBot="1" x14ac:dyDescent="0.3">
      <c r="A123" s="70"/>
      <c r="B123" s="71"/>
      <c r="C123" s="71"/>
      <c r="D123" s="71"/>
      <c r="E123" s="100" t="s">
        <v>94</v>
      </c>
      <c r="F123" s="99" t="s">
        <v>63</v>
      </c>
      <c r="G123" s="101"/>
      <c r="H123" s="71"/>
      <c r="I123" s="71"/>
      <c r="J123" s="71"/>
      <c r="K123" s="71"/>
      <c r="L123" s="71"/>
      <c r="M123" s="71"/>
      <c r="N123" s="72"/>
      <c r="O123" s="162"/>
      <c r="P123" s="261"/>
      <c r="Q123" s="163"/>
      <c r="R123" s="163"/>
      <c r="S123" s="155"/>
      <c r="T123" s="155"/>
      <c r="U123" s="155"/>
      <c r="V123" s="155"/>
      <c r="W123" s="163"/>
      <c r="X123" s="163"/>
      <c r="Y123" s="163"/>
      <c r="Z123" s="163"/>
      <c r="AA123" s="163"/>
      <c r="AB123" s="155"/>
      <c r="AC123" s="155"/>
      <c r="AD123" s="155"/>
      <c r="AE123" s="155"/>
      <c r="AF123" s="163"/>
      <c r="AG123" s="163"/>
      <c r="AH123" s="163"/>
      <c r="AI123" s="163"/>
      <c r="AJ123" s="163"/>
      <c r="AK123" s="163"/>
      <c r="AL123" s="163"/>
      <c r="AM123" s="163"/>
      <c r="AN123" s="163"/>
      <c r="AO123" s="163"/>
      <c r="AP123" s="163"/>
      <c r="AQ123" s="163"/>
      <c r="AR123" s="162"/>
      <c r="AS123" s="162"/>
      <c r="AT123" s="162"/>
      <c r="AU123" s="162"/>
      <c r="AV123" s="162"/>
      <c r="AW123" s="162"/>
      <c r="AX123" s="162"/>
      <c r="AY123" s="162"/>
      <c r="AZ123" s="162"/>
    </row>
    <row r="124" spans="1:52" s="37" customFormat="1" ht="40.5" x14ac:dyDescent="0.25">
      <c r="A124" s="548" t="str">
        <f>E123</f>
        <v>XII.</v>
      </c>
      <c r="B124" s="74" t="s">
        <v>51</v>
      </c>
      <c r="C124" s="550"/>
      <c r="D124" s="54" t="s">
        <v>9</v>
      </c>
      <c r="E124" s="106">
        <f>'Приложение 1 (ОТЧЕТНЫЙ ПЕРИОД)'!E676</f>
        <v>0</v>
      </c>
      <c r="F124" s="106">
        <f>'Приложение 1 (ОТЧЕТНЫЙ ПЕРИОД)'!F676</f>
        <v>0</v>
      </c>
      <c r="G124" s="106">
        <f>'Приложение 1 (ОТЧЕТНЫЙ ПЕРИОД)'!G676</f>
        <v>0</v>
      </c>
      <c r="H124" s="106">
        <f>'Приложение 1 (ОТЧЕТНЫЙ ПЕРИОД)'!H676</f>
        <v>0</v>
      </c>
      <c r="I124" s="106">
        <f>'Приложение 1 (ОТЧЕТНЫЙ ПЕРИОД)'!I676</f>
        <v>0</v>
      </c>
      <c r="J124" s="607"/>
      <c r="K124" s="106">
        <f>'Приложение 1 (ОТЧЕТНЫЙ ПЕРИОД)'!K676</f>
        <v>0</v>
      </c>
      <c r="L124" s="106">
        <f>'Приложение 1 (ОТЧЕТНЫЙ ПЕРИОД)'!L676</f>
        <v>0</v>
      </c>
      <c r="M124" s="106">
        <f>'Приложение 1 (ОТЧЕТНЫЙ ПЕРИОД)'!M676</f>
        <v>0</v>
      </c>
      <c r="N124" s="107">
        <f>'Приложение 1 (ОТЧЕТНЫЙ ПЕРИОД)'!N676</f>
        <v>0</v>
      </c>
      <c r="O124" s="162"/>
      <c r="P124" s="261"/>
      <c r="Q124" s="163"/>
      <c r="R124" s="614" t="str">
        <f>B125</f>
        <v>МЕЖДУНАРОДНАЯ КООПЕРАЦИЯ И ЭКСПОРТ</v>
      </c>
      <c r="S124" s="183" t="str">
        <f>D124</f>
        <v>Всего</v>
      </c>
      <c r="T124" s="183">
        <f>E124</f>
        <v>0</v>
      </c>
      <c r="U124" s="183">
        <f>F124</f>
        <v>0</v>
      </c>
      <c r="V124" s="183">
        <f>G124</f>
        <v>0</v>
      </c>
      <c r="W124" s="183" t="e">
        <f>F124/E124%</f>
        <v>#DIV/0!</v>
      </c>
      <c r="X124" s="184" t="e">
        <f>G124/F124%</f>
        <v>#DIV/0!</v>
      </c>
      <c r="Y124" s="163"/>
      <c r="Z124" s="163"/>
      <c r="AH124" s="163"/>
      <c r="AI124" s="163"/>
      <c r="AJ124" s="163"/>
      <c r="AK124" s="163"/>
      <c r="AL124" s="163"/>
      <c r="AM124" s="163"/>
      <c r="AN124" s="163"/>
      <c r="AO124" s="163"/>
      <c r="AP124" s="163"/>
      <c r="AQ124" s="163"/>
      <c r="AR124" s="162"/>
      <c r="AS124" s="162"/>
      <c r="AT124" s="162"/>
      <c r="AU124" s="162"/>
      <c r="AV124" s="162"/>
      <c r="AW124" s="162"/>
      <c r="AX124" s="162"/>
      <c r="AY124" s="162"/>
      <c r="AZ124" s="162"/>
    </row>
    <row r="125" spans="1:52" s="37" customFormat="1" ht="20.25" customHeight="1" x14ac:dyDescent="0.25">
      <c r="A125" s="548"/>
      <c r="B125" s="561" t="str">
        <f>F123</f>
        <v>МЕЖДУНАРОДНАЯ КООПЕРАЦИЯ И ЭКСПОРТ</v>
      </c>
      <c r="C125" s="550"/>
      <c r="D125" s="55" t="s">
        <v>18</v>
      </c>
      <c r="E125" s="103">
        <f>'Приложение 1 (ОТЧЕТНЫЙ ПЕРИОД)'!E677</f>
        <v>0</v>
      </c>
      <c r="F125" s="103">
        <f>'Приложение 1 (ОТЧЕТНЫЙ ПЕРИОД)'!F677</f>
        <v>0</v>
      </c>
      <c r="G125" s="103">
        <f>'Приложение 1 (ОТЧЕТНЫЙ ПЕРИОД)'!G677</f>
        <v>0</v>
      </c>
      <c r="H125" s="103">
        <f>'Приложение 1 (ОТЧЕТНЫЙ ПЕРИОД)'!H677</f>
        <v>0</v>
      </c>
      <c r="I125" s="103">
        <f>'Приложение 1 (ОТЧЕТНЫЙ ПЕРИОД)'!I677</f>
        <v>0</v>
      </c>
      <c r="J125" s="608"/>
      <c r="K125" s="103">
        <f>'Приложение 1 (ОТЧЕТНЫЙ ПЕРИОД)'!K677</f>
        <v>0</v>
      </c>
      <c r="L125" s="103">
        <f>'Приложение 1 (ОТЧЕТНЫЙ ПЕРИОД)'!L677</f>
        <v>0</v>
      </c>
      <c r="M125" s="103">
        <f>'Приложение 1 (ОТЧЕТНЫЙ ПЕРИОД)'!M677</f>
        <v>0</v>
      </c>
      <c r="N125" s="108">
        <f>'Приложение 1 (ОТЧЕТНЫЙ ПЕРИОД)'!N677</f>
        <v>0</v>
      </c>
      <c r="O125" s="162"/>
      <c r="P125" s="261"/>
      <c r="Q125" s="163"/>
      <c r="R125" s="615"/>
      <c r="S125" s="181"/>
      <c r="T125" s="181"/>
      <c r="U125" s="181"/>
      <c r="V125" s="181"/>
      <c r="W125" s="177"/>
      <c r="X125" s="178"/>
      <c r="Y125" s="163"/>
      <c r="Z125" s="163"/>
      <c r="AH125" s="163"/>
      <c r="AI125" s="163"/>
      <c r="AJ125" s="163"/>
      <c r="AK125" s="163"/>
      <c r="AL125" s="163"/>
      <c r="AM125" s="163"/>
      <c r="AN125" s="163"/>
      <c r="AO125" s="163"/>
      <c r="AP125" s="163"/>
      <c r="AQ125" s="163"/>
      <c r="AR125" s="162"/>
      <c r="AS125" s="162"/>
      <c r="AT125" s="162"/>
      <c r="AU125" s="162"/>
      <c r="AV125" s="162"/>
      <c r="AW125" s="162"/>
      <c r="AX125" s="162"/>
      <c r="AY125" s="162"/>
      <c r="AZ125" s="162"/>
    </row>
    <row r="126" spans="1:52" s="37" customFormat="1" ht="20.25" customHeight="1" x14ac:dyDescent="0.25">
      <c r="A126" s="548"/>
      <c r="B126" s="562"/>
      <c r="C126" s="550"/>
      <c r="D126" s="55" t="s">
        <v>10</v>
      </c>
      <c r="E126" s="103">
        <f>'Приложение 1 (ОТЧЕТНЫЙ ПЕРИОД)'!E678</f>
        <v>0</v>
      </c>
      <c r="F126" s="103">
        <f>'Приложение 1 (ОТЧЕТНЫЙ ПЕРИОД)'!F678</f>
        <v>0</v>
      </c>
      <c r="G126" s="103">
        <f>'Приложение 1 (ОТЧЕТНЫЙ ПЕРИОД)'!G678</f>
        <v>0</v>
      </c>
      <c r="H126" s="103">
        <f>'Приложение 1 (ОТЧЕТНЫЙ ПЕРИОД)'!H678</f>
        <v>0</v>
      </c>
      <c r="I126" s="103">
        <f>'Приложение 1 (ОТЧЕТНЫЙ ПЕРИОД)'!I678</f>
        <v>0</v>
      </c>
      <c r="J126" s="608"/>
      <c r="K126" s="103">
        <f>'Приложение 1 (ОТЧЕТНЫЙ ПЕРИОД)'!K678</f>
        <v>0</v>
      </c>
      <c r="L126" s="103">
        <f>'Приложение 1 (ОТЧЕТНЫЙ ПЕРИОД)'!L678</f>
        <v>0</v>
      </c>
      <c r="M126" s="103">
        <f>'Приложение 1 (ОТЧЕТНЫЙ ПЕРИОД)'!M678</f>
        <v>0</v>
      </c>
      <c r="N126" s="108">
        <f>'Приложение 1 (ОТЧЕТНЫЙ ПЕРИОД)'!N678</f>
        <v>0</v>
      </c>
      <c r="O126" s="162"/>
      <c r="P126" s="261"/>
      <c r="Q126" s="163"/>
      <c r="R126" s="615"/>
      <c r="S126" s="181"/>
      <c r="T126" s="181"/>
      <c r="U126" s="181"/>
      <c r="V126" s="181"/>
      <c r="W126" s="177"/>
      <c r="X126" s="178"/>
      <c r="Y126" s="163"/>
      <c r="Z126" s="163"/>
      <c r="AH126" s="163"/>
      <c r="AI126" s="163"/>
      <c r="AJ126" s="163"/>
      <c r="AK126" s="163"/>
      <c r="AL126" s="163"/>
      <c r="AM126" s="163"/>
      <c r="AN126" s="163"/>
      <c r="AO126" s="163"/>
      <c r="AP126" s="163"/>
      <c r="AQ126" s="163"/>
      <c r="AR126" s="162"/>
      <c r="AS126" s="162"/>
      <c r="AT126" s="162"/>
      <c r="AU126" s="162"/>
      <c r="AV126" s="162"/>
      <c r="AW126" s="162"/>
      <c r="AX126" s="162"/>
      <c r="AY126" s="162"/>
      <c r="AZ126" s="162"/>
    </row>
    <row r="127" spans="1:52" s="37" customFormat="1" ht="21" customHeight="1" thickBot="1" x14ac:dyDescent="0.3">
      <c r="A127" s="549"/>
      <c r="B127" s="563"/>
      <c r="C127" s="551"/>
      <c r="D127" s="95" t="s">
        <v>11</v>
      </c>
      <c r="E127" s="109">
        <f>'Приложение 1 (ОТЧЕТНЫЙ ПЕРИОД)'!E679</f>
        <v>0</v>
      </c>
      <c r="F127" s="109">
        <f>'Приложение 1 (ОТЧЕТНЫЙ ПЕРИОД)'!F679</f>
        <v>0</v>
      </c>
      <c r="G127" s="109">
        <f>'Приложение 1 (ОТЧЕТНЫЙ ПЕРИОД)'!G679</f>
        <v>0</v>
      </c>
      <c r="H127" s="109">
        <f>'Приложение 1 (ОТЧЕТНЫЙ ПЕРИОД)'!H679</f>
        <v>0</v>
      </c>
      <c r="I127" s="109">
        <f>'Приложение 1 (ОТЧЕТНЫЙ ПЕРИОД)'!I679</f>
        <v>0</v>
      </c>
      <c r="J127" s="609"/>
      <c r="K127" s="109">
        <f>'Приложение 1 (ОТЧЕТНЫЙ ПЕРИОД)'!K679</f>
        <v>0</v>
      </c>
      <c r="L127" s="109">
        <f>'Приложение 1 (ОТЧЕТНЫЙ ПЕРИОД)'!L679</f>
        <v>0</v>
      </c>
      <c r="M127" s="109">
        <f>'Приложение 1 (ОТЧЕТНЫЙ ПЕРИОД)'!M679</f>
        <v>0</v>
      </c>
      <c r="N127" s="110">
        <f>'Приложение 1 (ОТЧЕТНЫЙ ПЕРИОД)'!N679</f>
        <v>0</v>
      </c>
      <c r="O127" s="162"/>
      <c r="P127" s="261"/>
      <c r="Q127" s="163"/>
      <c r="R127" s="616"/>
      <c r="S127" s="182"/>
      <c r="T127" s="182"/>
      <c r="U127" s="182"/>
      <c r="V127" s="182"/>
      <c r="W127" s="179"/>
      <c r="X127" s="180"/>
      <c r="Y127" s="163"/>
      <c r="Z127" s="163"/>
      <c r="AH127" s="163"/>
      <c r="AI127" s="163"/>
      <c r="AJ127" s="163"/>
      <c r="AK127" s="163"/>
      <c r="AL127" s="163"/>
      <c r="AM127" s="163"/>
      <c r="AN127" s="163"/>
      <c r="AO127" s="163"/>
      <c r="AP127" s="163"/>
      <c r="AQ127" s="163"/>
      <c r="AR127" s="162"/>
      <c r="AS127" s="162"/>
      <c r="AT127" s="162"/>
      <c r="AU127" s="162"/>
      <c r="AV127" s="162"/>
      <c r="AW127" s="162"/>
      <c r="AX127" s="162"/>
      <c r="AY127" s="162"/>
      <c r="AZ127" s="162"/>
    </row>
    <row r="128" spans="1:52" s="37" customFormat="1" ht="23.25" x14ac:dyDescent="0.35">
      <c r="A128"/>
      <c r="B128"/>
      <c r="C128" s="115"/>
      <c r="D128" s="116" t="s">
        <v>65</v>
      </c>
      <c r="E128" s="117">
        <f>E125+E126+E127</f>
        <v>0</v>
      </c>
      <c r="F128" s="117">
        <f>F125+F126+F127</f>
        <v>0</v>
      </c>
      <c r="G128" s="117">
        <f>G125+G126+G127</f>
        <v>0</v>
      </c>
      <c r="H128" s="117">
        <f>H125+H126+H127</f>
        <v>0</v>
      </c>
      <c r="I128" s="117">
        <f>I125+I126+I127</f>
        <v>0</v>
      </c>
      <c r="J128" s="117"/>
      <c r="K128" s="117">
        <f>K125+K126+K127</f>
        <v>0</v>
      </c>
      <c r="L128" s="117">
        <f>L125+L126+L127</f>
        <v>0</v>
      </c>
      <c r="M128" s="117">
        <f>M125+M126+M127</f>
        <v>0</v>
      </c>
      <c r="N128" s="117">
        <f>N125+N126+N127</f>
        <v>0</v>
      </c>
      <c r="O128" s="167"/>
      <c r="P128" s="265">
        <f>SUM(E128:O128)</f>
        <v>0</v>
      </c>
      <c r="Q128" s="163"/>
      <c r="R128" s="163"/>
      <c r="S128" s="155"/>
      <c r="T128" s="155"/>
      <c r="U128" s="155"/>
      <c r="V128" s="155"/>
      <c r="W128" s="163"/>
      <c r="X128" s="163"/>
      <c r="Y128" s="163"/>
      <c r="Z128" s="163"/>
      <c r="AA128" s="163"/>
      <c r="AB128" s="155"/>
      <c r="AC128" s="155"/>
      <c r="AD128" s="155"/>
      <c r="AE128" s="155"/>
      <c r="AF128" s="163"/>
      <c r="AG128" s="163"/>
      <c r="AH128" s="163"/>
      <c r="AI128" s="163"/>
      <c r="AJ128" s="163"/>
      <c r="AK128" s="163"/>
      <c r="AL128" s="163"/>
      <c r="AM128" s="163"/>
      <c r="AN128" s="163"/>
      <c r="AO128" s="163"/>
      <c r="AP128" s="163"/>
      <c r="AQ128" s="163"/>
      <c r="AR128" s="162"/>
      <c r="AS128" s="162"/>
      <c r="AT128" s="162"/>
      <c r="AU128" s="162"/>
      <c r="AV128" s="162"/>
      <c r="AW128" s="162"/>
      <c r="AX128" s="162"/>
      <c r="AY128" s="162"/>
      <c r="AZ128" s="162"/>
    </row>
    <row r="129" spans="1:52" s="37" customFormat="1" ht="23.25" x14ac:dyDescent="0.35">
      <c r="A129"/>
      <c r="B129"/>
      <c r="C129"/>
      <c r="D129" s="114" t="s">
        <v>65</v>
      </c>
      <c r="E129" s="113">
        <f>E128-E124</f>
        <v>0</v>
      </c>
      <c r="F129" s="113">
        <f>F128-F124</f>
        <v>0</v>
      </c>
      <c r="G129" s="113">
        <f>G128-G124</f>
        <v>0</v>
      </c>
      <c r="H129" s="113">
        <f>H128-H124</f>
        <v>0</v>
      </c>
      <c r="I129" s="113">
        <f>I128-I124</f>
        <v>0</v>
      </c>
      <c r="J129" s="113"/>
      <c r="K129" s="113">
        <f>K128-K124</f>
        <v>0</v>
      </c>
      <c r="L129" s="113">
        <f>L128-L124</f>
        <v>0</v>
      </c>
      <c r="M129" s="113">
        <f>M128-M124</f>
        <v>0</v>
      </c>
      <c r="N129" s="113">
        <f>N128-N124</f>
        <v>0</v>
      </c>
      <c r="O129" s="159"/>
      <c r="P129" s="264">
        <f>SUM(E129:O129)</f>
        <v>0</v>
      </c>
      <c r="Q129" s="163"/>
      <c r="R129" s="163"/>
      <c r="S129" s="155"/>
      <c r="T129" s="155"/>
      <c r="U129" s="155"/>
      <c r="V129" s="155"/>
      <c r="W129" s="163"/>
      <c r="X129" s="163"/>
      <c r="Y129" s="163"/>
      <c r="Z129" s="163"/>
      <c r="AA129" s="163"/>
      <c r="AB129" s="155"/>
      <c r="AC129" s="155"/>
      <c r="AD129" s="155"/>
      <c r="AE129" s="155"/>
      <c r="AF129" s="163"/>
      <c r="AG129" s="163"/>
      <c r="AH129" s="163"/>
      <c r="AI129" s="163"/>
      <c r="AJ129" s="163"/>
      <c r="AK129" s="163"/>
      <c r="AL129" s="163"/>
      <c r="AM129" s="163"/>
      <c r="AN129" s="163"/>
      <c r="AO129" s="163"/>
      <c r="AP129" s="163"/>
      <c r="AQ129" s="163"/>
      <c r="AR129" s="162"/>
      <c r="AS129" s="162"/>
      <c r="AT129" s="162"/>
      <c r="AU129" s="162"/>
      <c r="AV129" s="162"/>
      <c r="AW129" s="162"/>
      <c r="AX129" s="162"/>
      <c r="AY129" s="162"/>
      <c r="AZ129" s="162"/>
    </row>
    <row r="130" spans="1:52" s="37" customFormat="1" ht="15" x14ac:dyDescent="0.25">
      <c r="O130" s="162"/>
      <c r="P130" s="261"/>
      <c r="Q130" s="163"/>
      <c r="R130" s="163"/>
      <c r="S130" s="155"/>
      <c r="T130" s="155"/>
      <c r="U130" s="155"/>
      <c r="V130" s="155"/>
      <c r="W130" s="163"/>
      <c r="X130" s="163"/>
      <c r="Y130" s="163"/>
      <c r="Z130" s="163"/>
      <c r="AA130" s="163"/>
      <c r="AB130" s="155"/>
      <c r="AC130" s="155"/>
      <c r="AD130" s="155"/>
      <c r="AE130" s="155"/>
      <c r="AF130" s="163"/>
      <c r="AG130" s="163"/>
      <c r="AH130" s="163"/>
      <c r="AI130" s="163"/>
      <c r="AJ130" s="163"/>
      <c r="AK130" s="163"/>
      <c r="AL130" s="163"/>
      <c r="AM130" s="163"/>
      <c r="AN130" s="163"/>
      <c r="AO130" s="163"/>
      <c r="AP130" s="163"/>
      <c r="AQ130" s="163"/>
      <c r="AR130" s="162"/>
      <c r="AS130" s="162"/>
      <c r="AT130" s="162"/>
      <c r="AU130" s="162"/>
      <c r="AV130" s="162"/>
      <c r="AW130" s="162"/>
      <c r="AX130" s="162"/>
      <c r="AY130" s="162"/>
      <c r="AZ130" s="162"/>
    </row>
    <row r="131" spans="1:52" s="37" customFormat="1" ht="18" customHeight="1" thickBot="1" x14ac:dyDescent="0.3">
      <c r="O131" s="162"/>
      <c r="P131" s="261"/>
      <c r="Q131" s="163"/>
      <c r="R131" s="163"/>
      <c r="S131" s="155"/>
      <c r="T131" s="155"/>
      <c r="U131" s="155"/>
      <c r="V131" s="155"/>
      <c r="W131" s="163"/>
      <c r="X131" s="163"/>
      <c r="Y131" s="163"/>
      <c r="Z131" s="163"/>
      <c r="AA131" s="163"/>
      <c r="AB131" s="155"/>
      <c r="AC131" s="155"/>
      <c r="AD131" s="155"/>
      <c r="AE131" s="155"/>
      <c r="AF131" s="163"/>
      <c r="AG131" s="163"/>
      <c r="AH131" s="163"/>
      <c r="AI131" s="163"/>
      <c r="AJ131" s="163"/>
      <c r="AK131" s="163"/>
      <c r="AL131" s="163"/>
      <c r="AM131" s="163"/>
      <c r="AN131" s="163"/>
      <c r="AO131" s="163"/>
      <c r="AP131" s="163"/>
      <c r="AQ131" s="163"/>
      <c r="AR131" s="162"/>
      <c r="AS131" s="162"/>
      <c r="AT131" s="162"/>
      <c r="AU131" s="162"/>
      <c r="AV131" s="162"/>
      <c r="AW131" s="162"/>
      <c r="AX131" s="162"/>
      <c r="AY131" s="162"/>
      <c r="AZ131" s="162"/>
    </row>
    <row r="132" spans="1:52" ht="39" customHeight="1" thickBot="1" x14ac:dyDescent="0.3">
      <c r="A132" s="552" t="s">
        <v>64</v>
      </c>
      <c r="B132" s="553"/>
      <c r="C132" s="553"/>
      <c r="D132" s="553"/>
      <c r="E132" s="553"/>
      <c r="F132" s="553"/>
      <c r="G132" s="553"/>
      <c r="H132" s="553"/>
      <c r="I132" s="553"/>
      <c r="J132" s="553"/>
      <c r="K132" s="553"/>
      <c r="L132" s="553"/>
      <c r="M132" s="553"/>
      <c r="N132" s="554"/>
    </row>
    <row r="133" spans="1:52" s="32" customFormat="1" ht="7.5" customHeight="1" thickBot="1" x14ac:dyDescent="0.3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170"/>
      <c r="P133" s="261"/>
      <c r="Q133" s="171"/>
      <c r="R133" s="171"/>
      <c r="S133" s="158"/>
      <c r="T133" s="158"/>
      <c r="U133" s="158"/>
      <c r="V133" s="158"/>
      <c r="W133" s="171"/>
      <c r="X133" s="171"/>
      <c r="Y133" s="171"/>
      <c r="Z133" s="171"/>
      <c r="AA133" s="171"/>
      <c r="AB133" s="158"/>
      <c r="AC133" s="158"/>
      <c r="AD133" s="158"/>
      <c r="AE133" s="158"/>
      <c r="AF133" s="171"/>
      <c r="AG133" s="171"/>
      <c r="AH133" s="171"/>
      <c r="AI133" s="171"/>
      <c r="AJ133" s="171"/>
      <c r="AK133" s="171"/>
      <c r="AL133" s="171"/>
      <c r="AM133" s="171"/>
      <c r="AN133" s="171"/>
      <c r="AO133" s="171"/>
      <c r="AP133" s="171"/>
      <c r="AQ133" s="171"/>
      <c r="AR133" s="170"/>
      <c r="AS133" s="170"/>
      <c r="AT133" s="170"/>
      <c r="AU133" s="170"/>
      <c r="AV133" s="170"/>
      <c r="AW133" s="170"/>
      <c r="AX133" s="170"/>
      <c r="AY133" s="170"/>
      <c r="AZ133" s="170"/>
    </row>
    <row r="134" spans="1:52" s="51" customFormat="1" ht="22.5" customHeight="1" x14ac:dyDescent="0.3">
      <c r="A134" s="545"/>
      <c r="B134" s="542" t="s">
        <v>49</v>
      </c>
      <c r="C134" s="570"/>
      <c r="D134" s="73" t="s">
        <v>9</v>
      </c>
      <c r="E134" s="78">
        <f>'Приложение 1 (ОТЧЕТНЫЙ ПЕРИОД)'!E686</f>
        <v>0</v>
      </c>
      <c r="F134" s="78">
        <f>'Приложение 1 (ОТЧЕТНЫЙ ПЕРИОД)'!F686</f>
        <v>0</v>
      </c>
      <c r="G134" s="78">
        <f>'Приложение 1 (ОТЧЕТНЫЙ ПЕРИОД)'!G686</f>
        <v>0</v>
      </c>
      <c r="H134" s="78">
        <f>'Приложение 1 (ОТЧЕТНЫЙ ПЕРИОД)'!H686</f>
        <v>0</v>
      </c>
      <c r="I134" s="78">
        <f>'Приложение 1 (ОТЧЕТНЫЙ ПЕРИОД)'!I686</f>
        <v>0</v>
      </c>
      <c r="J134" s="555"/>
      <c r="K134" s="78">
        <f>'Приложение 1 (ОТЧЕТНЫЙ ПЕРИОД)'!K686</f>
        <v>0</v>
      </c>
      <c r="L134" s="78">
        <f>'Приложение 1 (ОТЧЕТНЫЙ ПЕРИОД)'!L686</f>
        <v>0</v>
      </c>
      <c r="M134" s="78">
        <f>'Приложение 1 (ОТЧЕТНЫЙ ПЕРИОД)'!M686</f>
        <v>0</v>
      </c>
      <c r="N134" s="79">
        <f>'Приложение 1 (ОТЧЕТНЫЙ ПЕРИОД)'!N686</f>
        <v>0</v>
      </c>
      <c r="O134" s="172"/>
      <c r="P134" s="261"/>
      <c r="Q134" s="173"/>
      <c r="R134" s="623" t="str">
        <f>B134</f>
        <v>Всего субсидий из бюджета на инвестиционные цели вне национальных проектов</v>
      </c>
      <c r="S134" s="570" t="str">
        <f>D134</f>
        <v>Всего</v>
      </c>
      <c r="T134" s="118">
        <f>E134</f>
        <v>0</v>
      </c>
      <c r="U134" s="118">
        <f>F134</f>
        <v>0</v>
      </c>
      <c r="V134" s="118">
        <f>G134</f>
        <v>0</v>
      </c>
      <c r="W134" s="118" t="e">
        <f>F134/E134%</f>
        <v>#DIV/0!</v>
      </c>
      <c r="X134" s="185" t="e">
        <f>G134/F134%</f>
        <v>#DIV/0!</v>
      </c>
      <c r="Y134" s="173"/>
      <c r="Z134" s="173"/>
      <c r="AH134" s="173"/>
      <c r="AI134" s="173"/>
      <c r="AJ134" s="173"/>
      <c r="AK134" s="173"/>
      <c r="AL134" s="173"/>
      <c r="AM134" s="173"/>
      <c r="AN134" s="173"/>
      <c r="AO134" s="173"/>
      <c r="AP134" s="173"/>
      <c r="AQ134" s="173"/>
      <c r="AR134" s="172"/>
      <c r="AS134" s="172"/>
      <c r="AT134" s="172"/>
      <c r="AU134" s="172"/>
      <c r="AV134" s="172"/>
      <c r="AW134" s="172"/>
      <c r="AX134" s="172"/>
      <c r="AY134" s="172"/>
      <c r="AZ134" s="172"/>
    </row>
    <row r="135" spans="1:52" s="51" customFormat="1" ht="22.5" customHeight="1" x14ac:dyDescent="0.3">
      <c r="A135" s="546"/>
      <c r="B135" s="543"/>
      <c r="C135" s="571"/>
      <c r="D135" s="68" t="s">
        <v>18</v>
      </c>
      <c r="E135" s="93">
        <f>'Приложение 1 (ОТЧЕТНЫЙ ПЕРИОД)'!E687</f>
        <v>0</v>
      </c>
      <c r="F135" s="93">
        <f>'Приложение 1 (ОТЧЕТНЫЙ ПЕРИОД)'!F687</f>
        <v>0</v>
      </c>
      <c r="G135" s="93">
        <f>'Приложение 1 (ОТЧЕТНЫЙ ПЕРИОД)'!G687</f>
        <v>0</v>
      </c>
      <c r="H135" s="93">
        <f>'Приложение 1 (ОТЧЕТНЫЙ ПЕРИОД)'!H687</f>
        <v>0</v>
      </c>
      <c r="I135" s="93">
        <f>'Приложение 1 (ОТЧЕТНЫЙ ПЕРИОД)'!I687</f>
        <v>0</v>
      </c>
      <c r="J135" s="556"/>
      <c r="K135" s="93">
        <f>'Приложение 1 (ОТЧЕТНЫЙ ПЕРИОД)'!K687</f>
        <v>0</v>
      </c>
      <c r="L135" s="93">
        <f>'Приложение 1 (ОТЧЕТНЫЙ ПЕРИОД)'!L687</f>
        <v>0</v>
      </c>
      <c r="M135" s="93">
        <f>'Приложение 1 (ОТЧЕТНЫЙ ПЕРИОД)'!M687</f>
        <v>0</v>
      </c>
      <c r="N135" s="112">
        <f>'Приложение 1 (ОТЧЕТНЫЙ ПЕРИОД)'!N687</f>
        <v>0</v>
      </c>
      <c r="O135" s="172"/>
      <c r="P135" s="261"/>
      <c r="Q135" s="173"/>
      <c r="R135" s="624"/>
      <c r="S135" s="571"/>
      <c r="T135" s="181"/>
      <c r="U135" s="181"/>
      <c r="V135" s="181"/>
      <c r="W135" s="177"/>
      <c r="X135" s="178"/>
      <c r="Y135" s="173"/>
      <c r="Z135" s="173"/>
      <c r="AH135" s="173"/>
      <c r="AI135" s="173"/>
      <c r="AJ135" s="173"/>
      <c r="AK135" s="173"/>
      <c r="AL135" s="173"/>
      <c r="AM135" s="173"/>
      <c r="AN135" s="173"/>
      <c r="AO135" s="173"/>
      <c r="AP135" s="173"/>
      <c r="AQ135" s="173"/>
      <c r="AR135" s="172"/>
      <c r="AS135" s="172"/>
      <c r="AT135" s="172"/>
      <c r="AU135" s="172"/>
      <c r="AV135" s="172"/>
      <c r="AW135" s="172"/>
      <c r="AX135" s="172"/>
      <c r="AY135" s="172"/>
      <c r="AZ135" s="172"/>
    </row>
    <row r="136" spans="1:52" s="51" customFormat="1" ht="22.5" customHeight="1" x14ac:dyDescent="0.3">
      <c r="A136" s="546"/>
      <c r="B136" s="543"/>
      <c r="C136" s="571"/>
      <c r="D136" s="68" t="s">
        <v>10</v>
      </c>
      <c r="E136" s="93">
        <f>'Приложение 1 (ОТЧЕТНЫЙ ПЕРИОД)'!E688</f>
        <v>0</v>
      </c>
      <c r="F136" s="93">
        <f>'Приложение 1 (ОТЧЕТНЫЙ ПЕРИОД)'!F688</f>
        <v>0</v>
      </c>
      <c r="G136" s="93">
        <f>'Приложение 1 (ОТЧЕТНЫЙ ПЕРИОД)'!G688</f>
        <v>0</v>
      </c>
      <c r="H136" s="93">
        <f>'Приложение 1 (ОТЧЕТНЫЙ ПЕРИОД)'!H688</f>
        <v>0</v>
      </c>
      <c r="I136" s="93">
        <f>'Приложение 1 (ОТЧЕТНЫЙ ПЕРИОД)'!I688</f>
        <v>0</v>
      </c>
      <c r="J136" s="556"/>
      <c r="K136" s="93">
        <f>'Приложение 1 (ОТЧЕТНЫЙ ПЕРИОД)'!K688</f>
        <v>0</v>
      </c>
      <c r="L136" s="93">
        <f>'Приложение 1 (ОТЧЕТНЫЙ ПЕРИОД)'!L688</f>
        <v>0</v>
      </c>
      <c r="M136" s="93">
        <f>'Приложение 1 (ОТЧЕТНЫЙ ПЕРИОД)'!M688</f>
        <v>0</v>
      </c>
      <c r="N136" s="112">
        <f>'Приложение 1 (ОТЧЕТНЫЙ ПЕРИОД)'!N688</f>
        <v>0</v>
      </c>
      <c r="O136" s="172"/>
      <c r="P136" s="261"/>
      <c r="Q136" s="173"/>
      <c r="R136" s="624"/>
      <c r="S136" s="571"/>
      <c r="T136" s="181"/>
      <c r="U136" s="181"/>
      <c r="V136" s="181"/>
      <c r="W136" s="177"/>
      <c r="X136" s="178"/>
      <c r="Y136" s="173"/>
      <c r="Z136" s="173"/>
      <c r="AH136" s="173"/>
      <c r="AI136" s="173"/>
      <c r="AJ136" s="173"/>
      <c r="AK136" s="173"/>
      <c r="AL136" s="173"/>
      <c r="AM136" s="173"/>
      <c r="AN136" s="173"/>
      <c r="AO136" s="173"/>
      <c r="AP136" s="173"/>
      <c r="AQ136" s="173"/>
      <c r="AR136" s="172"/>
      <c r="AS136" s="172"/>
      <c r="AT136" s="172"/>
      <c r="AU136" s="172"/>
      <c r="AV136" s="172"/>
      <c r="AW136" s="172"/>
      <c r="AX136" s="172"/>
      <c r="AY136" s="172"/>
      <c r="AZ136" s="172"/>
    </row>
    <row r="137" spans="1:52" s="51" customFormat="1" ht="22.5" customHeight="1" thickBot="1" x14ac:dyDescent="0.35">
      <c r="A137" s="547"/>
      <c r="B137" s="544"/>
      <c r="C137" s="572"/>
      <c r="D137" s="67" t="s">
        <v>11</v>
      </c>
      <c r="E137" s="91">
        <f>'Приложение 1 (ОТЧЕТНЫЙ ПЕРИОД)'!E689</f>
        <v>0</v>
      </c>
      <c r="F137" s="91">
        <f>'Приложение 1 (ОТЧЕТНЫЙ ПЕРИОД)'!F689</f>
        <v>0</v>
      </c>
      <c r="G137" s="91">
        <f>'Приложение 1 (ОТЧЕТНЫЙ ПЕРИОД)'!G689</f>
        <v>0</v>
      </c>
      <c r="H137" s="91">
        <f>'Приложение 1 (ОТЧЕТНЫЙ ПЕРИОД)'!H689</f>
        <v>0</v>
      </c>
      <c r="I137" s="91">
        <f>'Приложение 1 (ОТЧЕТНЫЙ ПЕРИОД)'!I689</f>
        <v>0</v>
      </c>
      <c r="J137" s="557"/>
      <c r="K137" s="91">
        <f>'Приложение 1 (ОТЧЕТНЫЙ ПЕРИОД)'!K689</f>
        <v>0</v>
      </c>
      <c r="L137" s="91">
        <f>'Приложение 1 (ОТЧЕТНЫЙ ПЕРИОД)'!L689</f>
        <v>0</v>
      </c>
      <c r="M137" s="91">
        <f>'Приложение 1 (ОТЧЕТНЫЙ ПЕРИОД)'!M689</f>
        <v>0</v>
      </c>
      <c r="N137" s="92">
        <f>'Приложение 1 (ОТЧЕТНЫЙ ПЕРИОД)'!N689</f>
        <v>0</v>
      </c>
      <c r="O137" s="172"/>
      <c r="P137" s="261"/>
      <c r="Q137" s="173"/>
      <c r="R137" s="625"/>
      <c r="S137" s="572"/>
      <c r="T137" s="182"/>
      <c r="U137" s="182"/>
      <c r="V137" s="182"/>
      <c r="W137" s="179"/>
      <c r="X137" s="180"/>
      <c r="Y137" s="173"/>
      <c r="Z137" s="173"/>
      <c r="AH137" s="173"/>
      <c r="AI137" s="173"/>
      <c r="AJ137" s="173"/>
      <c r="AK137" s="173"/>
      <c r="AL137" s="173"/>
      <c r="AM137" s="173"/>
      <c r="AN137" s="173"/>
      <c r="AO137" s="173"/>
      <c r="AP137" s="173"/>
      <c r="AQ137" s="173"/>
      <c r="AR137" s="172"/>
      <c r="AS137" s="172"/>
      <c r="AT137" s="172"/>
      <c r="AU137" s="172"/>
      <c r="AV137" s="172"/>
      <c r="AW137" s="172"/>
      <c r="AX137" s="172"/>
      <c r="AY137" s="172"/>
      <c r="AZ137" s="172"/>
    </row>
    <row r="138" spans="1:52" ht="23.25" x14ac:dyDescent="0.35">
      <c r="C138" s="115"/>
      <c r="D138" s="116" t="s">
        <v>65</v>
      </c>
      <c r="E138" s="117">
        <f>E135+E136+E137</f>
        <v>0</v>
      </c>
      <c r="F138" s="117">
        <f>F135+F136+F137</f>
        <v>0</v>
      </c>
      <c r="G138" s="117">
        <f>G135+G136+G137</f>
        <v>0</v>
      </c>
      <c r="H138" s="117">
        <f>H135+H136+H137</f>
        <v>0</v>
      </c>
      <c r="I138" s="117">
        <f>I135+I136+I137</f>
        <v>0</v>
      </c>
      <c r="J138" s="117"/>
      <c r="K138" s="117">
        <f>K135+K136+K137</f>
        <v>0</v>
      </c>
      <c r="L138" s="117">
        <f>L135+L136+L137</f>
        <v>0</v>
      </c>
      <c r="M138" s="117">
        <f>M135+M136+M137</f>
        <v>0</v>
      </c>
      <c r="N138" s="117">
        <f>N135+N136+N137</f>
        <v>0</v>
      </c>
      <c r="O138" s="167"/>
      <c r="P138" s="265">
        <f>SUM(E138:O138)</f>
        <v>0</v>
      </c>
    </row>
    <row r="139" spans="1:52" ht="23.25" x14ac:dyDescent="0.35">
      <c r="D139" s="114" t="s">
        <v>65</v>
      </c>
      <c r="E139" s="113">
        <f>E138-E134</f>
        <v>0</v>
      </c>
      <c r="F139" s="113">
        <f>F138-F134</f>
        <v>0</v>
      </c>
      <c r="G139" s="113">
        <f>G138-G134</f>
        <v>0</v>
      </c>
      <c r="H139" s="113">
        <f>H138-H134</f>
        <v>0</v>
      </c>
      <c r="I139" s="113">
        <f>I138-I134</f>
        <v>0</v>
      </c>
      <c r="J139" s="113"/>
      <c r="K139" s="113">
        <f>K138-K134</f>
        <v>0</v>
      </c>
      <c r="L139" s="113">
        <f>L138-L134</f>
        <v>0</v>
      </c>
      <c r="M139" s="113">
        <f>M138-M134</f>
        <v>0</v>
      </c>
      <c r="N139" s="113">
        <f>N138-N134</f>
        <v>0</v>
      </c>
      <c r="P139" s="264">
        <f>SUM(E139:O139)</f>
        <v>0</v>
      </c>
    </row>
    <row r="140" spans="1:52" x14ac:dyDescent="0.3">
      <c r="R140" s="269"/>
      <c r="S140" s="270"/>
      <c r="T140" s="270"/>
      <c r="U140" s="270"/>
      <c r="V140" s="270"/>
      <c r="W140" s="269"/>
      <c r="X140" s="269"/>
    </row>
    <row r="141" spans="1:52" ht="30.75" x14ac:dyDescent="0.3">
      <c r="R141" s="271" t="s">
        <v>95</v>
      </c>
      <c r="S141" s="270"/>
      <c r="T141" s="270"/>
      <c r="U141" s="270"/>
      <c r="V141" s="270"/>
      <c r="W141" s="269"/>
      <c r="X141" s="269"/>
    </row>
    <row r="143" spans="1:52" x14ac:dyDescent="0.3">
      <c r="X143" s="153" t="s">
        <v>82</v>
      </c>
    </row>
    <row r="144" spans="1:52" ht="57" customHeight="1" thickBot="1" x14ac:dyDescent="0.35">
      <c r="R144" s="210" t="s">
        <v>69</v>
      </c>
      <c r="W144" s="161"/>
      <c r="X144" s="161"/>
    </row>
    <row r="145" spans="18:24" ht="237" thickBot="1" x14ac:dyDescent="0.35">
      <c r="R145" s="174" t="str">
        <f>R4</f>
        <v>Пожарский муниципальный район</v>
      </c>
      <c r="S145" s="175" t="s">
        <v>70</v>
      </c>
      <c r="T145" s="175" t="s">
        <v>71</v>
      </c>
      <c r="U145" s="175" t="s">
        <v>73</v>
      </c>
      <c r="V145" s="227" t="str">
        <f>V4</f>
        <v>профинанси-ровано (кассовый расход) /исполнение 
на 27.01.2020</v>
      </c>
      <c r="W145" s="175" t="s">
        <v>68</v>
      </c>
      <c r="X145" s="176" t="s">
        <v>67</v>
      </c>
    </row>
    <row r="146" spans="18:24" ht="25.5" x14ac:dyDescent="0.3">
      <c r="R146" s="617" t="str">
        <f>R5</f>
        <v xml:space="preserve">ВСЕГО </v>
      </c>
      <c r="S146" s="76" t="str">
        <f>S5</f>
        <v>Всего</v>
      </c>
      <c r="T146" s="76">
        <f>T5</f>
        <v>140.70177901</v>
      </c>
      <c r="U146" s="76">
        <f>U5</f>
        <v>140.70177901</v>
      </c>
      <c r="V146" s="76">
        <f>V5</f>
        <v>129.99177900999999</v>
      </c>
      <c r="W146" s="76">
        <f>W5</f>
        <v>100</v>
      </c>
      <c r="X146" s="76">
        <f>X5</f>
        <v>92.388155945605476</v>
      </c>
    </row>
    <row r="147" spans="18:24" x14ac:dyDescent="0.3">
      <c r="R147" s="618"/>
      <c r="S147" s="181"/>
      <c r="T147" s="181"/>
      <c r="U147" s="181"/>
      <c r="V147" s="181"/>
      <c r="W147" s="177"/>
      <c r="X147" s="178"/>
    </row>
    <row r="148" spans="18:24" x14ac:dyDescent="0.3">
      <c r="R148" s="618"/>
      <c r="S148" s="181"/>
      <c r="T148" s="181"/>
      <c r="U148" s="181"/>
      <c r="V148" s="181"/>
      <c r="W148" s="177"/>
      <c r="X148" s="178"/>
    </row>
    <row r="149" spans="18:24" ht="21" thickBot="1" x14ac:dyDescent="0.35">
      <c r="R149" s="619"/>
      <c r="S149" s="182"/>
      <c r="T149" s="182"/>
      <c r="U149" s="182"/>
      <c r="V149" s="182"/>
      <c r="W149" s="179"/>
      <c r="X149" s="180"/>
    </row>
    <row r="150" spans="18:24" ht="25.5" x14ac:dyDescent="0.3">
      <c r="R150" s="620" t="str">
        <f t="shared" ref="R150:X150" si="10">R36</f>
        <v>ДЕМОГРАФИЯ</v>
      </c>
      <c r="S150" s="183" t="str">
        <f t="shared" si="10"/>
        <v>Всего</v>
      </c>
      <c r="T150" s="183">
        <f t="shared" si="10"/>
        <v>15.429779009999999</v>
      </c>
      <c r="U150" s="183">
        <f t="shared" si="10"/>
        <v>15.429779009999999</v>
      </c>
      <c r="V150" s="183">
        <f t="shared" si="10"/>
        <v>15.429779009999999</v>
      </c>
      <c r="W150" s="183">
        <f t="shared" si="10"/>
        <v>100</v>
      </c>
      <c r="X150" s="183">
        <f t="shared" si="10"/>
        <v>100</v>
      </c>
    </row>
    <row r="151" spans="18:24" x14ac:dyDescent="0.3">
      <c r="R151" s="621"/>
      <c r="S151" s="181"/>
      <c r="T151" s="181"/>
      <c r="U151" s="181"/>
      <c r="V151" s="181"/>
      <c r="W151" s="177"/>
      <c r="X151" s="178"/>
    </row>
    <row r="152" spans="18:24" x14ac:dyDescent="0.3">
      <c r="R152" s="621"/>
      <c r="S152" s="181"/>
      <c r="T152" s="181"/>
      <c r="U152" s="181"/>
      <c r="V152" s="181"/>
      <c r="W152" s="177"/>
      <c r="X152" s="178"/>
    </row>
    <row r="153" spans="18:24" ht="21" thickBot="1" x14ac:dyDescent="0.35">
      <c r="R153" s="622"/>
      <c r="S153" s="182"/>
      <c r="T153" s="182"/>
      <c r="U153" s="182"/>
      <c r="V153" s="182"/>
      <c r="W153" s="179"/>
      <c r="X153" s="180"/>
    </row>
    <row r="154" spans="18:24" ht="25.5" x14ac:dyDescent="0.3">
      <c r="R154" s="620" t="str">
        <f t="shared" ref="R154:X154" si="11">R43</f>
        <v>ЗДРАВООХРАНЕНИЕ</v>
      </c>
      <c r="S154" s="183" t="str">
        <f t="shared" si="11"/>
        <v>Всего</v>
      </c>
      <c r="T154" s="183">
        <f t="shared" si="11"/>
        <v>0</v>
      </c>
      <c r="U154" s="183">
        <f t="shared" si="11"/>
        <v>0</v>
      </c>
      <c r="V154" s="183">
        <f t="shared" si="11"/>
        <v>0</v>
      </c>
      <c r="W154" s="183" t="e">
        <f t="shared" si="11"/>
        <v>#DIV/0!</v>
      </c>
      <c r="X154" s="183" t="e">
        <f t="shared" si="11"/>
        <v>#DIV/0!</v>
      </c>
    </row>
    <row r="155" spans="18:24" x14ac:dyDescent="0.3">
      <c r="R155" s="621"/>
      <c r="S155" s="181"/>
      <c r="T155" s="181"/>
      <c r="U155" s="181"/>
      <c r="V155" s="181"/>
      <c r="W155" s="177"/>
      <c r="X155" s="178"/>
    </row>
    <row r="156" spans="18:24" x14ac:dyDescent="0.3">
      <c r="R156" s="621"/>
      <c r="S156" s="181"/>
      <c r="T156" s="181"/>
      <c r="U156" s="181"/>
      <c r="V156" s="181"/>
      <c r="W156" s="177"/>
      <c r="X156" s="178"/>
    </row>
    <row r="157" spans="18:24" ht="21" thickBot="1" x14ac:dyDescent="0.35">
      <c r="R157" s="622"/>
      <c r="S157" s="182"/>
      <c r="T157" s="182"/>
      <c r="U157" s="182"/>
      <c r="V157" s="182"/>
      <c r="W157" s="179"/>
      <c r="X157" s="180"/>
    </row>
    <row r="158" spans="18:24" ht="25.5" x14ac:dyDescent="0.3">
      <c r="R158" s="620" t="str">
        <f t="shared" ref="R158:X158" si="12">R61</f>
        <v>ОБРАЗОВАНИЕ</v>
      </c>
      <c r="S158" s="183" t="str">
        <f t="shared" si="12"/>
        <v>Всего</v>
      </c>
      <c r="T158" s="183">
        <f t="shared" si="12"/>
        <v>38.334999999999994</v>
      </c>
      <c r="U158" s="183">
        <f t="shared" si="12"/>
        <v>38.334999999999994</v>
      </c>
      <c r="V158" s="183">
        <f t="shared" si="12"/>
        <v>33.875</v>
      </c>
      <c r="W158" s="183">
        <f t="shared" si="12"/>
        <v>100</v>
      </c>
      <c r="X158" s="183">
        <f t="shared" si="12"/>
        <v>88.36572322942483</v>
      </c>
    </row>
    <row r="159" spans="18:24" x14ac:dyDescent="0.3">
      <c r="R159" s="621"/>
      <c r="S159" s="181"/>
      <c r="T159" s="181"/>
      <c r="U159" s="181"/>
      <c r="V159" s="181"/>
      <c r="W159" s="177"/>
      <c r="X159" s="178"/>
    </row>
    <row r="160" spans="18:24" x14ac:dyDescent="0.3">
      <c r="R160" s="621"/>
      <c r="S160" s="181"/>
      <c r="T160" s="181"/>
      <c r="U160" s="181"/>
      <c r="V160" s="181"/>
      <c r="W160" s="177"/>
      <c r="X160" s="178"/>
    </row>
    <row r="161" spans="18:24" ht="21" thickBot="1" x14ac:dyDescent="0.35">
      <c r="R161" s="622"/>
      <c r="S161" s="182"/>
      <c r="T161" s="182"/>
      <c r="U161" s="182"/>
      <c r="V161" s="182"/>
      <c r="W161" s="179"/>
      <c r="X161" s="180"/>
    </row>
    <row r="162" spans="18:24" ht="25.5" x14ac:dyDescent="0.3">
      <c r="R162" s="620" t="str">
        <f t="shared" ref="R162:X162" si="13">R68</f>
        <v>ЖИЛЬЕ И ГОРОДСКАЯ СРЕДА</v>
      </c>
      <c r="S162" s="183" t="str">
        <f t="shared" si="13"/>
        <v>Всего</v>
      </c>
      <c r="T162" s="183">
        <f t="shared" si="13"/>
        <v>41.767000000000003</v>
      </c>
      <c r="U162" s="183">
        <f t="shared" si="13"/>
        <v>41.767000000000003</v>
      </c>
      <c r="V162" s="183">
        <f t="shared" si="13"/>
        <v>41.767000000000003</v>
      </c>
      <c r="W162" s="183">
        <f t="shared" si="13"/>
        <v>100</v>
      </c>
      <c r="X162" s="183">
        <f t="shared" si="13"/>
        <v>100</v>
      </c>
    </row>
    <row r="163" spans="18:24" x14ac:dyDescent="0.3">
      <c r="R163" s="621"/>
      <c r="S163" s="181"/>
      <c r="T163" s="181"/>
      <c r="U163" s="181"/>
      <c r="V163" s="181"/>
      <c r="W163" s="177"/>
      <c r="X163" s="178"/>
    </row>
    <row r="164" spans="18:24" x14ac:dyDescent="0.3">
      <c r="R164" s="621"/>
      <c r="S164" s="181"/>
      <c r="T164" s="181"/>
      <c r="U164" s="181"/>
      <c r="V164" s="181"/>
      <c r="W164" s="177"/>
      <c r="X164" s="178"/>
    </row>
    <row r="165" spans="18:24" ht="21" thickBot="1" x14ac:dyDescent="0.35">
      <c r="R165" s="622"/>
      <c r="S165" s="182"/>
      <c r="T165" s="182"/>
      <c r="U165" s="182"/>
      <c r="V165" s="182"/>
      <c r="W165" s="179"/>
      <c r="X165" s="180"/>
    </row>
    <row r="166" spans="18:24" ht="25.5" x14ac:dyDescent="0.3">
      <c r="R166" s="620" t="str">
        <f t="shared" ref="R166:X166" si="14">R75</f>
        <v>ЭКОЛОГИЯ</v>
      </c>
      <c r="S166" s="183" t="str">
        <f t="shared" si="14"/>
        <v>Всего</v>
      </c>
      <c r="T166" s="183">
        <f t="shared" si="14"/>
        <v>33.71</v>
      </c>
      <c r="U166" s="183">
        <f t="shared" si="14"/>
        <v>33.71</v>
      </c>
      <c r="V166" s="183">
        <f t="shared" si="14"/>
        <v>33.71</v>
      </c>
      <c r="W166" s="183">
        <f t="shared" si="14"/>
        <v>100</v>
      </c>
      <c r="X166" s="183">
        <f t="shared" si="14"/>
        <v>100</v>
      </c>
    </row>
    <row r="167" spans="18:24" x14ac:dyDescent="0.3">
      <c r="R167" s="621"/>
      <c r="S167" s="181"/>
      <c r="T167" s="181"/>
      <c r="U167" s="181"/>
      <c r="V167" s="181"/>
      <c r="W167" s="177"/>
      <c r="X167" s="178"/>
    </row>
    <row r="168" spans="18:24" x14ac:dyDescent="0.3">
      <c r="R168" s="621"/>
      <c r="S168" s="181"/>
      <c r="T168" s="181"/>
      <c r="U168" s="181"/>
      <c r="V168" s="181"/>
      <c r="W168" s="177"/>
      <c r="X168" s="178"/>
    </row>
    <row r="169" spans="18:24" ht="21" thickBot="1" x14ac:dyDescent="0.35">
      <c r="R169" s="622"/>
      <c r="S169" s="182"/>
      <c r="T169" s="182"/>
      <c r="U169" s="182"/>
      <c r="V169" s="182"/>
      <c r="W169" s="179"/>
      <c r="X169" s="180"/>
    </row>
    <row r="170" spans="18:24" ht="25.5" x14ac:dyDescent="0.3">
      <c r="R170" s="620" t="str">
        <f t="shared" ref="R170:X170" si="15">R82</f>
        <v>БЕЗОПАСНЫЕ И КАЧЕСТВЕННЫЕ АВТОМОБИЛЬНЫЕ ДОРОГИ</v>
      </c>
      <c r="S170" s="183" t="str">
        <f t="shared" si="15"/>
        <v>Всего</v>
      </c>
      <c r="T170" s="183">
        <f t="shared" si="15"/>
        <v>6.25</v>
      </c>
      <c r="U170" s="183">
        <f t="shared" si="15"/>
        <v>6.25</v>
      </c>
      <c r="V170" s="183">
        <f t="shared" si="15"/>
        <v>0</v>
      </c>
      <c r="W170" s="183">
        <f t="shared" si="15"/>
        <v>100</v>
      </c>
      <c r="X170" s="183">
        <f t="shared" si="15"/>
        <v>0</v>
      </c>
    </row>
    <row r="171" spans="18:24" x14ac:dyDescent="0.3">
      <c r="R171" s="621"/>
      <c r="S171" s="181"/>
      <c r="T171" s="181"/>
      <c r="U171" s="181"/>
      <c r="V171" s="181"/>
      <c r="W171" s="177"/>
      <c r="X171" s="178"/>
    </row>
    <row r="172" spans="18:24" ht="42.75" customHeight="1" x14ac:dyDescent="0.3">
      <c r="R172" s="621"/>
      <c r="S172" s="181"/>
      <c r="T172" s="181"/>
      <c r="U172" s="181"/>
      <c r="V172" s="181"/>
      <c r="W172" s="177"/>
      <c r="X172" s="178"/>
    </row>
    <row r="173" spans="18:24" ht="21" thickBot="1" x14ac:dyDescent="0.35">
      <c r="R173" s="622"/>
      <c r="S173" s="182"/>
      <c r="T173" s="182"/>
      <c r="U173" s="182"/>
      <c r="V173" s="182"/>
      <c r="W173" s="179"/>
      <c r="X173" s="180"/>
    </row>
    <row r="174" spans="18:24" ht="25.5" x14ac:dyDescent="0.3">
      <c r="R174" s="620" t="str">
        <f t="shared" ref="R174:X174" si="16">R89</f>
        <v>ПРОИЗВОДИТЕЛЬНОСТЬ ТРУДА</v>
      </c>
      <c r="S174" s="183" t="str">
        <f t="shared" si="16"/>
        <v>Всего</v>
      </c>
      <c r="T174" s="183">
        <f t="shared" si="16"/>
        <v>0</v>
      </c>
      <c r="U174" s="183">
        <f t="shared" si="16"/>
        <v>0</v>
      </c>
      <c r="V174" s="183">
        <f t="shared" si="16"/>
        <v>0</v>
      </c>
      <c r="W174" s="183" t="e">
        <f t="shared" si="16"/>
        <v>#DIV/0!</v>
      </c>
      <c r="X174" s="183" t="e">
        <f t="shared" si="16"/>
        <v>#DIV/0!</v>
      </c>
    </row>
    <row r="175" spans="18:24" x14ac:dyDescent="0.3">
      <c r="R175" s="621"/>
      <c r="S175" s="181"/>
      <c r="T175" s="181"/>
      <c r="U175" s="181"/>
      <c r="V175" s="181"/>
      <c r="W175" s="177"/>
      <c r="X175" s="178"/>
    </row>
    <row r="176" spans="18:24" x14ac:dyDescent="0.3">
      <c r="R176" s="621"/>
      <c r="S176" s="181"/>
      <c r="T176" s="181"/>
      <c r="U176" s="181"/>
      <c r="V176" s="181"/>
      <c r="W176" s="177"/>
      <c r="X176" s="178"/>
    </row>
    <row r="177" spans="18:24" ht="21" thickBot="1" x14ac:dyDescent="0.35">
      <c r="R177" s="622"/>
      <c r="S177" s="182"/>
      <c r="T177" s="182"/>
      <c r="U177" s="182"/>
      <c r="V177" s="182"/>
      <c r="W177" s="179"/>
      <c r="X177" s="180"/>
    </row>
    <row r="178" spans="18:24" ht="25.5" x14ac:dyDescent="0.3">
      <c r="R178" s="620" t="str">
        <f t="shared" ref="R178:X178" si="17">R96</f>
        <v>НАУКА</v>
      </c>
      <c r="S178" s="183" t="str">
        <f t="shared" si="17"/>
        <v>Всего</v>
      </c>
      <c r="T178" s="183">
        <f t="shared" si="17"/>
        <v>0</v>
      </c>
      <c r="U178" s="183">
        <f t="shared" si="17"/>
        <v>0</v>
      </c>
      <c r="V178" s="183">
        <f t="shared" si="17"/>
        <v>0</v>
      </c>
      <c r="W178" s="183" t="e">
        <f t="shared" si="17"/>
        <v>#DIV/0!</v>
      </c>
      <c r="X178" s="183" t="e">
        <f t="shared" si="17"/>
        <v>#DIV/0!</v>
      </c>
    </row>
    <row r="179" spans="18:24" x14ac:dyDescent="0.3">
      <c r="R179" s="621"/>
      <c r="S179" s="181"/>
      <c r="T179" s="181"/>
      <c r="U179" s="181"/>
      <c r="V179" s="181"/>
      <c r="W179" s="177"/>
      <c r="X179" s="178"/>
    </row>
    <row r="180" spans="18:24" x14ac:dyDescent="0.3">
      <c r="R180" s="621"/>
      <c r="S180" s="181"/>
      <c r="T180" s="181"/>
      <c r="U180" s="181"/>
      <c r="V180" s="181"/>
      <c r="W180" s="177"/>
      <c r="X180" s="178"/>
    </row>
    <row r="181" spans="18:24" ht="21" thickBot="1" x14ac:dyDescent="0.35">
      <c r="R181" s="622"/>
      <c r="S181" s="182"/>
      <c r="T181" s="182"/>
      <c r="U181" s="182"/>
      <c r="V181" s="182"/>
      <c r="W181" s="179"/>
      <c r="X181" s="180"/>
    </row>
    <row r="182" spans="18:24" ht="25.5" x14ac:dyDescent="0.3">
      <c r="R182" s="620" t="str">
        <f t="shared" ref="R182:X182" si="18">R103</f>
        <v>ЦИФРОВАЯ ЭКОНОМИКА</v>
      </c>
      <c r="S182" s="183" t="str">
        <f t="shared" si="18"/>
        <v>Всего</v>
      </c>
      <c r="T182" s="183">
        <f t="shared" si="18"/>
        <v>1.56</v>
      </c>
      <c r="U182" s="183">
        <f t="shared" si="18"/>
        <v>1.56</v>
      </c>
      <c r="V182" s="183">
        <f t="shared" si="18"/>
        <v>1.56</v>
      </c>
      <c r="W182" s="183">
        <f t="shared" si="18"/>
        <v>100</v>
      </c>
      <c r="X182" s="183">
        <f t="shared" si="18"/>
        <v>100</v>
      </c>
    </row>
    <row r="183" spans="18:24" x14ac:dyDescent="0.3">
      <c r="R183" s="621"/>
      <c r="S183" s="181"/>
      <c r="T183" s="181"/>
      <c r="U183" s="181"/>
      <c r="V183" s="181"/>
      <c r="W183" s="177"/>
      <c r="X183" s="178"/>
    </row>
    <row r="184" spans="18:24" x14ac:dyDescent="0.3">
      <c r="R184" s="621"/>
      <c r="S184" s="181"/>
      <c r="T184" s="181"/>
      <c r="U184" s="181"/>
      <c r="V184" s="181"/>
      <c r="W184" s="177"/>
      <c r="X184" s="178"/>
    </row>
    <row r="185" spans="18:24" ht="21" thickBot="1" x14ac:dyDescent="0.35">
      <c r="R185" s="622"/>
      <c r="S185" s="182"/>
      <c r="T185" s="182"/>
      <c r="U185" s="182"/>
      <c r="V185" s="182"/>
      <c r="W185" s="179"/>
      <c r="X185" s="180"/>
    </row>
    <row r="186" spans="18:24" ht="25.5" x14ac:dyDescent="0.3">
      <c r="R186" s="620" t="str">
        <f t="shared" ref="R186:X186" si="19">R110</f>
        <v>КУЛЬТУРА</v>
      </c>
      <c r="S186" s="183" t="str">
        <f t="shared" si="19"/>
        <v>Всего</v>
      </c>
      <c r="T186" s="183">
        <f t="shared" si="19"/>
        <v>3.3500000000000005</v>
      </c>
      <c r="U186" s="183">
        <f t="shared" si="19"/>
        <v>3.3500000000000005</v>
      </c>
      <c r="V186" s="183">
        <f t="shared" si="19"/>
        <v>3.3500000000000005</v>
      </c>
      <c r="W186" s="183">
        <f t="shared" si="19"/>
        <v>100.00000000000001</v>
      </c>
      <c r="X186" s="183">
        <f t="shared" si="19"/>
        <v>100.00000000000001</v>
      </c>
    </row>
    <row r="187" spans="18:24" x14ac:dyDescent="0.3">
      <c r="R187" s="621"/>
      <c r="S187" s="181"/>
      <c r="T187" s="181"/>
      <c r="U187" s="181"/>
      <c r="V187" s="181"/>
      <c r="W187" s="177"/>
      <c r="X187" s="178"/>
    </row>
    <row r="188" spans="18:24" x14ac:dyDescent="0.3">
      <c r="R188" s="621"/>
      <c r="S188" s="181"/>
      <c r="T188" s="181"/>
      <c r="U188" s="181"/>
      <c r="V188" s="181"/>
      <c r="W188" s="177"/>
      <c r="X188" s="178"/>
    </row>
    <row r="189" spans="18:24" ht="21" thickBot="1" x14ac:dyDescent="0.35">
      <c r="R189" s="622"/>
      <c r="S189" s="182"/>
      <c r="T189" s="182"/>
      <c r="U189" s="182"/>
      <c r="V189" s="182"/>
      <c r="W189" s="179"/>
      <c r="X189" s="180"/>
    </row>
    <row r="190" spans="18:24" ht="25.5" x14ac:dyDescent="0.3">
      <c r="R190" s="620" t="str">
        <f t="shared" ref="R190:X190" si="20">R117</f>
        <v>МАЛОЕ И СРЕДНЕЕ ПРЕДПРИНИМАТЕЛЬСТВО</v>
      </c>
      <c r="S190" s="183" t="str">
        <f t="shared" si="20"/>
        <v>Всего</v>
      </c>
      <c r="T190" s="183">
        <f t="shared" si="20"/>
        <v>0.3</v>
      </c>
      <c r="U190" s="183">
        <f t="shared" si="20"/>
        <v>0.3</v>
      </c>
      <c r="V190" s="183">
        <f t="shared" si="20"/>
        <v>0.3</v>
      </c>
      <c r="W190" s="183">
        <f t="shared" si="20"/>
        <v>100</v>
      </c>
      <c r="X190" s="183">
        <f t="shared" si="20"/>
        <v>100</v>
      </c>
    </row>
    <row r="191" spans="18:24" x14ac:dyDescent="0.3">
      <c r="R191" s="621"/>
      <c r="S191" s="181"/>
      <c r="T191" s="181"/>
      <c r="U191" s="181"/>
      <c r="V191" s="181"/>
      <c r="W191" s="177"/>
      <c r="X191" s="178"/>
    </row>
    <row r="192" spans="18:24" x14ac:dyDescent="0.3">
      <c r="R192" s="621"/>
      <c r="S192" s="181"/>
      <c r="T192" s="181"/>
      <c r="U192" s="181"/>
      <c r="V192" s="181"/>
      <c r="W192" s="177"/>
      <c r="X192" s="178"/>
    </row>
    <row r="193" spans="18:24" ht="21" thickBot="1" x14ac:dyDescent="0.35">
      <c r="R193" s="622"/>
      <c r="S193" s="182"/>
      <c r="T193" s="182"/>
      <c r="U193" s="182"/>
      <c r="V193" s="182"/>
      <c r="W193" s="179"/>
      <c r="X193" s="180"/>
    </row>
    <row r="194" spans="18:24" ht="25.5" x14ac:dyDescent="0.3">
      <c r="R194" s="620" t="str">
        <f t="shared" ref="R194:X194" si="21">R124</f>
        <v>МЕЖДУНАРОДНАЯ КООПЕРАЦИЯ И ЭКСПОРТ</v>
      </c>
      <c r="S194" s="183" t="str">
        <f t="shared" si="21"/>
        <v>Всего</v>
      </c>
      <c r="T194" s="183">
        <f t="shared" si="21"/>
        <v>0</v>
      </c>
      <c r="U194" s="183">
        <f t="shared" si="21"/>
        <v>0</v>
      </c>
      <c r="V194" s="183">
        <f t="shared" si="21"/>
        <v>0</v>
      </c>
      <c r="W194" s="183" t="e">
        <f t="shared" si="21"/>
        <v>#DIV/0!</v>
      </c>
      <c r="X194" s="183" t="e">
        <f t="shared" si="21"/>
        <v>#DIV/0!</v>
      </c>
    </row>
    <row r="195" spans="18:24" x14ac:dyDescent="0.3">
      <c r="R195" s="621"/>
      <c r="S195" s="181"/>
      <c r="T195" s="181"/>
      <c r="U195" s="181"/>
      <c r="V195" s="181"/>
      <c r="W195" s="177"/>
      <c r="X195" s="178"/>
    </row>
    <row r="196" spans="18:24" x14ac:dyDescent="0.3">
      <c r="R196" s="621"/>
      <c r="S196" s="181"/>
      <c r="T196" s="181"/>
      <c r="U196" s="181"/>
      <c r="V196" s="181"/>
      <c r="W196" s="177"/>
      <c r="X196" s="178"/>
    </row>
    <row r="197" spans="18:24" ht="21" thickBot="1" x14ac:dyDescent="0.35">
      <c r="R197" s="622"/>
      <c r="S197" s="182"/>
      <c r="T197" s="182"/>
      <c r="U197" s="182"/>
      <c r="V197" s="182"/>
      <c r="W197" s="179"/>
      <c r="X197" s="180"/>
    </row>
    <row r="198" spans="18:24" ht="23.25" x14ac:dyDescent="0.3">
      <c r="R198" s="626" t="str">
        <f t="shared" ref="R198:X198" si="22">R134</f>
        <v>Всего субсидий из бюджета на инвестиционные цели вне национальных проектов</v>
      </c>
      <c r="S198" s="570" t="str">
        <f t="shared" si="22"/>
        <v>Всего</v>
      </c>
      <c r="T198" s="118">
        <f t="shared" si="22"/>
        <v>0</v>
      </c>
      <c r="U198" s="118">
        <f t="shared" si="22"/>
        <v>0</v>
      </c>
      <c r="V198" s="118">
        <f t="shared" si="22"/>
        <v>0</v>
      </c>
      <c r="W198" s="118" t="e">
        <f t="shared" si="22"/>
        <v>#DIV/0!</v>
      </c>
      <c r="X198" s="118" t="e">
        <f t="shared" si="22"/>
        <v>#DIV/0!</v>
      </c>
    </row>
    <row r="199" spans="18:24" x14ac:dyDescent="0.3">
      <c r="R199" s="627"/>
      <c r="S199" s="571"/>
      <c r="T199" s="181"/>
      <c r="U199" s="181"/>
      <c r="V199" s="181"/>
      <c r="W199" s="177"/>
      <c r="X199" s="178"/>
    </row>
    <row r="200" spans="18:24" x14ac:dyDescent="0.3">
      <c r="R200" s="627"/>
      <c r="S200" s="571"/>
      <c r="T200" s="181"/>
      <c r="U200" s="181"/>
      <c r="V200" s="181"/>
      <c r="W200" s="177"/>
      <c r="X200" s="178"/>
    </row>
    <row r="201" spans="18:24" ht="21" thickBot="1" x14ac:dyDescent="0.35">
      <c r="R201" s="628"/>
      <c r="S201" s="572"/>
      <c r="T201" s="182"/>
      <c r="U201" s="182"/>
      <c r="V201" s="182"/>
      <c r="W201" s="179"/>
      <c r="X201" s="180"/>
    </row>
    <row r="205" spans="18:24" x14ac:dyDescent="0.3">
      <c r="S205" s="116" t="s">
        <v>65</v>
      </c>
      <c r="T205" s="272">
        <f>T146</f>
        <v>140.70177901</v>
      </c>
      <c r="U205" s="272">
        <f>U146</f>
        <v>140.70177901</v>
      </c>
      <c r="V205" s="272">
        <f>V146</f>
        <v>129.99177900999999</v>
      </c>
    </row>
    <row r="206" spans="18:24" x14ac:dyDescent="0.3">
      <c r="S206" s="114" t="s">
        <v>65</v>
      </c>
      <c r="T206" s="273">
        <f>T150+T154+T158+T162+T166+T170+T174+T178+T182+T186+T190+T194+T198</f>
        <v>140.70177901</v>
      </c>
      <c r="U206" s="273">
        <f>U150+U154+U158+U162+U166+U170+U174+U178+U182+U186+U190+U194+U198</f>
        <v>140.70177901</v>
      </c>
      <c r="V206" s="273">
        <f>V150+V154+V158+V162+V166+V170+V174+V178+V182+V186+V190+V194+V198</f>
        <v>129.99177901000002</v>
      </c>
    </row>
    <row r="207" spans="18:24" x14ac:dyDescent="0.3">
      <c r="S207" s="114" t="s">
        <v>65</v>
      </c>
      <c r="T207" s="273">
        <f>T205-T206</f>
        <v>0</v>
      </c>
      <c r="U207" s="273">
        <f>U205-U206</f>
        <v>0</v>
      </c>
      <c r="V207" s="273">
        <f>V205-V206</f>
        <v>0</v>
      </c>
    </row>
  </sheetData>
  <mergeCells count="103">
    <mergeCell ref="R186:R189"/>
    <mergeCell ref="R190:R193"/>
    <mergeCell ref="R194:R197"/>
    <mergeCell ref="R198:R201"/>
    <mergeCell ref="S198:S201"/>
    <mergeCell ref="R166:R169"/>
    <mergeCell ref="R170:R173"/>
    <mergeCell ref="R174:R177"/>
    <mergeCell ref="R178:R181"/>
    <mergeCell ref="R182:R185"/>
    <mergeCell ref="R146:R149"/>
    <mergeCell ref="R150:R153"/>
    <mergeCell ref="R154:R157"/>
    <mergeCell ref="R158:R161"/>
    <mergeCell ref="R162:R165"/>
    <mergeCell ref="A56:A57"/>
    <mergeCell ref="S134:S137"/>
    <mergeCell ref="R110:R113"/>
    <mergeCell ref="R117:R120"/>
    <mergeCell ref="R124:R127"/>
    <mergeCell ref="R134:R137"/>
    <mergeCell ref="R75:R78"/>
    <mergeCell ref="R82:R85"/>
    <mergeCell ref="R89:R92"/>
    <mergeCell ref="R96:R99"/>
    <mergeCell ref="R103:R106"/>
    <mergeCell ref="A132:N132"/>
    <mergeCell ref="A134:A137"/>
    <mergeCell ref="B134:B137"/>
    <mergeCell ref="C134:C137"/>
    <mergeCell ref="A117:A120"/>
    <mergeCell ref="B90:B92"/>
    <mergeCell ref="A96:A99"/>
    <mergeCell ref="C96:C99"/>
    <mergeCell ref="R5:R8"/>
    <mergeCell ref="R36:R39"/>
    <mergeCell ref="R43:R46"/>
    <mergeCell ref="R61:R64"/>
    <mergeCell ref="R68:R71"/>
    <mergeCell ref="J134:J137"/>
    <mergeCell ref="A103:A106"/>
    <mergeCell ref="C103:C106"/>
    <mergeCell ref="J103:J106"/>
    <mergeCell ref="B104:B106"/>
    <mergeCell ref="A110:A113"/>
    <mergeCell ref="C110:C113"/>
    <mergeCell ref="J110:J113"/>
    <mergeCell ref="B111:B113"/>
    <mergeCell ref="C117:C120"/>
    <mergeCell ref="J117:J120"/>
    <mergeCell ref="B118:B120"/>
    <mergeCell ref="A124:A127"/>
    <mergeCell ref="C124:C127"/>
    <mergeCell ref="J124:J127"/>
    <mergeCell ref="B125:B127"/>
    <mergeCell ref="A89:A92"/>
    <mergeCell ref="C89:C92"/>
    <mergeCell ref="J89:J92"/>
    <mergeCell ref="J96:J99"/>
    <mergeCell ref="B97:B99"/>
    <mergeCell ref="B83:B85"/>
    <mergeCell ref="A75:A78"/>
    <mergeCell ref="C75:C78"/>
    <mergeCell ref="J75:J78"/>
    <mergeCell ref="B76:B78"/>
    <mergeCell ref="A82:A85"/>
    <mergeCell ref="C82:C85"/>
    <mergeCell ref="J82:J85"/>
    <mergeCell ref="A68:A71"/>
    <mergeCell ref="C68:C71"/>
    <mergeCell ref="J68:J71"/>
    <mergeCell ref="B69:B71"/>
    <mergeCell ref="A61:A64"/>
    <mergeCell ref="C61:C64"/>
    <mergeCell ref="J61:J64"/>
    <mergeCell ref="B62:B64"/>
    <mergeCell ref="A49:N49"/>
    <mergeCell ref="A50:A51"/>
    <mergeCell ref="A52:A53"/>
    <mergeCell ref="A54:A55"/>
    <mergeCell ref="A2:J2"/>
    <mergeCell ref="K2:N2"/>
    <mergeCell ref="C3:D3"/>
    <mergeCell ref="E3:I3"/>
    <mergeCell ref="J3:J4"/>
    <mergeCell ref="K3:M3"/>
    <mergeCell ref="N3:N4"/>
    <mergeCell ref="A43:A46"/>
    <mergeCell ref="C43:C46"/>
    <mergeCell ref="J43:J46"/>
    <mergeCell ref="B44:B46"/>
    <mergeCell ref="A36:A39"/>
    <mergeCell ref="C36:C39"/>
    <mergeCell ref="J36:J39"/>
    <mergeCell ref="B37:B39"/>
    <mergeCell ref="A5:A8"/>
    <mergeCell ref="B5:B8"/>
    <mergeCell ref="C5:C8"/>
    <mergeCell ref="J5:J8"/>
    <mergeCell ref="A18:A21"/>
    <mergeCell ref="B18:B21"/>
    <mergeCell ref="C18:C21"/>
    <mergeCell ref="J18:J21"/>
  </mergeCells>
  <pageMargins left="0.19685039370078741" right="0.19685039370078741" top="0.19685039370078741" bottom="0.19685039370078741" header="0.15748031496062992" footer="0.15748031496062992"/>
  <pageSetup paperSize="9" scale="37" fitToHeight="0" orientation="landscape" r:id="rId1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Приложение 1 (ОТЧЕТНЫЙ ПЕРИОД)</vt:lpstr>
      <vt:lpstr>Приложение 2 (СВОД)</vt:lpstr>
      <vt:lpstr>'Приложение 1 (ОТЧЕТНЫЙ ПЕРИОД)'!Заголовки_для_печати</vt:lpstr>
      <vt:lpstr>'Приложение 2 (СВОД)'!Заголовки_для_печати</vt:lpstr>
      <vt:lpstr>'Приложение 2 (СВОД)'!Область_печати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Митрофанова Екатерина Вадимовна</dc:creator>
  <dc:description/>
  <cp:lastModifiedBy>GrebEV</cp:lastModifiedBy>
  <cp:revision>3</cp:revision>
  <cp:lastPrinted>2020-01-26T22:39:23Z</cp:lastPrinted>
  <dcterms:created xsi:type="dcterms:W3CDTF">2018-11-23T05:25:27Z</dcterms:created>
  <dcterms:modified xsi:type="dcterms:W3CDTF">2020-01-26T22:55:11Z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WorkbookGuid">
    <vt:lpwstr>8bdba8e8-9164-4f51-a7c8-3f08107642d0</vt:lpwstr>
  </property>
</Properties>
</file>