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D:\Мои документы\Указ Президента РФ от 7 мая 2018 г. № 204 О нац. целях и стратег. задачах\ОТЧЕТНОСТЬ 2020 год\"/>
    </mc:Choice>
  </mc:AlternateContent>
  <bookViews>
    <workbookView xWindow="0" yWindow="0" windowWidth="19200" windowHeight="11595" tabRatio="500"/>
  </bookViews>
  <sheets>
    <sheet name="Приложение 1 (ОТЧЕТНЫЙ ПЕРИОД) " sheetId="3" r:id="rId1"/>
    <sheet name="Приложение 2 (СВОД)" sheetId="4" r:id="rId2"/>
    <sheet name="ЗАВЕРШЕННЫЕ МЕРОПРИЯТИЯ" sheetId="5" r:id="rId3"/>
  </sheets>
  <definedNames>
    <definedName name="_xlnm.Print_Titles" localSheetId="2">'ЗАВЕРШЕННЫЕ МЕРОПРИЯТИЯ'!$3:$4</definedName>
    <definedName name="_xlnm.Print_Titles" localSheetId="0">'Приложение 1 (ОТЧЕТНЫЙ ПЕРИОД) '!$3:$4</definedName>
    <definedName name="_xlnm.Print_Titles" localSheetId="1">'Приложение 2 (СВОД)'!$3:$4</definedName>
    <definedName name="_xlnm.Print_Area" localSheetId="1">'Приложение 2 (СВОД)'!$A$1:$N$139</definedName>
  </definedNames>
  <calcPr calcId="152511"/>
</workbook>
</file>

<file path=xl/calcChain.xml><?xml version="1.0" encoding="utf-8"?>
<calcChain xmlns="http://schemas.openxmlformats.org/spreadsheetml/2006/main">
  <c r="E6" i="3" l="1"/>
  <c r="E11" i="3"/>
  <c r="M350" i="3"/>
  <c r="M351" i="3"/>
  <c r="M349" i="3"/>
  <c r="L350" i="3"/>
  <c r="L351" i="3"/>
  <c r="L349" i="3"/>
  <c r="I350" i="3"/>
  <c r="I351" i="3"/>
  <c r="H350" i="3"/>
  <c r="H351" i="3"/>
  <c r="G351" i="3"/>
  <c r="G350" i="3"/>
  <c r="F350" i="3"/>
  <c r="F351" i="3"/>
  <c r="I349" i="3"/>
  <c r="H349" i="3"/>
  <c r="F349" i="3"/>
  <c r="G349" i="3"/>
  <c r="E350" i="3"/>
  <c r="E351" i="3"/>
  <c r="E349" i="3"/>
  <c r="M306" i="3" l="1"/>
  <c r="M305" i="3"/>
  <c r="M304" i="3"/>
  <c r="L305" i="3"/>
  <c r="L306" i="3"/>
  <c r="L304" i="3"/>
  <c r="F306" i="3"/>
  <c r="G306" i="3"/>
  <c r="H306" i="3"/>
  <c r="I306" i="3"/>
  <c r="F305" i="3"/>
  <c r="G305" i="3"/>
  <c r="H305" i="3"/>
  <c r="I305" i="3"/>
  <c r="F304" i="3"/>
  <c r="G304" i="3"/>
  <c r="H304" i="3"/>
  <c r="I304" i="3"/>
  <c r="E305" i="3"/>
  <c r="E306" i="3"/>
  <c r="E304" i="3"/>
  <c r="E190" i="3"/>
  <c r="E278" i="3" l="1"/>
  <c r="F63" i="4"/>
  <c r="F194" i="3"/>
  <c r="F84" i="3" l="1"/>
  <c r="E322" i="3" l="1"/>
  <c r="F64" i="4" l="1"/>
  <c r="N304" i="3" l="1"/>
  <c r="N413" i="3"/>
  <c r="N412" i="3"/>
  <c r="N411" i="3"/>
  <c r="M410" i="3"/>
  <c r="L410" i="3"/>
  <c r="K410" i="3"/>
  <c r="I410" i="3"/>
  <c r="H410" i="3"/>
  <c r="G410" i="3"/>
  <c r="F410" i="3"/>
  <c r="E410" i="3"/>
  <c r="N410" i="3" l="1"/>
  <c r="F620" i="3"/>
  <c r="G620" i="3"/>
  <c r="H620" i="3"/>
  <c r="I620" i="3"/>
  <c r="F619" i="3"/>
  <c r="G619" i="3"/>
  <c r="H619" i="3"/>
  <c r="I619" i="3"/>
  <c r="F618" i="3"/>
  <c r="F617" i="3" s="1"/>
  <c r="G618" i="3"/>
  <c r="G617" i="3" s="1"/>
  <c r="H618" i="3"/>
  <c r="H617" i="3" s="1"/>
  <c r="I618" i="3"/>
  <c r="I617" i="3" s="1"/>
  <c r="E621" i="3"/>
  <c r="E84" i="3" l="1"/>
  <c r="L564" i="3" l="1"/>
  <c r="F565" i="3"/>
  <c r="G565" i="3"/>
  <c r="H565" i="3"/>
  <c r="I565" i="3"/>
  <c r="F564" i="3"/>
  <c r="G564" i="3"/>
  <c r="H564" i="3"/>
  <c r="I564" i="3"/>
  <c r="F563" i="3"/>
  <c r="G563" i="3"/>
  <c r="H563" i="3"/>
  <c r="I563" i="3"/>
  <c r="E565" i="3"/>
  <c r="E564" i="3"/>
  <c r="E563" i="3"/>
  <c r="E562" i="3" s="1"/>
  <c r="F433" i="3" l="1"/>
  <c r="G530" i="3" l="1"/>
  <c r="M564" i="3" l="1"/>
  <c r="M565" i="3"/>
  <c r="L565" i="3"/>
  <c r="M563" i="3"/>
  <c r="L563" i="3"/>
  <c r="K562" i="3"/>
  <c r="M546" i="3"/>
  <c r="L546" i="3"/>
  <c r="K546" i="3"/>
  <c r="M542" i="3"/>
  <c r="L542" i="3"/>
  <c r="K542" i="3"/>
  <c r="E546" i="3"/>
  <c r="I546" i="3"/>
  <c r="H546" i="3"/>
  <c r="G546" i="3"/>
  <c r="F546" i="3"/>
  <c r="I542" i="3"/>
  <c r="H542" i="3"/>
  <c r="G542" i="3"/>
  <c r="F542" i="3"/>
  <c r="E542" i="3"/>
  <c r="N541" i="3"/>
  <c r="N540" i="3"/>
  <c r="N539" i="3"/>
  <c r="M538" i="3"/>
  <c r="L538" i="3"/>
  <c r="K538" i="3"/>
  <c r="I538" i="3"/>
  <c r="H538" i="3"/>
  <c r="G538" i="3"/>
  <c r="F538" i="3"/>
  <c r="E538" i="3"/>
  <c r="N538" i="3" l="1"/>
  <c r="N563" i="3"/>
  <c r="N542" i="3"/>
  <c r="N546" i="3"/>
  <c r="K303" i="3" l="1"/>
  <c r="E202" i="3"/>
  <c r="N221" i="3"/>
  <c r="N220" i="3"/>
  <c r="N219" i="3"/>
  <c r="M218" i="3"/>
  <c r="L218" i="3"/>
  <c r="K218" i="3"/>
  <c r="I218" i="3"/>
  <c r="H218" i="3"/>
  <c r="G218" i="3"/>
  <c r="F218" i="3"/>
  <c r="E218" i="3"/>
  <c r="N217" i="3"/>
  <c r="N216" i="3"/>
  <c r="N215" i="3"/>
  <c r="M214" i="3"/>
  <c r="L214" i="3"/>
  <c r="K214" i="3"/>
  <c r="I214" i="3"/>
  <c r="H214" i="3"/>
  <c r="G214" i="3"/>
  <c r="F214" i="3"/>
  <c r="E214" i="3"/>
  <c r="N213" i="3"/>
  <c r="N212" i="3"/>
  <c r="N211" i="3"/>
  <c r="M210" i="3"/>
  <c r="L210" i="3"/>
  <c r="K210" i="3"/>
  <c r="I210" i="3"/>
  <c r="H210" i="3"/>
  <c r="G210" i="3"/>
  <c r="F210" i="3"/>
  <c r="E210" i="3"/>
  <c r="N209" i="3"/>
  <c r="N208" i="3"/>
  <c r="N207" i="3"/>
  <c r="M206" i="3"/>
  <c r="L206" i="3"/>
  <c r="K206" i="3"/>
  <c r="I206" i="3"/>
  <c r="H206" i="3"/>
  <c r="G206" i="3"/>
  <c r="F206" i="3"/>
  <c r="E206" i="3"/>
  <c r="N205" i="3"/>
  <c r="N204" i="3"/>
  <c r="N203" i="3"/>
  <c r="M202" i="3"/>
  <c r="L202" i="3"/>
  <c r="K202" i="3"/>
  <c r="I202" i="3"/>
  <c r="H202" i="3"/>
  <c r="G202" i="3"/>
  <c r="F202" i="3"/>
  <c r="N201" i="3"/>
  <c r="N200" i="3"/>
  <c r="N199" i="3"/>
  <c r="M198" i="3"/>
  <c r="L198" i="3"/>
  <c r="K198" i="3"/>
  <c r="I198" i="3"/>
  <c r="H198" i="3"/>
  <c r="G198" i="3"/>
  <c r="F198" i="3"/>
  <c r="E198" i="3"/>
  <c r="N202" i="3" l="1"/>
  <c r="N210" i="3"/>
  <c r="N218" i="3"/>
  <c r="E303" i="3"/>
  <c r="I303" i="3"/>
  <c r="N305" i="3"/>
  <c r="N206" i="3"/>
  <c r="N214" i="3"/>
  <c r="N198" i="3"/>
  <c r="G433" i="3" l="1"/>
  <c r="H222" i="3" l="1"/>
  <c r="H524" i="3" l="1"/>
  <c r="F402" i="3" l="1"/>
  <c r="N347" i="3" l="1"/>
  <c r="N346" i="3"/>
  <c r="N345" i="3"/>
  <c r="N324" i="3"/>
  <c r="E619" i="3" l="1"/>
  <c r="E620" i="3"/>
  <c r="E618" i="3"/>
  <c r="I344" i="3"/>
  <c r="H344" i="3"/>
  <c r="G344" i="3"/>
  <c r="F344" i="3"/>
  <c r="E344" i="3"/>
  <c r="F318" i="3"/>
  <c r="I40" i="3"/>
  <c r="H40" i="3"/>
  <c r="G40" i="3"/>
  <c r="F40" i="3"/>
  <c r="E40" i="3"/>
  <c r="M103" i="3"/>
  <c r="M102" i="3"/>
  <c r="M101" i="3"/>
  <c r="L102" i="3"/>
  <c r="L103" i="3"/>
  <c r="L101" i="3"/>
  <c r="L40" i="3"/>
  <c r="H101" i="3"/>
  <c r="F103" i="3"/>
  <c r="G103" i="3"/>
  <c r="H103" i="3"/>
  <c r="I103" i="3"/>
  <c r="E103" i="3"/>
  <c r="F102" i="3"/>
  <c r="G102" i="3"/>
  <c r="H102" i="3"/>
  <c r="I102" i="3"/>
  <c r="E102" i="3"/>
  <c r="F101" i="3"/>
  <c r="G101" i="3"/>
  <c r="I101" i="3"/>
  <c r="E101" i="3"/>
  <c r="N47" i="3"/>
  <c r="N46" i="3"/>
  <c r="N45" i="3"/>
  <c r="M44" i="3"/>
  <c r="L44" i="3"/>
  <c r="K44" i="3"/>
  <c r="I44" i="3"/>
  <c r="H44" i="3"/>
  <c r="G44" i="3"/>
  <c r="F44" i="3"/>
  <c r="E44" i="3"/>
  <c r="I550" i="3"/>
  <c r="H550" i="3"/>
  <c r="G550" i="3"/>
  <c r="F550" i="3"/>
  <c r="E550" i="3"/>
  <c r="I534" i="3"/>
  <c r="H534" i="3"/>
  <c r="G534" i="3"/>
  <c r="F534" i="3"/>
  <c r="E534" i="3"/>
  <c r="N553" i="3"/>
  <c r="N552" i="3"/>
  <c r="N551" i="3"/>
  <c r="M550" i="3"/>
  <c r="L550" i="3"/>
  <c r="K550" i="3"/>
  <c r="N531" i="3"/>
  <c r="N525" i="3"/>
  <c r="N537" i="3"/>
  <c r="N536" i="3"/>
  <c r="N535" i="3"/>
  <c r="M534" i="3"/>
  <c r="L534" i="3"/>
  <c r="K534" i="3"/>
  <c r="E530" i="3"/>
  <c r="N533" i="3"/>
  <c r="N532" i="3"/>
  <c r="M530" i="3"/>
  <c r="L530" i="3"/>
  <c r="K530" i="3"/>
  <c r="I530" i="3"/>
  <c r="H530" i="3"/>
  <c r="F530" i="3"/>
  <c r="N349" i="3" l="1"/>
  <c r="E617" i="3"/>
  <c r="N344" i="3"/>
  <c r="N351" i="3"/>
  <c r="E100" i="3"/>
  <c r="H562" i="3"/>
  <c r="L562" i="3"/>
  <c r="N44" i="3"/>
  <c r="N530" i="3"/>
  <c r="N550" i="3"/>
  <c r="N534" i="3"/>
  <c r="I562" i="3"/>
  <c r="F562" i="3"/>
  <c r="G562" i="3"/>
  <c r="N627" i="3"/>
  <c r="N626" i="3"/>
  <c r="N628" i="3"/>
  <c r="M625" i="3"/>
  <c r="L625" i="3"/>
  <c r="K625" i="3"/>
  <c r="I625" i="3"/>
  <c r="H625" i="3"/>
  <c r="G625" i="3"/>
  <c r="F625" i="3"/>
  <c r="E625" i="3"/>
  <c r="N625" i="3" l="1"/>
  <c r="N82" i="3" l="1"/>
  <c r="N83" i="3"/>
  <c r="N81" i="3"/>
  <c r="E433" i="3" l="1"/>
  <c r="E389" i="3" l="1"/>
  <c r="G318" i="3"/>
  <c r="E318" i="3"/>
  <c r="H291" i="3"/>
  <c r="F291" i="3"/>
  <c r="E283" i="3"/>
  <c r="E265" i="3"/>
  <c r="E244" i="3"/>
  <c r="E520" i="3"/>
  <c r="F432" i="3"/>
  <c r="F431" i="3"/>
  <c r="G432" i="3"/>
  <c r="G431" i="3"/>
  <c r="E431" i="3"/>
  <c r="E432" i="3"/>
  <c r="E414" i="3"/>
  <c r="E402" i="3"/>
  <c r="E398" i="3"/>
  <c r="E340" i="3"/>
  <c r="I322" i="3"/>
  <c r="H322" i="3"/>
  <c r="G322" i="3"/>
  <c r="F322" i="3"/>
  <c r="I318" i="3"/>
  <c r="H318" i="3"/>
  <c r="I265" i="3"/>
  <c r="H265" i="3"/>
  <c r="G265" i="3"/>
  <c r="F265" i="3"/>
  <c r="I253" i="3"/>
  <c r="H253" i="3"/>
  <c r="G253" i="3"/>
  <c r="F253" i="3"/>
  <c r="E253" i="3"/>
  <c r="I244" i="3"/>
  <c r="H244" i="3"/>
  <c r="G244" i="3"/>
  <c r="F244" i="3"/>
  <c r="I239" i="3"/>
  <c r="H239" i="3"/>
  <c r="G239" i="3"/>
  <c r="F239" i="3"/>
  <c r="E239" i="3"/>
  <c r="I235" i="3"/>
  <c r="H235" i="3"/>
  <c r="G235" i="3"/>
  <c r="F235" i="3"/>
  <c r="E235" i="3"/>
  <c r="I231" i="3"/>
  <c r="H231" i="3"/>
  <c r="G231" i="3"/>
  <c r="F231" i="3"/>
  <c r="E231" i="3"/>
  <c r="I227" i="3"/>
  <c r="H227" i="3"/>
  <c r="G227" i="3"/>
  <c r="F227" i="3"/>
  <c r="E227" i="3"/>
  <c r="I222" i="3"/>
  <c r="G222" i="3"/>
  <c r="F222" i="3"/>
  <c r="E222" i="3"/>
  <c r="I194" i="3"/>
  <c r="H194" i="3"/>
  <c r="G194" i="3"/>
  <c r="E194" i="3"/>
  <c r="I190" i="3"/>
  <c r="H190" i="3"/>
  <c r="G190" i="3"/>
  <c r="F190" i="3"/>
  <c r="I186" i="3"/>
  <c r="H186" i="3"/>
  <c r="G186" i="3"/>
  <c r="F186" i="3"/>
  <c r="E186" i="3"/>
  <c r="K103" i="3"/>
  <c r="K102" i="3"/>
  <c r="K101" i="3"/>
  <c r="N101" i="3" s="1"/>
  <c r="E96" i="3"/>
  <c r="H56" i="3"/>
  <c r="H52" i="3"/>
  <c r="H48" i="3"/>
  <c r="I36" i="3"/>
  <c r="H36" i="3"/>
  <c r="G36" i="3"/>
  <c r="F36" i="3"/>
  <c r="E36" i="3"/>
  <c r="K100" i="3" l="1"/>
  <c r="G430" i="3"/>
  <c r="E430" i="3"/>
  <c r="F430" i="3"/>
  <c r="N300" i="3"/>
  <c r="N53" i="3"/>
  <c r="N54" i="3"/>
  <c r="N55" i="3"/>
  <c r="N62" i="3"/>
  <c r="N93" i="3"/>
  <c r="N61" i="3"/>
  <c r="N401" i="3"/>
  <c r="N400" i="3"/>
  <c r="N427" i="3"/>
  <c r="K426" i="3"/>
  <c r="N429" i="3"/>
  <c r="N428" i="3"/>
  <c r="M433" i="3"/>
  <c r="M432" i="3"/>
  <c r="M431" i="3"/>
  <c r="L433" i="3"/>
  <c r="L432" i="3"/>
  <c r="L431" i="3"/>
  <c r="H431" i="3"/>
  <c r="I431" i="3"/>
  <c r="H432" i="3"/>
  <c r="I432" i="3"/>
  <c r="H433" i="3"/>
  <c r="I433" i="3"/>
  <c r="I430" i="3" s="1"/>
  <c r="M430" i="3" l="1"/>
  <c r="L430" i="3"/>
  <c r="H430" i="3"/>
  <c r="E503" i="3"/>
  <c r="F503" i="3"/>
  <c r="G503" i="3"/>
  <c r="H503" i="3"/>
  <c r="I503" i="3"/>
  <c r="K503" i="3"/>
  <c r="L503" i="3"/>
  <c r="M503" i="3"/>
  <c r="N504" i="3"/>
  <c r="N505" i="3"/>
  <c r="N506" i="3"/>
  <c r="N503" i="3" l="1"/>
  <c r="L512" i="3" l="1"/>
  <c r="L459" i="3"/>
  <c r="L390" i="3"/>
  <c r="G390" i="3"/>
  <c r="K389" i="3"/>
  <c r="K348" i="3"/>
  <c r="K138" i="3"/>
  <c r="K430" i="3"/>
  <c r="G524" i="3" l="1"/>
  <c r="K524" i="3"/>
  <c r="N527" i="3"/>
  <c r="N526" i="3"/>
  <c r="M524" i="3"/>
  <c r="L524" i="3"/>
  <c r="I524" i="3"/>
  <c r="F524" i="3"/>
  <c r="E524" i="3"/>
  <c r="N524" i="3" l="1"/>
  <c r="M579" i="3"/>
  <c r="L580" i="3"/>
  <c r="M580" i="3"/>
  <c r="L581" i="3"/>
  <c r="M581" i="3"/>
  <c r="L579" i="3"/>
  <c r="F581" i="3"/>
  <c r="G581" i="3"/>
  <c r="H581" i="3"/>
  <c r="I581" i="3"/>
  <c r="F580" i="3"/>
  <c r="G580" i="3"/>
  <c r="H580" i="3"/>
  <c r="I580" i="3"/>
  <c r="F579" i="3"/>
  <c r="G579" i="3"/>
  <c r="H579" i="3"/>
  <c r="I579" i="3"/>
  <c r="E580" i="3"/>
  <c r="E581" i="3"/>
  <c r="E579" i="3"/>
  <c r="E574" i="3"/>
  <c r="F574" i="3"/>
  <c r="G574" i="3"/>
  <c r="H574" i="3"/>
  <c r="I574" i="3"/>
  <c r="K574" i="3"/>
  <c r="L574" i="3"/>
  <c r="M574" i="3"/>
  <c r="N575" i="3"/>
  <c r="N576" i="3"/>
  <c r="N577" i="3"/>
  <c r="M513" i="3"/>
  <c r="M514" i="3"/>
  <c r="M512" i="3"/>
  <c r="L513" i="3"/>
  <c r="L514" i="3"/>
  <c r="F514" i="3"/>
  <c r="G514" i="3"/>
  <c r="H514" i="3"/>
  <c r="I514" i="3"/>
  <c r="F513" i="3"/>
  <c r="G513" i="3"/>
  <c r="H513" i="3"/>
  <c r="I513" i="3"/>
  <c r="F512" i="3"/>
  <c r="G512" i="3"/>
  <c r="H512" i="3"/>
  <c r="I512" i="3"/>
  <c r="E513" i="3"/>
  <c r="E514" i="3"/>
  <c r="E13" i="3" s="1"/>
  <c r="E512" i="3"/>
  <c r="N510" i="3"/>
  <c r="N509" i="3"/>
  <c r="N508" i="3"/>
  <c r="M507" i="3"/>
  <c r="L507" i="3"/>
  <c r="K507" i="3"/>
  <c r="I507" i="3"/>
  <c r="H507" i="3"/>
  <c r="G507" i="3"/>
  <c r="F507" i="3"/>
  <c r="E507" i="3"/>
  <c r="N433" i="3"/>
  <c r="M426" i="3"/>
  <c r="L426" i="3"/>
  <c r="M422" i="3"/>
  <c r="L422" i="3"/>
  <c r="M418" i="3"/>
  <c r="L418" i="3"/>
  <c r="M414" i="3"/>
  <c r="L414" i="3"/>
  <c r="M406" i="3"/>
  <c r="L406" i="3"/>
  <c r="M402" i="3"/>
  <c r="L402" i="3"/>
  <c r="M398" i="3"/>
  <c r="L398" i="3"/>
  <c r="I426" i="3"/>
  <c r="I422" i="3"/>
  <c r="I414" i="3"/>
  <c r="I406" i="3"/>
  <c r="I402" i="3"/>
  <c r="I398" i="3"/>
  <c r="H426" i="3"/>
  <c r="H422" i="3"/>
  <c r="H418" i="3"/>
  <c r="H414" i="3"/>
  <c r="H406" i="3"/>
  <c r="H402" i="3"/>
  <c r="H398" i="3"/>
  <c r="E426" i="3"/>
  <c r="E422" i="3"/>
  <c r="E418" i="3"/>
  <c r="E406" i="3"/>
  <c r="G426" i="3"/>
  <c r="F426" i="3"/>
  <c r="N425" i="3"/>
  <c r="N424" i="3"/>
  <c r="N423" i="3"/>
  <c r="K422" i="3"/>
  <c r="G422" i="3"/>
  <c r="F422" i="3"/>
  <c r="N421" i="3"/>
  <c r="N420" i="3"/>
  <c r="N419" i="3"/>
  <c r="K418" i="3"/>
  <c r="G418" i="3"/>
  <c r="F418" i="3"/>
  <c r="N417" i="3"/>
  <c r="N416" i="3"/>
  <c r="N415" i="3"/>
  <c r="K414" i="3"/>
  <c r="G414" i="3"/>
  <c r="F414" i="3"/>
  <c r="N409" i="3"/>
  <c r="N408" i="3"/>
  <c r="N407" i="3"/>
  <c r="K406" i="3"/>
  <c r="G406" i="3"/>
  <c r="F406" i="3"/>
  <c r="N405" i="3"/>
  <c r="N404" i="3"/>
  <c r="N403" i="3"/>
  <c r="K402" i="3"/>
  <c r="G402" i="3"/>
  <c r="L392" i="3"/>
  <c r="M392" i="3"/>
  <c r="L391" i="3"/>
  <c r="L389" i="3" s="1"/>
  <c r="M391" i="3"/>
  <c r="M390" i="3"/>
  <c r="I390" i="3"/>
  <c r="F392" i="3"/>
  <c r="G392" i="3"/>
  <c r="H392" i="3"/>
  <c r="I392" i="3"/>
  <c r="F391" i="3"/>
  <c r="G391" i="3"/>
  <c r="G389" i="3" s="1"/>
  <c r="H391" i="3"/>
  <c r="I391" i="3"/>
  <c r="F390" i="3"/>
  <c r="F389" i="3" s="1"/>
  <c r="H390" i="3"/>
  <c r="N384" i="3"/>
  <c r="N383" i="3"/>
  <c r="N382" i="3"/>
  <c r="N380" i="3"/>
  <c r="N379" i="3"/>
  <c r="N378" i="3"/>
  <c r="N376" i="3"/>
  <c r="N375" i="3"/>
  <c r="N374" i="3"/>
  <c r="M385" i="3"/>
  <c r="L385" i="3"/>
  <c r="M381" i="3"/>
  <c r="L381" i="3"/>
  <c r="M377" i="3"/>
  <c r="L377" i="3"/>
  <c r="M373" i="3"/>
  <c r="L373" i="3"/>
  <c r="M369" i="3"/>
  <c r="L369" i="3"/>
  <c r="I385" i="3"/>
  <c r="I381" i="3"/>
  <c r="I377" i="3"/>
  <c r="I373" i="3"/>
  <c r="I369" i="3"/>
  <c r="H385" i="3"/>
  <c r="H381" i="3"/>
  <c r="H377" i="3"/>
  <c r="H373" i="3"/>
  <c r="H369" i="3"/>
  <c r="E385" i="3"/>
  <c r="E381" i="3"/>
  <c r="E377" i="3"/>
  <c r="E373" i="3"/>
  <c r="E369" i="3"/>
  <c r="K369" i="3"/>
  <c r="K385" i="3"/>
  <c r="K381" i="3"/>
  <c r="K377" i="3"/>
  <c r="K373" i="3"/>
  <c r="G348" i="3"/>
  <c r="H348" i="3"/>
  <c r="I348" i="3"/>
  <c r="N343" i="3"/>
  <c r="N342" i="3"/>
  <c r="N341" i="3"/>
  <c r="M340" i="3"/>
  <c r="L340" i="3"/>
  <c r="K340" i="3"/>
  <c r="I340" i="3"/>
  <c r="H340" i="3"/>
  <c r="G340" i="3"/>
  <c r="F340" i="3"/>
  <c r="K332" i="3"/>
  <c r="N335" i="3"/>
  <c r="N334" i="3"/>
  <c r="N333" i="3"/>
  <c r="M332" i="3"/>
  <c r="L332" i="3"/>
  <c r="I332" i="3"/>
  <c r="H332" i="3"/>
  <c r="G332" i="3"/>
  <c r="F332" i="3"/>
  <c r="E332" i="3"/>
  <c r="N321" i="3"/>
  <c r="N320" i="3"/>
  <c r="N319" i="3"/>
  <c r="M318" i="3"/>
  <c r="L318" i="3"/>
  <c r="K318" i="3"/>
  <c r="F303" i="3"/>
  <c r="F61" i="4" s="1"/>
  <c r="U61" i="4" s="1"/>
  <c r="G303" i="3"/>
  <c r="E274" i="3"/>
  <c r="E270" i="3"/>
  <c r="K278" i="3"/>
  <c r="K274" i="3"/>
  <c r="K270" i="3"/>
  <c r="M265" i="3"/>
  <c r="L265" i="3"/>
  <c r="M261" i="3"/>
  <c r="L261" i="3"/>
  <c r="M257" i="3"/>
  <c r="L257" i="3"/>
  <c r="M253" i="3"/>
  <c r="L253" i="3"/>
  <c r="M249" i="3"/>
  <c r="L249" i="3"/>
  <c r="I261" i="3"/>
  <c r="I257" i="3"/>
  <c r="I249" i="3"/>
  <c r="H261" i="3"/>
  <c r="H257" i="3"/>
  <c r="H249" i="3"/>
  <c r="E261" i="3"/>
  <c r="E257" i="3"/>
  <c r="E249" i="3"/>
  <c r="K265" i="3"/>
  <c r="K261" i="3"/>
  <c r="K257" i="3"/>
  <c r="K253" i="3"/>
  <c r="K249" i="3"/>
  <c r="M244" i="3"/>
  <c r="L244" i="3"/>
  <c r="K244" i="3"/>
  <c r="M239" i="3"/>
  <c r="L239" i="3"/>
  <c r="M235" i="3"/>
  <c r="L235" i="3"/>
  <c r="M231" i="3"/>
  <c r="L231" i="3"/>
  <c r="M227" i="3"/>
  <c r="L227" i="3"/>
  <c r="K239" i="3"/>
  <c r="K235" i="3"/>
  <c r="K231" i="3"/>
  <c r="K227" i="3"/>
  <c r="K222" i="3"/>
  <c r="K194" i="3"/>
  <c r="K190" i="3"/>
  <c r="K186" i="3"/>
  <c r="M222" i="3"/>
  <c r="L222" i="3"/>
  <c r="M194" i="3"/>
  <c r="L194" i="3"/>
  <c r="M190" i="3"/>
  <c r="L190" i="3"/>
  <c r="M186" i="3"/>
  <c r="L186" i="3"/>
  <c r="N187" i="3"/>
  <c r="N188" i="3"/>
  <c r="N189" i="3"/>
  <c r="N302" i="3"/>
  <c r="N301" i="3"/>
  <c r="M299" i="3"/>
  <c r="L299" i="3"/>
  <c r="K299" i="3"/>
  <c r="I299" i="3"/>
  <c r="H299" i="3"/>
  <c r="G299" i="3"/>
  <c r="F299" i="3"/>
  <c r="E299" i="3"/>
  <c r="N298" i="3"/>
  <c r="N297" i="3"/>
  <c r="N296" i="3"/>
  <c r="M295" i="3"/>
  <c r="L295" i="3"/>
  <c r="K295" i="3"/>
  <c r="I295" i="3"/>
  <c r="H295" i="3"/>
  <c r="G295" i="3"/>
  <c r="F295" i="3"/>
  <c r="E295" i="3"/>
  <c r="N294" i="3"/>
  <c r="N293" i="3"/>
  <c r="N292" i="3"/>
  <c r="M291" i="3"/>
  <c r="L291" i="3"/>
  <c r="K291" i="3"/>
  <c r="I291" i="3"/>
  <c r="G291" i="3"/>
  <c r="E291" i="3"/>
  <c r="N290" i="3"/>
  <c r="N289" i="3"/>
  <c r="N288" i="3"/>
  <c r="M287" i="3"/>
  <c r="L287" i="3"/>
  <c r="K287" i="3"/>
  <c r="I287" i="3"/>
  <c r="H287" i="3"/>
  <c r="G287" i="3"/>
  <c r="F287" i="3"/>
  <c r="E287" i="3"/>
  <c r="N286" i="3"/>
  <c r="N285" i="3"/>
  <c r="N284" i="3"/>
  <c r="M283" i="3"/>
  <c r="L283" i="3"/>
  <c r="K283" i="3"/>
  <c r="I283" i="3"/>
  <c r="H283" i="3"/>
  <c r="G283" i="3"/>
  <c r="F283" i="3"/>
  <c r="N281" i="3"/>
  <c r="N280" i="3"/>
  <c r="N279" i="3"/>
  <c r="M278" i="3"/>
  <c r="L278" i="3"/>
  <c r="I278" i="3"/>
  <c r="H278" i="3"/>
  <c r="G278" i="3"/>
  <c r="F278" i="3"/>
  <c r="N277" i="3"/>
  <c r="N276" i="3"/>
  <c r="N275" i="3"/>
  <c r="M274" i="3"/>
  <c r="L274" i="3"/>
  <c r="I274" i="3"/>
  <c r="H274" i="3"/>
  <c r="G274" i="3"/>
  <c r="F274" i="3"/>
  <c r="N273" i="3"/>
  <c r="N272" i="3"/>
  <c r="N271" i="3"/>
  <c r="M270" i="3"/>
  <c r="L270" i="3"/>
  <c r="I270" i="3"/>
  <c r="H270" i="3"/>
  <c r="G270" i="3"/>
  <c r="F270" i="3"/>
  <c r="N268" i="3"/>
  <c r="N267" i="3"/>
  <c r="N266" i="3"/>
  <c r="N264" i="3"/>
  <c r="N263" i="3"/>
  <c r="N262" i="3"/>
  <c r="G261" i="3"/>
  <c r="F261" i="3"/>
  <c r="N260" i="3"/>
  <c r="N259" i="3"/>
  <c r="N258" i="3"/>
  <c r="G257" i="3"/>
  <c r="F257" i="3"/>
  <c r="N256" i="3"/>
  <c r="N255" i="3"/>
  <c r="N254" i="3"/>
  <c r="N252" i="3"/>
  <c r="N251" i="3"/>
  <c r="N250" i="3"/>
  <c r="G249" i="3"/>
  <c r="F249" i="3"/>
  <c r="N247" i="3"/>
  <c r="N246" i="3"/>
  <c r="N245" i="3"/>
  <c r="N242" i="3"/>
  <c r="N241" i="3"/>
  <c r="N240" i="3"/>
  <c r="N238" i="3"/>
  <c r="N237" i="3"/>
  <c r="N236" i="3"/>
  <c r="N234" i="3"/>
  <c r="N233" i="3"/>
  <c r="N232" i="3"/>
  <c r="B390" i="3"/>
  <c r="A389" i="3"/>
  <c r="N388" i="3"/>
  <c r="N387" i="3"/>
  <c r="N386" i="3"/>
  <c r="G385" i="3"/>
  <c r="F385" i="3"/>
  <c r="N372" i="3"/>
  <c r="N371" i="3"/>
  <c r="N370" i="3"/>
  <c r="G369" i="3"/>
  <c r="F369" i="3"/>
  <c r="N364" i="3"/>
  <c r="N363" i="3"/>
  <c r="N362" i="3"/>
  <c r="M361" i="3"/>
  <c r="L361" i="3"/>
  <c r="K361" i="3"/>
  <c r="I361" i="3"/>
  <c r="H361" i="3"/>
  <c r="G361" i="3"/>
  <c r="F361" i="3"/>
  <c r="E361" i="3"/>
  <c r="B349" i="3"/>
  <c r="A348" i="3"/>
  <c r="N325" i="3"/>
  <c r="N323" i="3"/>
  <c r="M322" i="3"/>
  <c r="L322" i="3"/>
  <c r="K322" i="3"/>
  <c r="B304" i="3"/>
  <c r="A303" i="3"/>
  <c r="N225" i="3"/>
  <c r="N224" i="3"/>
  <c r="N223" i="3"/>
  <c r="N197" i="3"/>
  <c r="N196" i="3"/>
  <c r="N195" i="3"/>
  <c r="N193" i="3"/>
  <c r="N192" i="3"/>
  <c r="N191" i="3"/>
  <c r="N230" i="3"/>
  <c r="N229" i="3"/>
  <c r="N228" i="3"/>
  <c r="N318" i="3" l="1"/>
  <c r="E12" i="3"/>
  <c r="E7" i="3" s="1"/>
  <c r="E8" i="3"/>
  <c r="N340" i="3"/>
  <c r="H303" i="3"/>
  <c r="H389" i="3"/>
  <c r="L303" i="3"/>
  <c r="M303" i="3"/>
  <c r="M389" i="3"/>
  <c r="I389" i="3"/>
  <c r="L348" i="3"/>
  <c r="F348" i="3"/>
  <c r="E348" i="3"/>
  <c r="N392" i="3"/>
  <c r="N431" i="3"/>
  <c r="N432" i="3"/>
  <c r="N574" i="3"/>
  <c r="N507" i="3"/>
  <c r="N406" i="3"/>
  <c r="N422" i="3"/>
  <c r="N414" i="3"/>
  <c r="N377" i="3"/>
  <c r="N402" i="3"/>
  <c r="N418" i="3"/>
  <c r="N426" i="3"/>
  <c r="N373" i="3"/>
  <c r="N381" i="3"/>
  <c r="N390" i="3"/>
  <c r="N391" i="3"/>
  <c r="N350" i="3"/>
  <c r="N348" i="3" s="1"/>
  <c r="M348" i="3"/>
  <c r="N332" i="3"/>
  <c r="N322" i="3"/>
  <c r="N361" i="3"/>
  <c r="N385" i="3"/>
  <c r="N274" i="3"/>
  <c r="N278" i="3"/>
  <c r="N244" i="3"/>
  <c r="N306" i="3"/>
  <c r="N303" i="3" s="1"/>
  <c r="N283" i="3"/>
  <c r="N291" i="3"/>
  <c r="N299" i="3"/>
  <c r="N190" i="3"/>
  <c r="N270" i="3"/>
  <c r="N186" i="3"/>
  <c r="N194" i="3"/>
  <c r="N222" i="3"/>
  <c r="N257" i="3"/>
  <c r="N265" i="3"/>
  <c r="N249" i="3"/>
  <c r="N369" i="3"/>
  <c r="N287" i="3"/>
  <c r="N295" i="3"/>
  <c r="N253" i="3"/>
  <c r="N261" i="3"/>
  <c r="N239" i="3"/>
  <c r="N231" i="3"/>
  <c r="N235" i="3"/>
  <c r="N227" i="3"/>
  <c r="N99" i="3"/>
  <c r="N98" i="3"/>
  <c r="N97" i="3"/>
  <c r="M96" i="3"/>
  <c r="L96" i="3"/>
  <c r="K96" i="3"/>
  <c r="I96" i="3"/>
  <c r="H96" i="3"/>
  <c r="G96" i="3"/>
  <c r="F96" i="3"/>
  <c r="K80" i="3"/>
  <c r="H80" i="3"/>
  <c r="H76" i="3"/>
  <c r="H72" i="3"/>
  <c r="H68" i="3"/>
  <c r="H64" i="3"/>
  <c r="H60" i="3"/>
  <c r="N75" i="3"/>
  <c r="N74" i="3"/>
  <c r="N73" i="3"/>
  <c r="M72" i="3"/>
  <c r="L72" i="3"/>
  <c r="K72" i="3"/>
  <c r="N71" i="3"/>
  <c r="N70" i="3"/>
  <c r="N69" i="3"/>
  <c r="M68" i="3"/>
  <c r="L68" i="3"/>
  <c r="K68" i="3"/>
  <c r="N67" i="3"/>
  <c r="N66" i="3"/>
  <c r="N65" i="3"/>
  <c r="M64" i="3"/>
  <c r="L64" i="3"/>
  <c r="K64" i="3"/>
  <c r="N63" i="3"/>
  <c r="M60" i="3"/>
  <c r="L60" i="3"/>
  <c r="K60" i="3"/>
  <c r="N59" i="3"/>
  <c r="N58" i="3"/>
  <c r="N57" i="3"/>
  <c r="M56" i="3"/>
  <c r="L56" i="3"/>
  <c r="K56" i="3"/>
  <c r="I72" i="3"/>
  <c r="G72" i="3"/>
  <c r="F72" i="3"/>
  <c r="E72" i="3"/>
  <c r="I68" i="3"/>
  <c r="G68" i="3"/>
  <c r="F68" i="3"/>
  <c r="E68" i="3"/>
  <c r="I64" i="3"/>
  <c r="G64" i="3"/>
  <c r="F64" i="3"/>
  <c r="E64" i="3"/>
  <c r="I60" i="3"/>
  <c r="G60" i="3"/>
  <c r="F60" i="3"/>
  <c r="E60" i="3"/>
  <c r="I56" i="3"/>
  <c r="G56" i="3"/>
  <c r="F56" i="3"/>
  <c r="E56" i="3"/>
  <c r="E52" i="3"/>
  <c r="E48" i="3"/>
  <c r="N95" i="3"/>
  <c r="N94" i="3"/>
  <c r="M92" i="3"/>
  <c r="L92" i="3"/>
  <c r="K92" i="3"/>
  <c r="N91" i="3"/>
  <c r="N90" i="3"/>
  <c r="N89" i="3"/>
  <c r="M88" i="3"/>
  <c r="L88" i="3"/>
  <c r="K88" i="3"/>
  <c r="N87" i="3"/>
  <c r="N86" i="3"/>
  <c r="N85" i="3"/>
  <c r="M84" i="3"/>
  <c r="L84" i="3"/>
  <c r="K84" i="3"/>
  <c r="M80" i="3"/>
  <c r="L80" i="3"/>
  <c r="N79" i="3"/>
  <c r="N78" i="3"/>
  <c r="N77" i="3"/>
  <c r="M76" i="3"/>
  <c r="L76" i="3"/>
  <c r="K76" i="3"/>
  <c r="M52" i="3"/>
  <c r="L52" i="3"/>
  <c r="K52" i="3"/>
  <c r="N51" i="3"/>
  <c r="N50" i="3"/>
  <c r="N49" i="3"/>
  <c r="M48" i="3"/>
  <c r="L48" i="3"/>
  <c r="K48" i="3"/>
  <c r="N43" i="3"/>
  <c r="N42" i="3"/>
  <c r="N41" i="3"/>
  <c r="M40" i="3"/>
  <c r="K40" i="3"/>
  <c r="I92" i="3"/>
  <c r="H92" i="3"/>
  <c r="G92" i="3"/>
  <c r="F92" i="3"/>
  <c r="E92" i="3"/>
  <c r="I88" i="3"/>
  <c r="H88" i="3"/>
  <c r="G88" i="3"/>
  <c r="F88" i="3"/>
  <c r="E88" i="3"/>
  <c r="I84" i="3"/>
  <c r="H84" i="3"/>
  <c r="G84" i="3"/>
  <c r="I80" i="3"/>
  <c r="G80" i="3"/>
  <c r="F80" i="3"/>
  <c r="E80" i="3"/>
  <c r="I76" i="3"/>
  <c r="G76" i="3"/>
  <c r="F76" i="3"/>
  <c r="E76" i="3"/>
  <c r="I52" i="3"/>
  <c r="G52" i="3"/>
  <c r="F52" i="3"/>
  <c r="I48" i="3"/>
  <c r="G48" i="3"/>
  <c r="F48" i="3"/>
  <c r="K36" i="3"/>
  <c r="E10" i="3" l="1"/>
  <c r="N80" i="3"/>
  <c r="N389" i="3"/>
  <c r="N430" i="3"/>
  <c r="L100" i="3"/>
  <c r="N76" i="3"/>
  <c r="N40" i="3"/>
  <c r="N56" i="3"/>
  <c r="N64" i="3"/>
  <c r="N72" i="3"/>
  <c r="N96" i="3"/>
  <c r="N84" i="3"/>
  <c r="N92" i="3"/>
  <c r="N68" i="3"/>
  <c r="N60" i="3"/>
  <c r="N52" i="3"/>
  <c r="N48" i="3"/>
  <c r="N88" i="3"/>
  <c r="K22" i="3"/>
  <c r="E22" i="3"/>
  <c r="A132" i="4" l="1"/>
  <c r="A376" i="5" s="1"/>
  <c r="Y145" i="4" l="1"/>
  <c r="G427" i="5" l="1"/>
  <c r="A368" i="5"/>
  <c r="A339" i="5"/>
  <c r="A310" i="5"/>
  <c r="A281" i="5"/>
  <c r="A252" i="5"/>
  <c r="A223" i="5"/>
  <c r="A194" i="5"/>
  <c r="A165" i="5"/>
  <c r="A136" i="5"/>
  <c r="A107" i="5"/>
  <c r="A78" i="5"/>
  <c r="A40" i="5"/>
  <c r="G423" i="5"/>
  <c r="G417" i="5"/>
  <c r="G413" i="5"/>
  <c r="G407" i="5"/>
  <c r="G403" i="5"/>
  <c r="G397" i="5"/>
  <c r="G393" i="5"/>
  <c r="G387" i="5"/>
  <c r="G383" i="5"/>
  <c r="G364" i="5"/>
  <c r="G355" i="5"/>
  <c r="G348" i="5"/>
  <c r="G335" i="5"/>
  <c r="G326" i="5"/>
  <c r="G319" i="5"/>
  <c r="G306" i="5"/>
  <c r="G297" i="5"/>
  <c r="G290" i="5"/>
  <c r="G277" i="5"/>
  <c r="G268" i="5"/>
  <c r="G261" i="5"/>
  <c r="G248" i="5"/>
  <c r="G239" i="5"/>
  <c r="G232" i="5"/>
  <c r="G219" i="5"/>
  <c r="G210" i="5"/>
  <c r="G203" i="5"/>
  <c r="G190" i="5"/>
  <c r="G181" i="5"/>
  <c r="G174" i="5"/>
  <c r="G161" i="5"/>
  <c r="G152" i="5"/>
  <c r="G145" i="5"/>
  <c r="G132" i="5"/>
  <c r="G123" i="5"/>
  <c r="G116" i="5"/>
  <c r="G103" i="5"/>
  <c r="G94" i="5"/>
  <c r="G87" i="5"/>
  <c r="G74" i="5"/>
  <c r="G65" i="5"/>
  <c r="G58" i="5"/>
  <c r="G36" i="5"/>
  <c r="G27" i="5"/>
  <c r="G20" i="5"/>
  <c r="A2" i="5"/>
  <c r="A607" i="3"/>
  <c r="A578" i="3"/>
  <c r="A562" i="3"/>
  <c r="A511" i="3"/>
  <c r="A488" i="3"/>
  <c r="A459" i="3"/>
  <c r="A430" i="3"/>
  <c r="A138" i="3"/>
  <c r="A100" i="3"/>
  <c r="M13" i="5"/>
  <c r="L13" i="5"/>
  <c r="K13" i="5"/>
  <c r="G13" i="5"/>
  <c r="N13" i="5"/>
  <c r="M12" i="5"/>
  <c r="L12" i="5"/>
  <c r="N12" i="5" s="1"/>
  <c r="K12" i="5"/>
  <c r="G12" i="5"/>
  <c r="G7" i="5" s="1"/>
  <c r="M11" i="5"/>
  <c r="L11" i="5"/>
  <c r="L6" i="5" s="1"/>
  <c r="K11" i="5"/>
  <c r="G11" i="5"/>
  <c r="G6" i="5" s="1"/>
  <c r="M8" i="5"/>
  <c r="L8" i="5"/>
  <c r="K8" i="5"/>
  <c r="G8" i="5"/>
  <c r="M7" i="5"/>
  <c r="K7" i="5"/>
  <c r="M6" i="5"/>
  <c r="M5" i="5" s="1"/>
  <c r="K6" i="5"/>
  <c r="K5" i="5" s="1"/>
  <c r="G40" i="5"/>
  <c r="M10" i="5" l="1"/>
  <c r="K10" i="5"/>
  <c r="G5" i="5"/>
  <c r="L7" i="5"/>
  <c r="L5" i="5" s="1"/>
  <c r="G10" i="5"/>
  <c r="L10" i="5"/>
  <c r="N11" i="5"/>
  <c r="K20" i="5"/>
  <c r="L20" i="5"/>
  <c r="M20" i="5"/>
  <c r="N21" i="5"/>
  <c r="N22" i="5"/>
  <c r="N23" i="5"/>
  <c r="N426" i="5"/>
  <c r="N425" i="5"/>
  <c r="N424" i="5"/>
  <c r="M423" i="5"/>
  <c r="L423" i="5"/>
  <c r="K423" i="5"/>
  <c r="N423" i="5" s="1"/>
  <c r="N420" i="5"/>
  <c r="N419" i="5"/>
  <c r="N418" i="5"/>
  <c r="M417" i="5"/>
  <c r="L417" i="5"/>
  <c r="K417" i="5"/>
  <c r="N417" i="5" s="1"/>
  <c r="N416" i="5"/>
  <c r="N415" i="5"/>
  <c r="N414" i="5"/>
  <c r="M413" i="5"/>
  <c r="L413" i="5"/>
  <c r="K413" i="5"/>
  <c r="N410" i="5"/>
  <c r="N409" i="5"/>
  <c r="N408" i="5"/>
  <c r="M407" i="5"/>
  <c r="L407" i="5"/>
  <c r="K407" i="5"/>
  <c r="N407" i="5"/>
  <c r="N406" i="5"/>
  <c r="N405" i="5"/>
  <c r="N404" i="5"/>
  <c r="M403" i="5"/>
  <c r="L403" i="5"/>
  <c r="K403" i="5"/>
  <c r="N403" i="5" s="1"/>
  <c r="N400" i="5"/>
  <c r="N399" i="5"/>
  <c r="N398" i="5"/>
  <c r="M397" i="5"/>
  <c r="L397" i="5"/>
  <c r="K397" i="5"/>
  <c r="N397" i="5" s="1"/>
  <c r="N396" i="5"/>
  <c r="N395" i="5"/>
  <c r="N394" i="5"/>
  <c r="M393" i="5"/>
  <c r="L393" i="5"/>
  <c r="K393" i="5"/>
  <c r="N390" i="5"/>
  <c r="N389" i="5"/>
  <c r="N388" i="5"/>
  <c r="M387" i="5"/>
  <c r="L387" i="5"/>
  <c r="K387" i="5"/>
  <c r="N387" i="5"/>
  <c r="N386" i="5"/>
  <c r="N385" i="5"/>
  <c r="N384" i="5"/>
  <c r="M383" i="5"/>
  <c r="L383" i="5"/>
  <c r="K383" i="5"/>
  <c r="N383" i="5" s="1"/>
  <c r="N381" i="5"/>
  <c r="N8" i="5" s="1"/>
  <c r="N380" i="5"/>
  <c r="N7" i="5" s="1"/>
  <c r="N379" i="5"/>
  <c r="M378" i="5"/>
  <c r="L378" i="5"/>
  <c r="K378" i="5"/>
  <c r="G378" i="5"/>
  <c r="N371" i="5"/>
  <c r="N370" i="5"/>
  <c r="N369" i="5"/>
  <c r="B369" i="5"/>
  <c r="M368" i="5"/>
  <c r="L368" i="5"/>
  <c r="K368" i="5"/>
  <c r="G368" i="5"/>
  <c r="N367" i="5"/>
  <c r="N366" i="5"/>
  <c r="N365" i="5"/>
  <c r="M364" i="5"/>
  <c r="L364" i="5"/>
  <c r="K364" i="5"/>
  <c r="N364" i="5"/>
  <c r="N358" i="5"/>
  <c r="N357" i="5"/>
  <c r="N356" i="5"/>
  <c r="M355" i="5"/>
  <c r="L355" i="5"/>
  <c r="K355" i="5"/>
  <c r="N355" i="5" s="1"/>
  <c r="N351" i="5"/>
  <c r="N350" i="5"/>
  <c r="N349" i="5"/>
  <c r="M348" i="5"/>
  <c r="L348" i="5"/>
  <c r="K348" i="5"/>
  <c r="N348" i="5" s="1"/>
  <c r="N342" i="5"/>
  <c r="N341" i="5"/>
  <c r="N340" i="5"/>
  <c r="B340" i="5"/>
  <c r="M339" i="5"/>
  <c r="L339" i="5"/>
  <c r="K339" i="5"/>
  <c r="G339" i="5"/>
  <c r="N338" i="5"/>
  <c r="N337" i="5"/>
  <c r="N336" i="5"/>
  <c r="M335" i="5"/>
  <c r="L335" i="5"/>
  <c r="K335" i="5"/>
  <c r="N335" i="5" s="1"/>
  <c r="N329" i="5"/>
  <c r="N328" i="5"/>
  <c r="N327" i="5"/>
  <c r="M326" i="5"/>
  <c r="L326" i="5"/>
  <c r="K326" i="5"/>
  <c r="N322" i="5"/>
  <c r="N321" i="5"/>
  <c r="N320" i="5"/>
  <c r="M319" i="5"/>
  <c r="L319" i="5"/>
  <c r="K319" i="5"/>
  <c r="N313" i="5"/>
  <c r="N312" i="5"/>
  <c r="N311" i="5"/>
  <c r="B311" i="5"/>
  <c r="M310" i="5"/>
  <c r="L310" i="5"/>
  <c r="K310" i="5"/>
  <c r="G310" i="5"/>
  <c r="N309" i="5"/>
  <c r="N308" i="5"/>
  <c r="N307" i="5"/>
  <c r="M306" i="5"/>
  <c r="L306" i="5"/>
  <c r="K306" i="5"/>
  <c r="N300" i="5"/>
  <c r="N299" i="5"/>
  <c r="N298" i="5"/>
  <c r="M297" i="5"/>
  <c r="L297" i="5"/>
  <c r="K297" i="5"/>
  <c r="N297" i="5"/>
  <c r="N293" i="5"/>
  <c r="N292" i="5"/>
  <c r="N291" i="5"/>
  <c r="M290" i="5"/>
  <c r="L290" i="5"/>
  <c r="K290" i="5"/>
  <c r="N290" i="5" s="1"/>
  <c r="N284" i="5"/>
  <c r="N283" i="5"/>
  <c r="N281" i="5" s="1"/>
  <c r="N282" i="5"/>
  <c r="B282" i="5"/>
  <c r="M281" i="5"/>
  <c r="L281" i="5"/>
  <c r="K281" i="5"/>
  <c r="G281" i="5"/>
  <c r="N280" i="5"/>
  <c r="N279" i="5"/>
  <c r="N278" i="5"/>
  <c r="M277" i="5"/>
  <c r="L277" i="5"/>
  <c r="K277" i="5"/>
  <c r="N277" i="5" s="1"/>
  <c r="N271" i="5"/>
  <c r="N270" i="5"/>
  <c r="N269" i="5"/>
  <c r="M268" i="5"/>
  <c r="L268" i="5"/>
  <c r="K268" i="5"/>
  <c r="N268" i="5" s="1"/>
  <c r="N264" i="5"/>
  <c r="N263" i="5"/>
  <c r="N262" i="5"/>
  <c r="M261" i="5"/>
  <c r="L261" i="5"/>
  <c r="K261" i="5"/>
  <c r="N255" i="5"/>
  <c r="N254" i="5"/>
  <c r="N253" i="5"/>
  <c r="B253" i="5"/>
  <c r="M252" i="5"/>
  <c r="L252" i="5"/>
  <c r="K252" i="5"/>
  <c r="G252" i="5"/>
  <c r="N251" i="5"/>
  <c r="N250" i="5"/>
  <c r="N249" i="5"/>
  <c r="M248" i="5"/>
  <c r="L248" i="5"/>
  <c r="K248" i="5"/>
  <c r="N248" i="5" s="1"/>
  <c r="N242" i="5"/>
  <c r="N241" i="5"/>
  <c r="N240" i="5"/>
  <c r="M239" i="5"/>
  <c r="L239" i="5"/>
  <c r="K239" i="5"/>
  <c r="N235" i="5"/>
  <c r="N234" i="5"/>
  <c r="N233" i="5"/>
  <c r="M232" i="5"/>
  <c r="L232" i="5"/>
  <c r="K232" i="5"/>
  <c r="N226" i="5"/>
  <c r="N225" i="5"/>
  <c r="N224" i="5"/>
  <c r="B224" i="5"/>
  <c r="M223" i="5"/>
  <c r="L223" i="5"/>
  <c r="K223" i="5"/>
  <c r="G223" i="5"/>
  <c r="N222" i="5"/>
  <c r="N221" i="5"/>
  <c r="N220" i="5"/>
  <c r="M219" i="5"/>
  <c r="L219" i="5"/>
  <c r="K219" i="5"/>
  <c r="N219" i="5"/>
  <c r="N213" i="5"/>
  <c r="N212" i="5"/>
  <c r="N211" i="5"/>
  <c r="M210" i="5"/>
  <c r="L210" i="5"/>
  <c r="K210" i="5"/>
  <c r="N210" i="5" s="1"/>
  <c r="N206" i="5"/>
  <c r="N205" i="5"/>
  <c r="N204" i="5"/>
  <c r="M203" i="5"/>
  <c r="L203" i="5"/>
  <c r="K203" i="5"/>
  <c r="N203" i="5" s="1"/>
  <c r="N197" i="5"/>
  <c r="N196" i="5"/>
  <c r="N195" i="5"/>
  <c r="B195" i="5"/>
  <c r="M194" i="5"/>
  <c r="L194" i="5"/>
  <c r="K194" i="5"/>
  <c r="G194" i="5"/>
  <c r="N193" i="5"/>
  <c r="N192" i="5"/>
  <c r="N191" i="5"/>
  <c r="M190" i="5"/>
  <c r="L190" i="5"/>
  <c r="K190" i="5"/>
  <c r="N184" i="5"/>
  <c r="N183" i="5"/>
  <c r="N182" i="5"/>
  <c r="M181" i="5"/>
  <c r="L181" i="5"/>
  <c r="K181" i="5"/>
  <c r="N181" i="5"/>
  <c r="N177" i="5"/>
  <c r="N176" i="5"/>
  <c r="N175" i="5"/>
  <c r="M174" i="5"/>
  <c r="L174" i="5"/>
  <c r="K174" i="5"/>
  <c r="N174" i="5" s="1"/>
  <c r="N168" i="5"/>
  <c r="N167" i="5"/>
  <c r="N165" i="5" s="1"/>
  <c r="N166" i="5"/>
  <c r="B166" i="5"/>
  <c r="M165" i="5"/>
  <c r="L165" i="5"/>
  <c r="K165" i="5"/>
  <c r="G165" i="5"/>
  <c r="N164" i="5"/>
  <c r="N163" i="5"/>
  <c r="N162" i="5"/>
  <c r="M161" i="5"/>
  <c r="L161" i="5"/>
  <c r="K161" i="5"/>
  <c r="N155" i="5"/>
  <c r="N154" i="5"/>
  <c r="N153" i="5"/>
  <c r="M152" i="5"/>
  <c r="L152" i="5"/>
  <c r="K152" i="5"/>
  <c r="N152" i="5"/>
  <c r="N148" i="5"/>
  <c r="N147" i="5"/>
  <c r="N146" i="5"/>
  <c r="M145" i="5"/>
  <c r="L145" i="5"/>
  <c r="K145" i="5"/>
  <c r="N145" i="5" s="1"/>
  <c r="N139" i="5"/>
  <c r="N138" i="5"/>
  <c r="N137" i="5"/>
  <c r="B137" i="5"/>
  <c r="M136" i="5"/>
  <c r="L136" i="5"/>
  <c r="K136" i="5"/>
  <c r="G136" i="5"/>
  <c r="N135" i="5"/>
  <c r="N134" i="5"/>
  <c r="N133" i="5"/>
  <c r="M132" i="5"/>
  <c r="L132" i="5"/>
  <c r="K132" i="5"/>
  <c r="N132" i="5" s="1"/>
  <c r="N126" i="5"/>
  <c r="N125" i="5"/>
  <c r="N124" i="5"/>
  <c r="M123" i="5"/>
  <c r="L123" i="5"/>
  <c r="K123" i="5"/>
  <c r="N119" i="5"/>
  <c r="N118" i="5"/>
  <c r="N117" i="5"/>
  <c r="M116" i="5"/>
  <c r="L116" i="5"/>
  <c r="K116" i="5"/>
  <c r="N116" i="5"/>
  <c r="N110" i="5"/>
  <c r="N109" i="5"/>
  <c r="N108" i="5"/>
  <c r="B108" i="5"/>
  <c r="M107" i="5"/>
  <c r="L107" i="5"/>
  <c r="K107" i="5"/>
  <c r="G107" i="5"/>
  <c r="N106" i="5"/>
  <c r="N105" i="5"/>
  <c r="N104" i="5"/>
  <c r="M103" i="5"/>
  <c r="L103" i="5"/>
  <c r="K103" i="5"/>
  <c r="N103" i="5" s="1"/>
  <c r="N97" i="5"/>
  <c r="N96" i="5"/>
  <c r="N95" i="5"/>
  <c r="M94" i="5"/>
  <c r="L94" i="5"/>
  <c r="K94" i="5"/>
  <c r="N90" i="5"/>
  <c r="N89" i="5"/>
  <c r="N88" i="5"/>
  <c r="M87" i="5"/>
  <c r="L87" i="5"/>
  <c r="K87" i="5"/>
  <c r="N87" i="5"/>
  <c r="N81" i="5"/>
  <c r="N80" i="5"/>
  <c r="N79" i="5"/>
  <c r="B79" i="5"/>
  <c r="M78" i="5"/>
  <c r="L78" i="5"/>
  <c r="K78" i="5"/>
  <c r="G78" i="5"/>
  <c r="N77" i="5"/>
  <c r="N76" i="5"/>
  <c r="N75" i="5"/>
  <c r="M74" i="5"/>
  <c r="L74" i="5"/>
  <c r="K74" i="5"/>
  <c r="N74" i="5" s="1"/>
  <c r="N68" i="5"/>
  <c r="N67" i="5"/>
  <c r="N66" i="5"/>
  <c r="M65" i="5"/>
  <c r="L65" i="5"/>
  <c r="K65" i="5"/>
  <c r="N65" i="5" s="1"/>
  <c r="N61" i="5"/>
  <c r="N60" i="5"/>
  <c r="N59" i="5"/>
  <c r="M58" i="5"/>
  <c r="L58" i="5"/>
  <c r="K58" i="5"/>
  <c r="N43" i="5"/>
  <c r="N42" i="5"/>
  <c r="N41" i="5"/>
  <c r="B41" i="5"/>
  <c r="M40" i="5"/>
  <c r="L40" i="5"/>
  <c r="K40" i="5"/>
  <c r="N39" i="5"/>
  <c r="N38" i="5"/>
  <c r="N37" i="5"/>
  <c r="M36" i="5"/>
  <c r="L36" i="5"/>
  <c r="K36" i="5"/>
  <c r="N36" i="5" s="1"/>
  <c r="N30" i="5"/>
  <c r="N29" i="5"/>
  <c r="N28" i="5"/>
  <c r="M27" i="5"/>
  <c r="L27" i="5"/>
  <c r="K27" i="5"/>
  <c r="N27" i="5" s="1"/>
  <c r="N232" i="5" l="1"/>
  <c r="N239" i="5"/>
  <c r="N319" i="5"/>
  <c r="N326" i="5"/>
  <c r="N58" i="5"/>
  <c r="N94" i="5"/>
  <c r="N123" i="5"/>
  <c r="N161" i="5"/>
  <c r="N190" i="5"/>
  <c r="N223" i="5"/>
  <c r="N261" i="5"/>
  <c r="N306" i="5"/>
  <c r="N378" i="5"/>
  <c r="N393" i="5"/>
  <c r="N413" i="5"/>
  <c r="N20" i="5"/>
  <c r="N339" i="5"/>
  <c r="N310" i="5"/>
  <c r="N194" i="5"/>
  <c r="N107" i="5"/>
  <c r="N78" i="5"/>
  <c r="N40" i="5"/>
  <c r="N136" i="5"/>
  <c r="N252" i="5"/>
  <c r="N368" i="5"/>
  <c r="N10" i="5"/>
  <c r="N6" i="5"/>
  <c r="N5" i="5" s="1"/>
  <c r="R144" i="4"/>
  <c r="W145" i="4"/>
  <c r="X145" i="4"/>
  <c r="S145" i="4"/>
  <c r="S18" i="4"/>
  <c r="S150" i="4" s="1"/>
  <c r="R18" i="4"/>
  <c r="R150" i="4" s="1"/>
  <c r="L3" i="4"/>
  <c r="K3" i="4"/>
  <c r="L4" i="4"/>
  <c r="M4" i="4"/>
  <c r="K4" i="4"/>
  <c r="F4" i="4"/>
  <c r="U4" i="4" s="1"/>
  <c r="U145" i="4" s="1"/>
  <c r="G4" i="4"/>
  <c r="V4" i="4" s="1"/>
  <c r="V145" i="4" s="1"/>
  <c r="H4" i="4"/>
  <c r="I4" i="4"/>
  <c r="E4" i="4"/>
  <c r="T4" i="4" s="1"/>
  <c r="T145" i="4" s="1"/>
  <c r="K135" i="4" l="1"/>
  <c r="L135" i="4"/>
  <c r="M135" i="4"/>
  <c r="K136" i="4"/>
  <c r="L136" i="4"/>
  <c r="M136" i="4"/>
  <c r="K137" i="4"/>
  <c r="L137" i="4"/>
  <c r="M137" i="4"/>
  <c r="E135" i="4"/>
  <c r="F135" i="4"/>
  <c r="G135" i="4"/>
  <c r="H135" i="4"/>
  <c r="I135" i="4"/>
  <c r="E136" i="4"/>
  <c r="F136" i="4"/>
  <c r="G136" i="4"/>
  <c r="H136" i="4"/>
  <c r="I136" i="4"/>
  <c r="E137" i="4"/>
  <c r="F137" i="4"/>
  <c r="G137" i="4"/>
  <c r="H137" i="4"/>
  <c r="I137" i="4"/>
  <c r="N620" i="3"/>
  <c r="N137" i="4" s="1"/>
  <c r="N619" i="3"/>
  <c r="N136" i="4" s="1"/>
  <c r="N618" i="3"/>
  <c r="N135" i="4" s="1"/>
  <c r="K617" i="3"/>
  <c r="K134" i="4" s="1"/>
  <c r="F134" i="4"/>
  <c r="G134" i="4"/>
  <c r="H134" i="4"/>
  <c r="I134" i="4"/>
  <c r="E134" i="4"/>
  <c r="N610" i="3" l="1"/>
  <c r="N609" i="3"/>
  <c r="N608" i="3"/>
  <c r="N581" i="3"/>
  <c r="N580" i="3"/>
  <c r="N579" i="3"/>
  <c r="N565" i="3"/>
  <c r="N564" i="3"/>
  <c r="N514" i="3"/>
  <c r="N513" i="3"/>
  <c r="N512" i="3"/>
  <c r="N491" i="3"/>
  <c r="N490" i="3"/>
  <c r="N489" i="3"/>
  <c r="N462" i="3"/>
  <c r="N461" i="3"/>
  <c r="N460" i="3"/>
  <c r="N141" i="3"/>
  <c r="N140" i="3"/>
  <c r="N139" i="3"/>
  <c r="N102" i="3"/>
  <c r="N103" i="3"/>
  <c r="N100" i="3" l="1"/>
  <c r="N562" i="3"/>
  <c r="N511" i="3"/>
  <c r="N607" i="3"/>
  <c r="N488" i="3"/>
  <c r="N578" i="3"/>
  <c r="N459" i="3"/>
  <c r="N138" i="3"/>
  <c r="L11" i="3"/>
  <c r="M11" i="3"/>
  <c r="L12" i="3"/>
  <c r="M12" i="3"/>
  <c r="L13" i="3"/>
  <c r="M13" i="3"/>
  <c r="K13" i="3"/>
  <c r="K12" i="3"/>
  <c r="K11" i="3"/>
  <c r="F11" i="3"/>
  <c r="G11" i="3"/>
  <c r="H11" i="3"/>
  <c r="I11" i="3"/>
  <c r="F12" i="3"/>
  <c r="G12" i="3"/>
  <c r="H12" i="3"/>
  <c r="I12" i="3"/>
  <c r="F13" i="3"/>
  <c r="G13" i="3"/>
  <c r="H13" i="3"/>
  <c r="I13" i="3"/>
  <c r="K44" i="4"/>
  <c r="L44" i="4"/>
  <c r="M44" i="4"/>
  <c r="N44" i="4"/>
  <c r="K45" i="4"/>
  <c r="L45" i="4"/>
  <c r="M45" i="4"/>
  <c r="N45" i="4"/>
  <c r="K46" i="4"/>
  <c r="L46" i="4"/>
  <c r="M46" i="4"/>
  <c r="N46" i="4"/>
  <c r="N43" i="4"/>
  <c r="E44" i="4"/>
  <c r="F44" i="4"/>
  <c r="G44" i="4"/>
  <c r="H44" i="4"/>
  <c r="I44" i="4"/>
  <c r="E45" i="4"/>
  <c r="F45" i="4"/>
  <c r="G45" i="4"/>
  <c r="H45" i="4"/>
  <c r="I45" i="4"/>
  <c r="E46" i="4"/>
  <c r="F46" i="4"/>
  <c r="G46" i="4"/>
  <c r="H46" i="4"/>
  <c r="I46" i="4"/>
  <c r="K50" i="4" l="1"/>
  <c r="L50" i="4"/>
  <c r="M50" i="4"/>
  <c r="N50" i="4"/>
  <c r="K51" i="4"/>
  <c r="L51" i="4"/>
  <c r="M51" i="4"/>
  <c r="N51" i="4"/>
  <c r="K52" i="4"/>
  <c r="L52" i="4"/>
  <c r="M52" i="4"/>
  <c r="N52" i="4"/>
  <c r="K53" i="4"/>
  <c r="L53" i="4"/>
  <c r="M53" i="4"/>
  <c r="N53" i="4"/>
  <c r="K54" i="4"/>
  <c r="L54" i="4"/>
  <c r="M54" i="4"/>
  <c r="N54" i="4"/>
  <c r="K55" i="4"/>
  <c r="L55" i="4"/>
  <c r="M55" i="4"/>
  <c r="N55" i="4"/>
  <c r="K56" i="4"/>
  <c r="L56" i="4"/>
  <c r="M56" i="4"/>
  <c r="N56" i="4"/>
  <c r="K57" i="4"/>
  <c r="L57" i="4"/>
  <c r="M57" i="4"/>
  <c r="N57" i="4"/>
  <c r="E51" i="4"/>
  <c r="F51" i="4"/>
  <c r="G51" i="4"/>
  <c r="H51" i="4"/>
  <c r="I51" i="4"/>
  <c r="E52" i="4"/>
  <c r="F52" i="4"/>
  <c r="G52" i="4"/>
  <c r="H52" i="4"/>
  <c r="I52" i="4"/>
  <c r="E53" i="4"/>
  <c r="F53" i="4"/>
  <c r="G53" i="4"/>
  <c r="H53" i="4"/>
  <c r="I53" i="4"/>
  <c r="E54" i="4"/>
  <c r="F54" i="4"/>
  <c r="G54" i="4"/>
  <c r="H54" i="4"/>
  <c r="I54" i="4"/>
  <c r="E55" i="4"/>
  <c r="F55" i="4"/>
  <c r="G55" i="4"/>
  <c r="H55" i="4"/>
  <c r="I55" i="4"/>
  <c r="E56" i="4"/>
  <c r="F56" i="4"/>
  <c r="G56" i="4"/>
  <c r="H56" i="4"/>
  <c r="I56" i="4"/>
  <c r="E57" i="4"/>
  <c r="F57" i="4"/>
  <c r="G57" i="4"/>
  <c r="H57" i="4"/>
  <c r="I57" i="4"/>
  <c r="F50" i="4"/>
  <c r="G50" i="4"/>
  <c r="H50" i="4"/>
  <c r="I50" i="4"/>
  <c r="E50" i="4"/>
  <c r="B4" i="4" l="1"/>
  <c r="B4" i="5" s="1"/>
  <c r="A2" i="4"/>
  <c r="R134" i="4" l="1"/>
  <c r="R202" i="4" s="1"/>
  <c r="S134" i="4"/>
  <c r="S202" i="4" s="1"/>
  <c r="S124" i="4"/>
  <c r="S198" i="4" s="1"/>
  <c r="S117" i="4"/>
  <c r="S194" i="4" s="1"/>
  <c r="S110" i="4"/>
  <c r="S190" i="4" s="1"/>
  <c r="S103" i="4"/>
  <c r="S186" i="4" s="1"/>
  <c r="S96" i="4"/>
  <c r="S182" i="4" s="1"/>
  <c r="S89" i="4"/>
  <c r="S178" i="4" s="1"/>
  <c r="S82" i="4"/>
  <c r="S174" i="4" s="1"/>
  <c r="S75" i="4"/>
  <c r="S170" i="4" s="1"/>
  <c r="S68" i="4"/>
  <c r="S166" i="4" s="1"/>
  <c r="S61" i="4"/>
  <c r="S162" i="4" s="1"/>
  <c r="S43" i="4"/>
  <c r="S158" i="4" s="1"/>
  <c r="R5" i="4"/>
  <c r="R146" i="4" s="1"/>
  <c r="S36" i="4"/>
  <c r="S154" i="4" s="1"/>
  <c r="S5" i="4"/>
  <c r="S146" i="4" s="1"/>
  <c r="R4" i="4"/>
  <c r="R145" i="4" s="1"/>
  <c r="K19" i="4" l="1"/>
  <c r="L19" i="4"/>
  <c r="M19" i="4"/>
  <c r="K20" i="4"/>
  <c r="L20" i="4"/>
  <c r="M20" i="4"/>
  <c r="K21" i="4"/>
  <c r="L21" i="4"/>
  <c r="M21" i="4"/>
  <c r="E19" i="4"/>
  <c r="F19" i="4"/>
  <c r="G19" i="4"/>
  <c r="H19" i="4"/>
  <c r="I19" i="4"/>
  <c r="E20" i="4"/>
  <c r="F20" i="4"/>
  <c r="G20" i="4"/>
  <c r="H20" i="4"/>
  <c r="I20" i="4"/>
  <c r="E21" i="4"/>
  <c r="F21" i="4"/>
  <c r="G21" i="4"/>
  <c r="H21" i="4"/>
  <c r="I21" i="4"/>
  <c r="A124" i="4"/>
  <c r="A117" i="4"/>
  <c r="A103" i="4"/>
  <c r="A96" i="4"/>
  <c r="A89" i="4"/>
  <c r="A82" i="4"/>
  <c r="A75" i="4"/>
  <c r="A68" i="4"/>
  <c r="A61" i="4"/>
  <c r="A43" i="4"/>
  <c r="A36" i="4"/>
  <c r="M22" i="4" l="1"/>
  <c r="L22" i="4"/>
  <c r="K22" i="4"/>
  <c r="I22" i="4"/>
  <c r="H22" i="4"/>
  <c r="G22" i="4"/>
  <c r="F22" i="4"/>
  <c r="E22" i="4"/>
  <c r="V134" i="4"/>
  <c r="T134" i="4"/>
  <c r="T202" i="4" s="1"/>
  <c r="K125" i="4"/>
  <c r="L125" i="4"/>
  <c r="M125" i="4"/>
  <c r="N125" i="4"/>
  <c r="K126" i="4"/>
  <c r="L126" i="4"/>
  <c r="M126" i="4"/>
  <c r="N126" i="4"/>
  <c r="K127" i="4"/>
  <c r="L127" i="4"/>
  <c r="M127" i="4"/>
  <c r="N127" i="4"/>
  <c r="E125" i="4"/>
  <c r="F125" i="4"/>
  <c r="G125" i="4"/>
  <c r="H125" i="4"/>
  <c r="I125" i="4"/>
  <c r="E126" i="4"/>
  <c r="F126" i="4"/>
  <c r="G126" i="4"/>
  <c r="H126" i="4"/>
  <c r="I126" i="4"/>
  <c r="E127" i="4"/>
  <c r="F127" i="4"/>
  <c r="G127" i="4"/>
  <c r="H127" i="4"/>
  <c r="I127" i="4"/>
  <c r="K118" i="4"/>
  <c r="L118" i="4"/>
  <c r="M118" i="4"/>
  <c r="N118" i="4"/>
  <c r="K119" i="4"/>
  <c r="L119" i="4"/>
  <c r="M119" i="4"/>
  <c r="N119" i="4"/>
  <c r="K120" i="4"/>
  <c r="L120" i="4"/>
  <c r="M120" i="4"/>
  <c r="N120" i="4"/>
  <c r="E118" i="4"/>
  <c r="F118" i="4"/>
  <c r="G118" i="4"/>
  <c r="H118" i="4"/>
  <c r="I118" i="4"/>
  <c r="E119" i="4"/>
  <c r="F119" i="4"/>
  <c r="G119" i="4"/>
  <c r="H119" i="4"/>
  <c r="I119" i="4"/>
  <c r="E120" i="4"/>
  <c r="F120" i="4"/>
  <c r="G120" i="4"/>
  <c r="H120" i="4"/>
  <c r="I120" i="4"/>
  <c r="K111" i="4"/>
  <c r="L111" i="4"/>
  <c r="M111" i="4"/>
  <c r="N111" i="4"/>
  <c r="K112" i="4"/>
  <c r="L112" i="4"/>
  <c r="M112" i="4"/>
  <c r="N112" i="4"/>
  <c r="K113" i="4"/>
  <c r="L113" i="4"/>
  <c r="M113" i="4"/>
  <c r="N113" i="4"/>
  <c r="E111" i="4"/>
  <c r="F111" i="4"/>
  <c r="G111" i="4"/>
  <c r="H111" i="4"/>
  <c r="I111" i="4"/>
  <c r="E112" i="4"/>
  <c r="F112" i="4"/>
  <c r="G112" i="4"/>
  <c r="H112" i="4"/>
  <c r="I112" i="4"/>
  <c r="E113" i="4"/>
  <c r="F113" i="4"/>
  <c r="G113" i="4"/>
  <c r="H113" i="4"/>
  <c r="I113" i="4"/>
  <c r="K104" i="4"/>
  <c r="L104" i="4"/>
  <c r="M104" i="4"/>
  <c r="N104" i="4"/>
  <c r="K105" i="4"/>
  <c r="L105" i="4"/>
  <c r="M105" i="4"/>
  <c r="N105" i="4"/>
  <c r="K106" i="4"/>
  <c r="L106" i="4"/>
  <c r="M106" i="4"/>
  <c r="N106" i="4"/>
  <c r="E104" i="4"/>
  <c r="F104" i="4"/>
  <c r="G104" i="4"/>
  <c r="H104" i="4"/>
  <c r="I104" i="4"/>
  <c r="E105" i="4"/>
  <c r="F105" i="4"/>
  <c r="G105" i="4"/>
  <c r="H105" i="4"/>
  <c r="I105" i="4"/>
  <c r="E106" i="4"/>
  <c r="F106" i="4"/>
  <c r="G106" i="4"/>
  <c r="H106" i="4"/>
  <c r="I106" i="4"/>
  <c r="K97" i="4"/>
  <c r="L97" i="4"/>
  <c r="M97" i="4"/>
  <c r="N97" i="4"/>
  <c r="K98" i="4"/>
  <c r="L98" i="4"/>
  <c r="M98" i="4"/>
  <c r="N98" i="4"/>
  <c r="K99" i="4"/>
  <c r="L99" i="4"/>
  <c r="M99" i="4"/>
  <c r="N99" i="4"/>
  <c r="E97" i="4"/>
  <c r="F97" i="4"/>
  <c r="G97" i="4"/>
  <c r="H97" i="4"/>
  <c r="I97" i="4"/>
  <c r="E98" i="4"/>
  <c r="F98" i="4"/>
  <c r="G98" i="4"/>
  <c r="H98" i="4"/>
  <c r="I98" i="4"/>
  <c r="E99" i="4"/>
  <c r="F99" i="4"/>
  <c r="G99" i="4"/>
  <c r="H99" i="4"/>
  <c r="I99" i="4"/>
  <c r="K90" i="4"/>
  <c r="L90" i="4"/>
  <c r="M90" i="4"/>
  <c r="N90" i="4"/>
  <c r="K91" i="4"/>
  <c r="L91" i="4"/>
  <c r="M91" i="4"/>
  <c r="N91" i="4"/>
  <c r="K92" i="4"/>
  <c r="L92" i="4"/>
  <c r="M92" i="4"/>
  <c r="N92" i="4"/>
  <c r="E90" i="4"/>
  <c r="F90" i="4"/>
  <c r="G90" i="4"/>
  <c r="H90" i="4"/>
  <c r="I90" i="4"/>
  <c r="E91" i="4"/>
  <c r="F91" i="4"/>
  <c r="G91" i="4"/>
  <c r="H91" i="4"/>
  <c r="I91" i="4"/>
  <c r="E92" i="4"/>
  <c r="F92" i="4"/>
  <c r="G92" i="4"/>
  <c r="H92" i="4"/>
  <c r="I92" i="4"/>
  <c r="K83" i="4"/>
  <c r="L83" i="4"/>
  <c r="M83" i="4"/>
  <c r="N83" i="4"/>
  <c r="K84" i="4"/>
  <c r="L84" i="4"/>
  <c r="M84" i="4"/>
  <c r="N84" i="4"/>
  <c r="K85" i="4"/>
  <c r="L85" i="4"/>
  <c r="M85" i="4"/>
  <c r="N85" i="4"/>
  <c r="E83" i="4"/>
  <c r="F83" i="4"/>
  <c r="G83" i="4"/>
  <c r="H83" i="4"/>
  <c r="I83" i="4"/>
  <c r="E84" i="4"/>
  <c r="F84" i="4"/>
  <c r="G84" i="4"/>
  <c r="H84" i="4"/>
  <c r="I84" i="4"/>
  <c r="E85" i="4"/>
  <c r="F85" i="4"/>
  <c r="G85" i="4"/>
  <c r="H85" i="4"/>
  <c r="I85" i="4"/>
  <c r="K76" i="4"/>
  <c r="L76" i="4"/>
  <c r="M76" i="4"/>
  <c r="N76" i="4"/>
  <c r="K77" i="4"/>
  <c r="L77" i="4"/>
  <c r="M77" i="4"/>
  <c r="N77" i="4"/>
  <c r="K78" i="4"/>
  <c r="L78" i="4"/>
  <c r="M78" i="4"/>
  <c r="N78" i="4"/>
  <c r="E76" i="4"/>
  <c r="F76" i="4"/>
  <c r="G76" i="4"/>
  <c r="H76" i="4"/>
  <c r="I76" i="4"/>
  <c r="E77" i="4"/>
  <c r="F77" i="4"/>
  <c r="G77" i="4"/>
  <c r="H77" i="4"/>
  <c r="I77" i="4"/>
  <c r="E78" i="4"/>
  <c r="F78" i="4"/>
  <c r="G78" i="4"/>
  <c r="H78" i="4"/>
  <c r="I78" i="4"/>
  <c r="K69" i="4"/>
  <c r="L69" i="4"/>
  <c r="M69" i="4"/>
  <c r="N69" i="4"/>
  <c r="K70" i="4"/>
  <c r="L70" i="4"/>
  <c r="M70" i="4"/>
  <c r="N70" i="4"/>
  <c r="K71" i="4"/>
  <c r="L71" i="4"/>
  <c r="M71" i="4"/>
  <c r="N71" i="4"/>
  <c r="E69" i="4"/>
  <c r="F69" i="4"/>
  <c r="G69" i="4"/>
  <c r="H69" i="4"/>
  <c r="I69" i="4"/>
  <c r="E70" i="4"/>
  <c r="F70" i="4"/>
  <c r="G70" i="4"/>
  <c r="H70" i="4"/>
  <c r="I70" i="4"/>
  <c r="E71" i="4"/>
  <c r="F71" i="4"/>
  <c r="G71" i="4"/>
  <c r="H71" i="4"/>
  <c r="I71" i="4"/>
  <c r="K64" i="4"/>
  <c r="L64" i="4"/>
  <c r="M64" i="4"/>
  <c r="N64" i="4"/>
  <c r="K62" i="4"/>
  <c r="L62" i="4"/>
  <c r="M62" i="4"/>
  <c r="N62" i="4"/>
  <c r="K63" i="4"/>
  <c r="L63" i="4"/>
  <c r="M63" i="4"/>
  <c r="N63" i="4"/>
  <c r="E62" i="4"/>
  <c r="F62" i="4"/>
  <c r="G62" i="4"/>
  <c r="H62" i="4"/>
  <c r="I62" i="4"/>
  <c r="E63" i="4"/>
  <c r="G63" i="4"/>
  <c r="H63" i="4"/>
  <c r="I63" i="4"/>
  <c r="E64" i="4"/>
  <c r="G64" i="4"/>
  <c r="H64" i="4"/>
  <c r="I64" i="4"/>
  <c r="K37" i="4"/>
  <c r="L37" i="4"/>
  <c r="M37" i="4"/>
  <c r="N37" i="4"/>
  <c r="K38" i="4"/>
  <c r="L38" i="4"/>
  <c r="M38" i="4"/>
  <c r="N38" i="4"/>
  <c r="K39" i="4"/>
  <c r="L39" i="4"/>
  <c r="M39" i="4"/>
  <c r="N39" i="4"/>
  <c r="E37" i="4"/>
  <c r="F37" i="4"/>
  <c r="G37" i="4"/>
  <c r="H37" i="4"/>
  <c r="I37" i="4"/>
  <c r="E38" i="4"/>
  <c r="F38" i="4"/>
  <c r="G38" i="4"/>
  <c r="H38" i="4"/>
  <c r="I38" i="4"/>
  <c r="E39" i="4"/>
  <c r="F39" i="4"/>
  <c r="G39" i="4"/>
  <c r="H39" i="4"/>
  <c r="I39" i="4"/>
  <c r="V202" i="4" l="1"/>
  <c r="Y134" i="4"/>
  <c r="Y202" i="4" s="1"/>
  <c r="W134" i="4"/>
  <c r="W202" i="4" s="1"/>
  <c r="U134" i="4"/>
  <c r="U202" i="4" s="1"/>
  <c r="X134" i="4"/>
  <c r="X202" i="4" s="1"/>
  <c r="I27" i="4"/>
  <c r="I32" i="4" s="1"/>
  <c r="G27" i="4"/>
  <c r="G32" i="4" s="1"/>
  <c r="E27" i="4"/>
  <c r="H26" i="4"/>
  <c r="H31" i="4" s="1"/>
  <c r="F26" i="4"/>
  <c r="F31" i="4" s="1"/>
  <c r="I25" i="4"/>
  <c r="G25" i="4"/>
  <c r="E25" i="4"/>
  <c r="M27" i="4"/>
  <c r="M32" i="4" s="1"/>
  <c r="K27" i="4"/>
  <c r="K32" i="4" s="1"/>
  <c r="M26" i="4"/>
  <c r="M31" i="4" s="1"/>
  <c r="K26" i="4"/>
  <c r="K31" i="4" s="1"/>
  <c r="M25" i="4"/>
  <c r="K25" i="4"/>
  <c r="H27" i="4"/>
  <c r="H32" i="4" s="1"/>
  <c r="F27" i="4"/>
  <c r="F32" i="4" s="1"/>
  <c r="I26" i="4"/>
  <c r="I31" i="4" s="1"/>
  <c r="G26" i="4"/>
  <c r="G31" i="4" s="1"/>
  <c r="E26" i="4"/>
  <c r="H25" i="4"/>
  <c r="F25" i="4"/>
  <c r="L27" i="4"/>
  <c r="L32" i="4" s="1"/>
  <c r="L26" i="4"/>
  <c r="L31" i="4" s="1"/>
  <c r="L25" i="4"/>
  <c r="F47" i="4"/>
  <c r="I121" i="4"/>
  <c r="G121" i="4"/>
  <c r="E121" i="4"/>
  <c r="M121" i="4"/>
  <c r="K121" i="4"/>
  <c r="H47" i="4"/>
  <c r="H107" i="4"/>
  <c r="F107" i="4"/>
  <c r="H121" i="4"/>
  <c r="F121" i="4"/>
  <c r="N121" i="4"/>
  <c r="L121" i="4"/>
  <c r="I47" i="4"/>
  <c r="G47" i="4"/>
  <c r="E47" i="4"/>
  <c r="L47" i="4"/>
  <c r="F65" i="4"/>
  <c r="H72" i="4"/>
  <c r="F72" i="4"/>
  <c r="H79" i="4"/>
  <c r="F79" i="4"/>
  <c r="H86" i="4"/>
  <c r="F86" i="4"/>
  <c r="H93" i="4"/>
  <c r="F93" i="4"/>
  <c r="H114" i="4"/>
  <c r="F114" i="4"/>
  <c r="H128" i="4"/>
  <c r="F128" i="4"/>
  <c r="M47" i="4"/>
  <c r="K47" i="4"/>
  <c r="I65" i="4"/>
  <c r="G65" i="4"/>
  <c r="E65" i="4"/>
  <c r="M65" i="4"/>
  <c r="K65" i="4"/>
  <c r="M72" i="4"/>
  <c r="K72" i="4"/>
  <c r="M79" i="4"/>
  <c r="K79" i="4"/>
  <c r="M86" i="4"/>
  <c r="K86" i="4"/>
  <c r="M93" i="4"/>
  <c r="K93" i="4"/>
  <c r="I100" i="4"/>
  <c r="G100" i="4"/>
  <c r="E100" i="4"/>
  <c r="M100" i="4"/>
  <c r="K100" i="4"/>
  <c r="M107" i="4"/>
  <c r="K107" i="4"/>
  <c r="M114" i="4"/>
  <c r="K114" i="4"/>
  <c r="M128" i="4"/>
  <c r="K128" i="4"/>
  <c r="H65" i="4"/>
  <c r="N65" i="4"/>
  <c r="L65" i="4"/>
  <c r="I72" i="4"/>
  <c r="G72" i="4"/>
  <c r="E72" i="4"/>
  <c r="N72" i="4"/>
  <c r="L72" i="4"/>
  <c r="I79" i="4"/>
  <c r="G79" i="4"/>
  <c r="E79" i="4"/>
  <c r="N79" i="4"/>
  <c r="L79" i="4"/>
  <c r="I86" i="4"/>
  <c r="G86" i="4"/>
  <c r="E86" i="4"/>
  <c r="N86" i="4"/>
  <c r="L86" i="4"/>
  <c r="I93" i="4"/>
  <c r="G93" i="4"/>
  <c r="E93" i="4"/>
  <c r="N93" i="4"/>
  <c r="L93" i="4"/>
  <c r="H100" i="4"/>
  <c r="F100" i="4"/>
  <c r="N100" i="4"/>
  <c r="L100" i="4"/>
  <c r="I107" i="4"/>
  <c r="G107" i="4"/>
  <c r="E107" i="4"/>
  <c r="N107" i="4"/>
  <c r="L107" i="4"/>
  <c r="I114" i="4"/>
  <c r="G114" i="4"/>
  <c r="E114" i="4"/>
  <c r="N114" i="4"/>
  <c r="L114" i="4"/>
  <c r="I128" i="4"/>
  <c r="G128" i="4"/>
  <c r="E128" i="4"/>
  <c r="N128" i="4"/>
  <c r="L128" i="4"/>
  <c r="I40" i="4"/>
  <c r="G40" i="4"/>
  <c r="E40" i="4"/>
  <c r="M40" i="4"/>
  <c r="K40" i="4"/>
  <c r="H40" i="4"/>
  <c r="F40" i="4"/>
  <c r="N40" i="4"/>
  <c r="L40" i="4"/>
  <c r="M138" i="4"/>
  <c r="K138" i="4"/>
  <c r="L138" i="4"/>
  <c r="H138" i="4"/>
  <c r="H139" i="4" s="1"/>
  <c r="F138" i="4"/>
  <c r="F139" i="4" s="1"/>
  <c r="I138" i="4"/>
  <c r="I139" i="4" s="1"/>
  <c r="G138" i="4"/>
  <c r="G139" i="4" s="1"/>
  <c r="E138" i="4"/>
  <c r="B83" i="4"/>
  <c r="R82" i="4" s="1"/>
  <c r="R174" i="4" s="1"/>
  <c r="B69" i="4"/>
  <c r="R68" i="4" s="1"/>
  <c r="R166" i="4" s="1"/>
  <c r="B125" i="4"/>
  <c r="R124" i="4" s="1"/>
  <c r="R198" i="4" s="1"/>
  <c r="B118" i="4"/>
  <c r="R117" i="4" s="1"/>
  <c r="R194" i="4" s="1"/>
  <c r="B111" i="4"/>
  <c r="R110" i="4" s="1"/>
  <c r="R190" i="4" s="1"/>
  <c r="B104" i="4"/>
  <c r="R103" i="4" s="1"/>
  <c r="R186" i="4" s="1"/>
  <c r="B97" i="4"/>
  <c r="R96" i="4" s="1"/>
  <c r="R182" i="4" s="1"/>
  <c r="B90" i="4"/>
  <c r="R89" i="4" s="1"/>
  <c r="R178" i="4" s="1"/>
  <c r="B76" i="4"/>
  <c r="R75" i="4" s="1"/>
  <c r="R170" i="4" s="1"/>
  <c r="B62" i="4"/>
  <c r="R61" i="4" s="1"/>
  <c r="R162" i="4" s="1"/>
  <c r="B44" i="4"/>
  <c r="R43" i="4" s="1"/>
  <c r="R158" i="4" s="1"/>
  <c r="B37" i="4"/>
  <c r="R36" i="4" s="1"/>
  <c r="R154" i="4" s="1"/>
  <c r="M8" i="4"/>
  <c r="L8" i="4"/>
  <c r="K8" i="4"/>
  <c r="I8" i="4"/>
  <c r="H8" i="4"/>
  <c r="G8" i="4"/>
  <c r="F8" i="4"/>
  <c r="E8" i="4"/>
  <c r="M7" i="4"/>
  <c r="L7" i="4"/>
  <c r="K7" i="4"/>
  <c r="I7" i="4"/>
  <c r="H7" i="4"/>
  <c r="G7" i="4"/>
  <c r="F7" i="4"/>
  <c r="E7" i="4"/>
  <c r="M6" i="4"/>
  <c r="L6" i="4"/>
  <c r="K6" i="4"/>
  <c r="I6" i="4"/>
  <c r="H6" i="4"/>
  <c r="G6" i="4"/>
  <c r="G5" i="4" s="1"/>
  <c r="F6" i="4"/>
  <c r="E6" i="4"/>
  <c r="E5" i="4" s="1"/>
  <c r="M5" i="4"/>
  <c r="L5" i="4"/>
  <c r="K5" i="4"/>
  <c r="I5" i="4"/>
  <c r="H5" i="4"/>
  <c r="B608" i="3"/>
  <c r="N124" i="4"/>
  <c r="M607" i="3"/>
  <c r="M124" i="4" s="1"/>
  <c r="L607" i="3"/>
  <c r="L124" i="4" s="1"/>
  <c r="K607" i="3"/>
  <c r="K124" i="4" s="1"/>
  <c r="I607" i="3"/>
  <c r="I124" i="4" s="1"/>
  <c r="H607" i="3"/>
  <c r="H124" i="4" s="1"/>
  <c r="G607" i="3"/>
  <c r="G124" i="4" s="1"/>
  <c r="F607" i="3"/>
  <c r="F124" i="4" s="1"/>
  <c r="E607" i="3"/>
  <c r="E124" i="4" s="1"/>
  <c r="T124" i="4" s="1"/>
  <c r="T198" i="4" s="1"/>
  <c r="N606" i="3"/>
  <c r="N605" i="3"/>
  <c r="N604" i="3"/>
  <c r="M603" i="3"/>
  <c r="L603" i="3"/>
  <c r="K603" i="3"/>
  <c r="I603" i="3"/>
  <c r="H603" i="3"/>
  <c r="G603" i="3"/>
  <c r="F603" i="3"/>
  <c r="E603" i="3"/>
  <c r="N597" i="3"/>
  <c r="N596" i="3"/>
  <c r="N595" i="3"/>
  <c r="M594" i="3"/>
  <c r="L594" i="3"/>
  <c r="K594" i="3"/>
  <c r="I594" i="3"/>
  <c r="H594" i="3"/>
  <c r="G594" i="3"/>
  <c r="F594" i="3"/>
  <c r="E594" i="3"/>
  <c r="N590" i="3"/>
  <c r="N589" i="3"/>
  <c r="N588" i="3"/>
  <c r="M587" i="3"/>
  <c r="L587" i="3"/>
  <c r="K587" i="3"/>
  <c r="I587" i="3"/>
  <c r="H587" i="3"/>
  <c r="G587" i="3"/>
  <c r="F587" i="3"/>
  <c r="E587" i="3"/>
  <c r="B579" i="3"/>
  <c r="N117" i="4"/>
  <c r="M578" i="3"/>
  <c r="M117" i="4" s="1"/>
  <c r="L578" i="3"/>
  <c r="L117" i="4" s="1"/>
  <c r="K578" i="3"/>
  <c r="K117" i="4" s="1"/>
  <c r="I578" i="3"/>
  <c r="I117" i="4" s="1"/>
  <c r="H578" i="3"/>
  <c r="H117" i="4" s="1"/>
  <c r="G578" i="3"/>
  <c r="G117" i="4" s="1"/>
  <c r="V117" i="4" s="1"/>
  <c r="F578" i="3"/>
  <c r="F117" i="4" s="1"/>
  <c r="E578" i="3"/>
  <c r="E117" i="4" s="1"/>
  <c r="T117" i="4" s="1"/>
  <c r="T194" i="4" s="1"/>
  <c r="B563" i="3"/>
  <c r="N110" i="4"/>
  <c r="M562" i="3"/>
  <c r="M110" i="4" s="1"/>
  <c r="L110" i="4"/>
  <c r="K110" i="4"/>
  <c r="I110" i="4"/>
  <c r="H110" i="4"/>
  <c r="G110" i="4"/>
  <c r="F110" i="4"/>
  <c r="E110" i="4"/>
  <c r="T110" i="4" s="1"/>
  <c r="T190" i="4" s="1"/>
  <c r="N561" i="3"/>
  <c r="N560" i="3"/>
  <c r="N559" i="3"/>
  <c r="M558" i="3"/>
  <c r="L558" i="3"/>
  <c r="K558" i="3"/>
  <c r="I558" i="3"/>
  <c r="H558" i="3"/>
  <c r="G558" i="3"/>
  <c r="F558" i="3"/>
  <c r="E558" i="3"/>
  <c r="N523" i="3"/>
  <c r="N522" i="3"/>
  <c r="N521" i="3"/>
  <c r="M520" i="3"/>
  <c r="L520" i="3"/>
  <c r="K520" i="3"/>
  <c r="I520" i="3"/>
  <c r="H520" i="3"/>
  <c r="G520" i="3"/>
  <c r="F520" i="3"/>
  <c r="B512" i="3"/>
  <c r="N103" i="4"/>
  <c r="M511" i="3"/>
  <c r="M103" i="4" s="1"/>
  <c r="L511" i="3"/>
  <c r="L103" i="4" s="1"/>
  <c r="K511" i="3"/>
  <c r="K103" i="4" s="1"/>
  <c r="I511" i="3"/>
  <c r="I103" i="4" s="1"/>
  <c r="H511" i="3"/>
  <c r="H103" i="4" s="1"/>
  <c r="G511" i="3"/>
  <c r="G103" i="4" s="1"/>
  <c r="V103" i="4" s="1"/>
  <c r="F511" i="3"/>
  <c r="F103" i="4" s="1"/>
  <c r="E511" i="3"/>
  <c r="E103" i="4" s="1"/>
  <c r="T103" i="4" s="1"/>
  <c r="T186" i="4" s="1"/>
  <c r="B489" i="3"/>
  <c r="N96" i="4"/>
  <c r="M488" i="3"/>
  <c r="M96" i="4" s="1"/>
  <c r="L488" i="3"/>
  <c r="L96" i="4" s="1"/>
  <c r="K488" i="3"/>
  <c r="K96" i="4" s="1"/>
  <c r="I488" i="3"/>
  <c r="I96" i="4" s="1"/>
  <c r="H488" i="3"/>
  <c r="H96" i="4" s="1"/>
  <c r="G488" i="3"/>
  <c r="G96" i="4" s="1"/>
  <c r="F488" i="3"/>
  <c r="F96" i="4" s="1"/>
  <c r="U96" i="4" s="1"/>
  <c r="U182" i="4" s="1"/>
  <c r="E488" i="3"/>
  <c r="E96" i="4" s="1"/>
  <c r="T96" i="4" s="1"/>
  <c r="T182" i="4" s="1"/>
  <c r="N487" i="3"/>
  <c r="N486" i="3"/>
  <c r="N485" i="3"/>
  <c r="M484" i="3"/>
  <c r="L484" i="3"/>
  <c r="K484" i="3"/>
  <c r="I484" i="3"/>
  <c r="H484" i="3"/>
  <c r="G484" i="3"/>
  <c r="F484" i="3"/>
  <c r="E484" i="3"/>
  <c r="N478" i="3"/>
  <c r="N477" i="3"/>
  <c r="N476" i="3"/>
  <c r="M475" i="3"/>
  <c r="L475" i="3"/>
  <c r="K475" i="3"/>
  <c r="I475" i="3"/>
  <c r="H475" i="3"/>
  <c r="G475" i="3"/>
  <c r="F475" i="3"/>
  <c r="E475" i="3"/>
  <c r="N471" i="3"/>
  <c r="N470" i="3"/>
  <c r="N469" i="3"/>
  <c r="M468" i="3"/>
  <c r="L468" i="3"/>
  <c r="K468" i="3"/>
  <c r="I468" i="3"/>
  <c r="H468" i="3"/>
  <c r="G468" i="3"/>
  <c r="F468" i="3"/>
  <c r="E468" i="3"/>
  <c r="B460" i="3"/>
  <c r="N89" i="4"/>
  <c r="M459" i="3"/>
  <c r="M89" i="4" s="1"/>
  <c r="L89" i="4"/>
  <c r="K459" i="3"/>
  <c r="K89" i="4" s="1"/>
  <c r="I459" i="3"/>
  <c r="I89" i="4" s="1"/>
  <c r="H459" i="3"/>
  <c r="H89" i="4" s="1"/>
  <c r="G459" i="3"/>
  <c r="G89" i="4" s="1"/>
  <c r="V89" i="4" s="1"/>
  <c r="F459" i="3"/>
  <c r="F89" i="4" s="1"/>
  <c r="E459" i="3"/>
  <c r="E89" i="4" s="1"/>
  <c r="T89" i="4" s="1"/>
  <c r="T178" i="4" s="1"/>
  <c r="N458" i="3"/>
  <c r="N457" i="3"/>
  <c r="N456" i="3"/>
  <c r="M455" i="3"/>
  <c r="L455" i="3"/>
  <c r="K455" i="3"/>
  <c r="I455" i="3"/>
  <c r="H455" i="3"/>
  <c r="G455" i="3"/>
  <c r="F455" i="3"/>
  <c r="E455" i="3"/>
  <c r="N449" i="3"/>
  <c r="N448" i="3"/>
  <c r="N447" i="3"/>
  <c r="M446" i="3"/>
  <c r="L446" i="3"/>
  <c r="K446" i="3"/>
  <c r="I446" i="3"/>
  <c r="H446" i="3"/>
  <c r="G446" i="3"/>
  <c r="F446" i="3"/>
  <c r="E446" i="3"/>
  <c r="N442" i="3"/>
  <c r="N441" i="3"/>
  <c r="N440" i="3"/>
  <c r="M439" i="3"/>
  <c r="L439" i="3"/>
  <c r="K439" i="3"/>
  <c r="I439" i="3"/>
  <c r="H439" i="3"/>
  <c r="G439" i="3"/>
  <c r="F439" i="3"/>
  <c r="E439" i="3"/>
  <c r="B431" i="3"/>
  <c r="N82" i="4"/>
  <c r="M82" i="4"/>
  <c r="L82" i="4"/>
  <c r="K82" i="4"/>
  <c r="I82" i="4"/>
  <c r="H82" i="4"/>
  <c r="G82" i="4"/>
  <c r="F82" i="4"/>
  <c r="U82" i="4" s="1"/>
  <c r="U174" i="4" s="1"/>
  <c r="E82" i="4"/>
  <c r="T82" i="4" s="1"/>
  <c r="T174" i="4" s="1"/>
  <c r="N399" i="3"/>
  <c r="K398" i="3"/>
  <c r="G398" i="3"/>
  <c r="F398" i="3"/>
  <c r="N75" i="4"/>
  <c r="M75" i="4"/>
  <c r="L75" i="4"/>
  <c r="K75" i="4"/>
  <c r="I75" i="4"/>
  <c r="H75" i="4"/>
  <c r="G75" i="4"/>
  <c r="V75" i="4" s="1"/>
  <c r="F75" i="4"/>
  <c r="E75" i="4"/>
  <c r="T75" i="4" s="1"/>
  <c r="T170" i="4" s="1"/>
  <c r="N68" i="4"/>
  <c r="M68" i="4"/>
  <c r="L68" i="4"/>
  <c r="K68" i="4"/>
  <c r="I68" i="4"/>
  <c r="H68" i="4"/>
  <c r="G68" i="4"/>
  <c r="F68" i="4"/>
  <c r="E68" i="4"/>
  <c r="T68" i="4" s="1"/>
  <c r="T166" i="4" s="1"/>
  <c r="N61" i="4"/>
  <c r="M61" i="4"/>
  <c r="L61" i="4"/>
  <c r="K61" i="4"/>
  <c r="I61" i="4"/>
  <c r="H61" i="4"/>
  <c r="G61" i="4"/>
  <c r="E61" i="4"/>
  <c r="T61" i="4" l="1"/>
  <c r="T162" i="4" s="1"/>
  <c r="V61" i="4"/>
  <c r="X61" i="4"/>
  <c r="V194" i="4"/>
  <c r="Y117" i="4"/>
  <c r="Y194" i="4" s="1"/>
  <c r="V186" i="4"/>
  <c r="Y103" i="4"/>
  <c r="Y186" i="4" s="1"/>
  <c r="V170" i="4"/>
  <c r="Y75" i="4"/>
  <c r="Y170" i="4" s="1"/>
  <c r="V162" i="4"/>
  <c r="V178" i="4"/>
  <c r="Y89" i="4"/>
  <c r="Y178" i="4" s="1"/>
  <c r="F30" i="4"/>
  <c r="F24" i="4"/>
  <c r="M30" i="4"/>
  <c r="M24" i="4"/>
  <c r="G30" i="4"/>
  <c r="G24" i="4"/>
  <c r="L108" i="4"/>
  <c r="I108" i="4"/>
  <c r="H101" i="4"/>
  <c r="N94" i="4"/>
  <c r="G94" i="4"/>
  <c r="N80" i="4"/>
  <c r="G80" i="4"/>
  <c r="N66" i="4"/>
  <c r="K129" i="4"/>
  <c r="K115" i="4"/>
  <c r="K101" i="4"/>
  <c r="M87" i="4"/>
  <c r="M73" i="4"/>
  <c r="G66" i="4"/>
  <c r="F129" i="4"/>
  <c r="F115" i="4"/>
  <c r="F87" i="4"/>
  <c r="F73" i="4"/>
  <c r="N122" i="4"/>
  <c r="E122" i="4"/>
  <c r="I122" i="4"/>
  <c r="L30" i="4"/>
  <c r="L24" i="4"/>
  <c r="H30" i="4"/>
  <c r="H24" i="4"/>
  <c r="K30" i="4"/>
  <c r="K24" i="4"/>
  <c r="E24" i="4"/>
  <c r="I30" i="4"/>
  <c r="I24" i="4"/>
  <c r="X162" i="4"/>
  <c r="W68" i="4"/>
  <c r="W166" i="4" s="1"/>
  <c r="W82" i="4"/>
  <c r="W174" i="4" s="1"/>
  <c r="W110" i="4"/>
  <c r="W190" i="4" s="1"/>
  <c r="X117" i="4"/>
  <c r="X194" i="4" s="1"/>
  <c r="W124" i="4"/>
  <c r="W198" i="4" s="1"/>
  <c r="U124" i="4"/>
  <c r="U198" i="4" s="1"/>
  <c r="U110" i="4"/>
  <c r="U190" i="4" s="1"/>
  <c r="U68" i="4"/>
  <c r="U166" i="4" s="1"/>
  <c r="U162" i="4"/>
  <c r="W61" i="4"/>
  <c r="W162" i="4" s="1"/>
  <c r="V68" i="4"/>
  <c r="X68" i="4"/>
  <c r="X166" i="4" s="1"/>
  <c r="W75" i="4"/>
  <c r="W170" i="4" s="1"/>
  <c r="U75" i="4"/>
  <c r="U170" i="4" s="1"/>
  <c r="X75" i="4"/>
  <c r="X170" i="4" s="1"/>
  <c r="V82" i="4"/>
  <c r="X82" i="4"/>
  <c r="X174" i="4" s="1"/>
  <c r="W89" i="4"/>
  <c r="W178" i="4" s="1"/>
  <c r="U89" i="4"/>
  <c r="U178" i="4" s="1"/>
  <c r="X89" i="4"/>
  <c r="X178" i="4" s="1"/>
  <c r="X96" i="4"/>
  <c r="X182" i="4" s="1"/>
  <c r="V96" i="4"/>
  <c r="W103" i="4"/>
  <c r="W186" i="4" s="1"/>
  <c r="U103" i="4"/>
  <c r="U186" i="4" s="1"/>
  <c r="X103" i="4"/>
  <c r="X186" i="4" s="1"/>
  <c r="V110" i="4"/>
  <c r="X110" i="4"/>
  <c r="X190" i="4" s="1"/>
  <c r="U117" i="4"/>
  <c r="U194" i="4" s="1"/>
  <c r="W117" i="4"/>
  <c r="W194" i="4" s="1"/>
  <c r="V124" i="4"/>
  <c r="X124" i="4"/>
  <c r="X198" i="4" s="1"/>
  <c r="L129" i="4"/>
  <c r="I129" i="4"/>
  <c r="N115" i="4"/>
  <c r="G115" i="4"/>
  <c r="N101" i="4"/>
  <c r="L87" i="4"/>
  <c r="I87" i="4"/>
  <c r="L73" i="4"/>
  <c r="I73" i="4"/>
  <c r="K108" i="4"/>
  <c r="E101" i="4"/>
  <c r="I101" i="4"/>
  <c r="M94" i="4"/>
  <c r="M80" i="4"/>
  <c r="M66" i="4"/>
  <c r="F94" i="4"/>
  <c r="F80" i="4"/>
  <c r="F66" i="4"/>
  <c r="H122" i="4"/>
  <c r="H108" i="4"/>
  <c r="K122" i="4"/>
  <c r="N129" i="4"/>
  <c r="G129" i="4"/>
  <c r="L115" i="4"/>
  <c r="I115" i="4"/>
  <c r="N108" i="4"/>
  <c r="G108" i="4"/>
  <c r="L101" i="4"/>
  <c r="L94" i="4"/>
  <c r="I94" i="4"/>
  <c r="N87" i="4"/>
  <c r="G87" i="4"/>
  <c r="L80" i="4"/>
  <c r="I80" i="4"/>
  <c r="N73" i="4"/>
  <c r="G73" i="4"/>
  <c r="L66" i="4"/>
  <c r="H66" i="4"/>
  <c r="M129" i="4"/>
  <c r="M115" i="4"/>
  <c r="M108" i="4"/>
  <c r="M101" i="4"/>
  <c r="G101" i="4"/>
  <c r="K94" i="4"/>
  <c r="K87" i="4"/>
  <c r="K80" i="4"/>
  <c r="K73" i="4"/>
  <c r="K66" i="4"/>
  <c r="E66" i="4"/>
  <c r="I66" i="4"/>
  <c r="H129" i="4"/>
  <c r="H115" i="4"/>
  <c r="H94" i="4"/>
  <c r="H87" i="4"/>
  <c r="H80" i="4"/>
  <c r="H73" i="4"/>
  <c r="L122" i="4"/>
  <c r="F122" i="4"/>
  <c r="F108" i="4"/>
  <c r="M122" i="4"/>
  <c r="G122" i="4"/>
  <c r="W96" i="4"/>
  <c r="W182" i="4" s="1"/>
  <c r="E30" i="4"/>
  <c r="E31" i="4"/>
  <c r="E32" i="4"/>
  <c r="F5" i="4"/>
  <c r="V5" i="4"/>
  <c r="V146" i="4" s="1"/>
  <c r="P121" i="4"/>
  <c r="E139" i="4"/>
  <c r="P40" i="4"/>
  <c r="E129" i="4"/>
  <c r="P128" i="4"/>
  <c r="E115" i="4"/>
  <c r="P114" i="4"/>
  <c r="E108" i="4"/>
  <c r="P107" i="4"/>
  <c r="F101" i="4"/>
  <c r="P100" i="4"/>
  <c r="E94" i="4"/>
  <c r="P93" i="4"/>
  <c r="E87" i="4"/>
  <c r="P86" i="4"/>
  <c r="E80" i="4"/>
  <c r="P79" i="4"/>
  <c r="E73" i="4"/>
  <c r="P72" i="4"/>
  <c r="P65" i="4"/>
  <c r="N398" i="3"/>
  <c r="N439" i="3"/>
  <c r="N455" i="3"/>
  <c r="N475" i="3"/>
  <c r="N594" i="3"/>
  <c r="N446" i="3"/>
  <c r="N468" i="3"/>
  <c r="N484" i="3"/>
  <c r="N520" i="3"/>
  <c r="N558" i="3"/>
  <c r="N587" i="3"/>
  <c r="N603" i="3"/>
  <c r="B139" i="3"/>
  <c r="M138" i="3"/>
  <c r="M43" i="4" s="1"/>
  <c r="L138" i="3"/>
  <c r="L43" i="4" s="1"/>
  <c r="K43" i="4"/>
  <c r="I138" i="3"/>
  <c r="I43" i="4" s="1"/>
  <c r="H138" i="3"/>
  <c r="H43" i="4" s="1"/>
  <c r="G138" i="3"/>
  <c r="G43" i="4" s="1"/>
  <c r="F138" i="3"/>
  <c r="F43" i="4" s="1"/>
  <c r="E138" i="3"/>
  <c r="E43" i="4" s="1"/>
  <c r="N137" i="3"/>
  <c r="N136" i="3"/>
  <c r="N135" i="3"/>
  <c r="M134" i="3"/>
  <c r="L134" i="3"/>
  <c r="K134" i="3"/>
  <c r="I134" i="3"/>
  <c r="H134" i="3"/>
  <c r="G134" i="3"/>
  <c r="F134" i="3"/>
  <c r="E134" i="3"/>
  <c r="N128" i="3"/>
  <c r="N127" i="3"/>
  <c r="N126" i="3"/>
  <c r="M125" i="3"/>
  <c r="L125" i="3"/>
  <c r="K125" i="3"/>
  <c r="I125" i="3"/>
  <c r="H125" i="3"/>
  <c r="G125" i="3"/>
  <c r="F125" i="3"/>
  <c r="E125" i="3"/>
  <c r="N121" i="3"/>
  <c r="N27" i="4" s="1"/>
  <c r="N120" i="3"/>
  <c r="N26" i="4" s="1"/>
  <c r="P26" i="4" s="1"/>
  <c r="N119" i="3"/>
  <c r="M118" i="3"/>
  <c r="L118" i="3"/>
  <c r="K118" i="3"/>
  <c r="I118" i="3"/>
  <c r="H118" i="3"/>
  <c r="G118" i="3"/>
  <c r="F118" i="3"/>
  <c r="E118" i="3"/>
  <c r="B101" i="3"/>
  <c r="M617" i="3"/>
  <c r="L617" i="3"/>
  <c r="K139" i="4"/>
  <c r="N624" i="3"/>
  <c r="N623" i="3"/>
  <c r="N622" i="3"/>
  <c r="M621" i="3"/>
  <c r="L621" i="3"/>
  <c r="K621" i="3"/>
  <c r="I621" i="3"/>
  <c r="H621" i="3"/>
  <c r="G621" i="3"/>
  <c r="F621" i="3"/>
  <c r="M36" i="3"/>
  <c r="L36" i="3"/>
  <c r="L22" i="3"/>
  <c r="M22" i="3"/>
  <c r="L36" i="4"/>
  <c r="L41" i="4" s="1"/>
  <c r="M100" i="3"/>
  <c r="M36" i="4" s="1"/>
  <c r="M41" i="4" s="1"/>
  <c r="N36" i="4"/>
  <c r="N41" i="4" s="1"/>
  <c r="K36" i="4"/>
  <c r="K41" i="4" s="1"/>
  <c r="I100" i="3"/>
  <c r="I36" i="4" s="1"/>
  <c r="I41" i="4" s="1"/>
  <c r="H100" i="3"/>
  <c r="H36" i="4" s="1"/>
  <c r="H41" i="4" s="1"/>
  <c r="G100" i="3"/>
  <c r="G36" i="4" s="1"/>
  <c r="F100" i="3"/>
  <c r="F36" i="4" s="1"/>
  <c r="N39" i="3"/>
  <c r="N38" i="3"/>
  <c r="N37" i="3"/>
  <c r="N12" i="3"/>
  <c r="N13" i="3"/>
  <c r="N11" i="3"/>
  <c r="N23" i="3"/>
  <c r="N24" i="3"/>
  <c r="N25" i="3"/>
  <c r="L10" i="3"/>
  <c r="L18" i="4" s="1"/>
  <c r="M10" i="3"/>
  <c r="M18" i="4" s="1"/>
  <c r="K10" i="3"/>
  <c r="K18" i="4" s="1"/>
  <c r="F10" i="3"/>
  <c r="F18" i="4" s="1"/>
  <c r="G10" i="3"/>
  <c r="G18" i="4" s="1"/>
  <c r="H10" i="3"/>
  <c r="H18" i="4" s="1"/>
  <c r="I10" i="3"/>
  <c r="I18" i="4" s="1"/>
  <c r="F22" i="3"/>
  <c r="G22" i="3"/>
  <c r="H22" i="3"/>
  <c r="I22" i="3"/>
  <c r="Y61" i="4" l="1"/>
  <c r="Y162" i="4" s="1"/>
  <c r="H48" i="4"/>
  <c r="M48" i="4"/>
  <c r="V198" i="4"/>
  <c r="Y124" i="4"/>
  <c r="Y198" i="4" s="1"/>
  <c r="V190" i="4"/>
  <c r="Y110" i="4"/>
  <c r="Y190" i="4" s="1"/>
  <c r="V182" i="4"/>
  <c r="Y96" i="4"/>
  <c r="Y182" i="4" s="1"/>
  <c r="V174" i="4"/>
  <c r="Y82" i="4"/>
  <c r="Y174" i="4" s="1"/>
  <c r="V166" i="4"/>
  <c r="Y68" i="4"/>
  <c r="Y166" i="4" s="1"/>
  <c r="I48" i="4"/>
  <c r="L48" i="4"/>
  <c r="E18" i="4"/>
  <c r="T18" i="4" s="1"/>
  <c r="T150" i="4" s="1"/>
  <c r="E36" i="4"/>
  <c r="T36" i="4" s="1"/>
  <c r="T154" i="4" s="1"/>
  <c r="X18" i="4"/>
  <c r="X150" i="4" s="1"/>
  <c r="V18" i="4"/>
  <c r="V150" i="4" s="1"/>
  <c r="M134" i="4"/>
  <c r="M139" i="4" s="1"/>
  <c r="U18" i="4"/>
  <c r="U150" i="4" s="1"/>
  <c r="L134" i="4"/>
  <c r="L139" i="4" s="1"/>
  <c r="T43" i="4"/>
  <c r="T158" i="4" s="1"/>
  <c r="K48" i="4"/>
  <c r="N19" i="4"/>
  <c r="N6" i="4" s="1"/>
  <c r="N6" i="3"/>
  <c r="N20" i="4"/>
  <c r="N7" i="4" s="1"/>
  <c r="N7" i="3"/>
  <c r="N21" i="4"/>
  <c r="N8" i="4" s="1"/>
  <c r="N8" i="3"/>
  <c r="P122" i="4"/>
  <c r="P73" i="4"/>
  <c r="P80" i="4"/>
  <c r="P87" i="4"/>
  <c r="P94" i="4"/>
  <c r="P101" i="4"/>
  <c r="P108" i="4"/>
  <c r="P115" i="4"/>
  <c r="P129" i="4"/>
  <c r="P66" i="4"/>
  <c r="I29" i="4"/>
  <c r="I23" i="4"/>
  <c r="K29" i="4"/>
  <c r="K23" i="4"/>
  <c r="L29" i="4"/>
  <c r="L23" i="4"/>
  <c r="U36" i="4"/>
  <c r="U154" i="4" s="1"/>
  <c r="U43" i="4"/>
  <c r="U158" i="4" s="1"/>
  <c r="W43" i="4"/>
  <c r="W158" i="4" s="1"/>
  <c r="F48" i="4"/>
  <c r="H29" i="4"/>
  <c r="H23" i="4"/>
  <c r="F29" i="4"/>
  <c r="F23" i="4"/>
  <c r="M29" i="4"/>
  <c r="M23" i="4"/>
  <c r="X43" i="4"/>
  <c r="X158" i="4" s="1"/>
  <c r="V43" i="4"/>
  <c r="G48" i="4"/>
  <c r="F41" i="4"/>
  <c r="E48" i="4"/>
  <c r="X36" i="4"/>
  <c r="X154" i="4" s="1"/>
  <c r="V36" i="4"/>
  <c r="V154" i="4" s="1"/>
  <c r="N47" i="4"/>
  <c r="N25" i="4"/>
  <c r="N24" i="4" s="1"/>
  <c r="P24" i="4" s="1"/>
  <c r="W5" i="4"/>
  <c r="W146" i="4" s="1"/>
  <c r="U5" i="4"/>
  <c r="U146" i="4" s="1"/>
  <c r="P27" i="4"/>
  <c r="T5" i="4"/>
  <c r="T146" i="4" s="1"/>
  <c r="X5" i="4"/>
  <c r="X146" i="4" s="1"/>
  <c r="G41" i="4"/>
  <c r="G29" i="4"/>
  <c r="G23" i="4"/>
  <c r="N138" i="4"/>
  <c r="P138" i="4" s="1"/>
  <c r="N36" i="3"/>
  <c r="N617" i="3"/>
  <c r="N621" i="3"/>
  <c r="N118" i="3"/>
  <c r="N134" i="3"/>
  <c r="N125" i="3"/>
  <c r="N22" i="3"/>
  <c r="N10" i="3"/>
  <c r="N18" i="4" s="1"/>
  <c r="W18" i="4" l="1"/>
  <c r="W150" i="4" s="1"/>
  <c r="W36" i="4"/>
  <c r="W154" i="4" s="1"/>
  <c r="V158" i="4"/>
  <c r="Y43" i="4"/>
  <c r="Y158" i="4" s="1"/>
  <c r="E23" i="4"/>
  <c r="E41" i="4"/>
  <c r="P41" i="4" s="1"/>
  <c r="E29" i="4"/>
  <c r="Y36" i="4"/>
  <c r="Y154" i="4" s="1"/>
  <c r="Y18" i="4"/>
  <c r="Y150" i="4" s="1"/>
  <c r="Y5" i="4"/>
  <c r="Y146" i="4" s="1"/>
  <c r="N29" i="4"/>
  <c r="N31" i="4"/>
  <c r="P31" i="4" s="1"/>
  <c r="N32" i="4"/>
  <c r="P32" i="4" s="1"/>
  <c r="N134" i="4"/>
  <c r="N139" i="4" s="1"/>
  <c r="P139" i="4" s="1"/>
  <c r="N22" i="4"/>
  <c r="P22" i="4" s="1"/>
  <c r="N5" i="3"/>
  <c r="N14" i="4"/>
  <c r="N13" i="4"/>
  <c r="N5" i="4"/>
  <c r="N12" i="4"/>
  <c r="N30" i="4"/>
  <c r="P30" i="4" s="1"/>
  <c r="P25" i="4"/>
  <c r="N48" i="4"/>
  <c r="P48" i="4" s="1"/>
  <c r="P47" i="4"/>
  <c r="F6" i="3"/>
  <c r="F12" i="4" s="1"/>
  <c r="G6" i="3"/>
  <c r="G12" i="4" s="1"/>
  <c r="H6" i="3"/>
  <c r="H12" i="4" s="1"/>
  <c r="I6" i="3"/>
  <c r="I12" i="4" s="1"/>
  <c r="K6" i="3"/>
  <c r="L6" i="3"/>
  <c r="L12" i="4" s="1"/>
  <c r="M6" i="3"/>
  <c r="M12" i="4" s="1"/>
  <c r="F7" i="3"/>
  <c r="F13" i="4" s="1"/>
  <c r="G7" i="3"/>
  <c r="G13" i="4" s="1"/>
  <c r="H7" i="3"/>
  <c r="H13" i="4" s="1"/>
  <c r="I7" i="3"/>
  <c r="I13" i="4" s="1"/>
  <c r="K7" i="3"/>
  <c r="K13" i="4" s="1"/>
  <c r="L7" i="3"/>
  <c r="L13" i="4" s="1"/>
  <c r="M7" i="3"/>
  <c r="M13" i="4" s="1"/>
  <c r="F8" i="3"/>
  <c r="F14" i="4" s="1"/>
  <c r="G8" i="3"/>
  <c r="G14" i="4" s="1"/>
  <c r="H8" i="3"/>
  <c r="H14" i="4" s="1"/>
  <c r="I8" i="3"/>
  <c r="I14" i="4" s="1"/>
  <c r="K8" i="3"/>
  <c r="K14" i="4" s="1"/>
  <c r="L8" i="3"/>
  <c r="L14" i="4" s="1"/>
  <c r="M8" i="3"/>
  <c r="M14" i="4" s="1"/>
  <c r="E13" i="4"/>
  <c r="E14" i="4"/>
  <c r="E12" i="4"/>
  <c r="K12" i="4" l="1"/>
  <c r="P12" i="4" s="1"/>
  <c r="K5" i="3"/>
  <c r="K11" i="4" s="1"/>
  <c r="P29" i="4"/>
  <c r="N23" i="4"/>
  <c r="P23" i="4" s="1"/>
  <c r="N11" i="4"/>
  <c r="P13" i="4"/>
  <c r="P14" i="4"/>
  <c r="E5" i="3"/>
  <c r="E11" i="4" s="1"/>
  <c r="I5" i="3"/>
  <c r="I11" i="4" s="1"/>
  <c r="H5" i="3"/>
  <c r="H11" i="4" s="1"/>
  <c r="M5" i="3"/>
  <c r="M11" i="4" s="1"/>
  <c r="L5" i="3"/>
  <c r="L11" i="4" s="1"/>
  <c r="G5" i="3"/>
  <c r="G11" i="4" s="1"/>
  <c r="F5" i="3"/>
  <c r="F11" i="4" s="1"/>
  <c r="P11" i="4" l="1"/>
</calcChain>
</file>

<file path=xl/sharedStrings.xml><?xml version="1.0" encoding="utf-8"?>
<sst xmlns="http://schemas.openxmlformats.org/spreadsheetml/2006/main" count="1817" uniqueCount="361">
  <si>
    <t>№
 п.п.</t>
  </si>
  <si>
    <t>Наименование показателя</t>
  </si>
  <si>
    <t>Базовое значение</t>
  </si>
  <si>
    <t>Значение/ года</t>
  </si>
  <si>
    <t>Дата /
вид бюджета</t>
  </si>
  <si>
    <t>2023 г.</t>
  </si>
  <si>
    <t>2024 г.</t>
  </si>
  <si>
    <t>Всего</t>
  </si>
  <si>
    <t>краевой бюджет</t>
  </si>
  <si>
    <t>бюджет МО</t>
  </si>
  <si>
    <t>1</t>
  </si>
  <si>
    <t>2</t>
  </si>
  <si>
    <t>Меропиятия</t>
  </si>
  <si>
    <t>Потребность в финансировании, млн. рублей</t>
  </si>
  <si>
    <t>1.1</t>
  </si>
  <si>
    <t>всего</t>
  </si>
  <si>
    <t>федер. бюджет</t>
  </si>
  <si>
    <r>
      <t xml:space="preserve">сумма </t>
    </r>
    <r>
      <rPr>
        <b/>
        <sz val="15"/>
        <rFont val="Times New Roman"/>
        <family val="1"/>
        <charset val="204"/>
      </rPr>
      <t>подписанного</t>
    </r>
    <r>
      <rPr>
        <sz val="15"/>
        <rFont val="Times New Roman"/>
        <family val="1"/>
        <charset val="204"/>
      </rPr>
      <t xml:space="preserve"> контракта по мероприятию</t>
    </r>
  </si>
  <si>
    <t>Наименование показателя регионального проекта</t>
  </si>
  <si>
    <t>городской округ (муниципальный р-н)</t>
  </si>
  <si>
    <t>ВСЕГО 2019-2024</t>
  </si>
  <si>
    <t>Приложение 1</t>
  </si>
  <si>
    <t>…</t>
  </si>
  <si>
    <t>2.1</t>
  </si>
  <si>
    <t>и т.д. по показателям и мероприятиям данного регионального проекта</t>
  </si>
  <si>
    <r>
      <rPr>
        <b/>
        <sz val="22"/>
        <color rgb="FF0070C0"/>
        <rFont val="Times New Roman"/>
        <family val="1"/>
        <charset val="204"/>
      </rPr>
      <t xml:space="preserve">ЕЖЕМЕСЯЧНАЯ </t>
    </r>
    <r>
      <rPr>
        <b/>
        <sz val="22"/>
        <rFont val="Times New Roman"/>
        <family val="1"/>
        <charset val="204"/>
      </rPr>
      <t xml:space="preserve">
форма предоставления информации </t>
    </r>
  </si>
  <si>
    <t>Региональный проект 1. ….</t>
  </si>
  <si>
    <t>Региональный проект 2  …..</t>
  </si>
  <si>
    <t>Мероприятие, обеспечивающее достижение
данного поуказателя</t>
  </si>
  <si>
    <t>В сфере образования</t>
  </si>
  <si>
    <t>Мероприятие, обеспечивающее достижение
 поуказателей Указа 204</t>
  </si>
  <si>
    <t>1.1.</t>
  </si>
  <si>
    <t>2.1.</t>
  </si>
  <si>
    <t>1.2.</t>
  </si>
  <si>
    <t xml:space="preserve">Всего 
по мероприятиям 
национальных проектов  </t>
  </si>
  <si>
    <t>В сфере экологии</t>
  </si>
  <si>
    <t>В сфере дорожного хозяйства</t>
  </si>
  <si>
    <t>3.1.</t>
  </si>
  <si>
    <t>4.1.</t>
  </si>
  <si>
    <t>В сфере культуры</t>
  </si>
  <si>
    <t>3.2.</t>
  </si>
  <si>
    <t>4.2.</t>
  </si>
  <si>
    <t>….</t>
  </si>
  <si>
    <t>В сфере жилищно-коммунального хозяйства</t>
  </si>
  <si>
    <t>Всего субсидий из бюджета на инвестиционные цели вне национальных проектов</t>
  </si>
  <si>
    <t xml:space="preserve">ВСЕГО </t>
  </si>
  <si>
    <t xml:space="preserve">Итого
 по национальному проекту </t>
  </si>
  <si>
    <t>I</t>
  </si>
  <si>
    <t>ДЕМОГРАФИЯ</t>
  </si>
  <si>
    <t>II</t>
  </si>
  <si>
    <t>ЗДРАВООХРАНЕНИЕ</t>
  </si>
  <si>
    <t>III</t>
  </si>
  <si>
    <t>ОБРАЗОВАНИЕ</t>
  </si>
  <si>
    <t>ЖИЛЬЕ И ГОРОДСКАЯ СРЕДА</t>
  </si>
  <si>
    <t>IV</t>
  </si>
  <si>
    <t>ЭКОЛОГИЯ</t>
  </si>
  <si>
    <t>V</t>
  </si>
  <si>
    <t>БЕЗОПАСНЫЕ И КАЧЕСТВЕННЫЕ АВТОМОБИЛЬНЫЕ ДОРОГИ</t>
  </si>
  <si>
    <t>VI</t>
  </si>
  <si>
    <t>ПРОИЗВОДИТЕЛЬНОСТЬ ТРУДА</t>
  </si>
  <si>
    <t>VII</t>
  </si>
  <si>
    <t>НАУКА</t>
  </si>
  <si>
    <t>VIII</t>
  </si>
  <si>
    <t>ЦИФРОВАЯ ЭКОНОМИКА</t>
  </si>
  <si>
    <t>IX</t>
  </si>
  <si>
    <t>КУЛЬТУРА</t>
  </si>
  <si>
    <t>X</t>
  </si>
  <si>
    <t>МАЛОЕ И СРЕДНЕЕ ПРЕДПРИНИМАТЕЛЬСТВО</t>
  </si>
  <si>
    <t>XI</t>
  </si>
  <si>
    <t>МЕЖДУНАРОДНАЯ КООПЕРАЦИЯ И ЭКСПОРТ</t>
  </si>
  <si>
    <t>XII</t>
  </si>
  <si>
    <t>проверочная сторока</t>
  </si>
  <si>
    <t>Приложение 2</t>
  </si>
  <si>
    <t>Вид бюджета</t>
  </si>
  <si>
    <t>ФОРМАТ И ШРИФТЫ НЕ ИЗМЕНЯТЬ</t>
  </si>
  <si>
    <t>3</t>
  </si>
  <si>
    <t>4</t>
  </si>
  <si>
    <t>Приложение 3</t>
  </si>
  <si>
    <t>СВОДНАЯ ТАБЛИЦА</t>
  </si>
  <si>
    <t>2020 г. 
(план в соответствии с бюджетом)</t>
  </si>
  <si>
    <t>2021 г.
(план в соответствии с бюджетом)</t>
  </si>
  <si>
    <t>2022 г.
 (план в соответствии с бюджетом)</t>
  </si>
  <si>
    <t>2019 г.</t>
  </si>
  <si>
    <t>Текущее исполнение показателей, %, 2020 год</t>
  </si>
  <si>
    <t>Количество сохраненных жизней (по сравнению с 2019 годом)</t>
  </si>
  <si>
    <t>Число граждан в возрасте 21 год и старше, прошедших в 2020 году диспансеризацию (1 эт.)</t>
  </si>
  <si>
    <t>Количество дополнительно трудоустроившихся в 2020 году специалистов (по сравнению с 2019 годом) - врачей</t>
  </si>
  <si>
    <t>Количество дополнительно трудоустроившихся в 2020 году специалистов (по сравнению с 2019 годом) - средних медработников</t>
  </si>
  <si>
    <t>для формирования ПОЯСНИТЕЛЬНОЙ ЗАПИСКИ мониторинга</t>
  </si>
  <si>
    <t>указать плановое значение  2020 года по показателю</t>
  </si>
  <si>
    <t>Показатели для оценки деятельности глав муниципальных образований Приморского края по достижению задач регионального проекта «Здравоохранение» на 2020 год</t>
  </si>
  <si>
    <t>Дата завершения мероприятия</t>
  </si>
  <si>
    <t>сумма завершенного контракта, млн рублей</t>
  </si>
  <si>
    <t>5.1.</t>
  </si>
  <si>
    <t>5.2.</t>
  </si>
  <si>
    <t xml:space="preserve">Всего по ЗАВЕРШЕННЫМ МЕРОПРИЯТИЯМ 
национальных проектов  </t>
  </si>
  <si>
    <t>Значение показателя/ потребность в финансировании, млн рублей</t>
  </si>
  <si>
    <r>
      <t>%,  профинансировано (кассовый расход)/</t>
    </r>
    <r>
      <rPr>
        <b/>
        <sz val="20"/>
        <color rgb="FF000000"/>
        <rFont val="Times New Roman"/>
        <family val="1"/>
        <charset val="204"/>
      </rPr>
      <t>исполнение от ПЛАНА</t>
    </r>
  </si>
  <si>
    <t>Значение показателя, млн рублей</t>
  </si>
  <si>
    <r>
      <t xml:space="preserve">ИТОГ </t>
    </r>
    <r>
      <rPr>
        <b/>
        <sz val="12"/>
        <color theme="4" tint="-0.249977111117893"/>
        <rFont val="Times New Roman"/>
        <family val="1"/>
        <charset val="204"/>
      </rPr>
      <t>ПРОФИНАНСИРОВАННО, млн рублей</t>
    </r>
  </si>
  <si>
    <t xml:space="preserve">%, профинансировано (кассовый расход) /исполнение (от закантрактованного) 
</t>
  </si>
  <si>
    <t>%,  подписанного контракта по мероприятию от запланированного, (законтрактовано)</t>
  </si>
  <si>
    <t>Справочно</t>
  </si>
  <si>
    <t>ИНЫЕ РАСХОДЫ МУНИЦИПАЛЬНЫХ ОБРАЗОВАНИЙ</t>
  </si>
  <si>
    <r>
      <rPr>
        <b/>
        <sz val="24"/>
        <rFont val="Times New Roman"/>
        <family val="1"/>
        <charset val="204"/>
      </rPr>
      <t>ЗАВЕРШЕННЫЕ МЕРОПРИЯТИЯ</t>
    </r>
    <r>
      <rPr>
        <b/>
        <sz val="20"/>
        <rFont val="Times New Roman"/>
        <family val="1"/>
        <charset val="204"/>
      </rPr>
      <t xml:space="preserve"> в рамках</t>
    </r>
    <r>
      <rPr>
        <b/>
        <sz val="15"/>
        <rFont val="Times New Roman"/>
        <family val="1"/>
        <charset val="204"/>
      </rPr>
      <t xml:space="preserve"> </t>
    </r>
    <r>
      <rPr>
        <b/>
        <sz val="24"/>
        <rFont val="Times New Roman"/>
        <family val="1"/>
        <charset val="204"/>
      </rPr>
      <t xml:space="preserve">НП                                          2019-2024 гг.   </t>
    </r>
    <r>
      <rPr>
        <b/>
        <sz val="15"/>
        <rFont val="Times New Roman"/>
        <family val="1"/>
        <charset val="204"/>
      </rPr>
      <t xml:space="preserve">  </t>
    </r>
    <r>
      <rPr>
        <sz val="15"/>
        <rFont val="Times New Roman"/>
        <family val="1"/>
        <charset val="204"/>
      </rPr>
      <t xml:space="preserve">                                                    </t>
    </r>
    <r>
      <rPr>
        <sz val="18"/>
        <rFont val="Times New Roman"/>
        <family val="1"/>
        <charset val="204"/>
      </rPr>
      <t xml:space="preserve">   </t>
    </r>
    <r>
      <rPr>
        <sz val="20"/>
        <rFont val="Times New Roman"/>
        <family val="1"/>
        <charset val="204"/>
      </rPr>
      <t xml:space="preserve">  Примечание.</t>
    </r>
    <r>
      <rPr>
        <sz val="18"/>
        <rFont val="Times New Roman"/>
        <family val="1"/>
        <charset val="204"/>
      </rPr>
      <t xml:space="preserve">
НАИМЕНОВАНИЕ МЕРОПРИЯТИЯ. Номер контракта, cумма контракта (млн рублей), поставщик, дата завершения работ по контракту. Адрес расположения заверщенного объекта.</t>
    </r>
  </si>
  <si>
    <t>Примечание.
Сумма контракта, дата заключения контракта, поставщик, дата завершения работ по контракту. Дата внесения изменений в план-график, планируемая дата начала конкурсных процедур, планируемая дата заключения контракта. Для контрактов на подписании - дата завершения конкурсных процедур, сумма контракта, поставщик, планируемая дата заключения контракта, дата завершения работ по контракту. Адрес расположения заверщенного объекта.</t>
  </si>
  <si>
    <r>
      <t xml:space="preserve">Значение показателя/ потребность в финансировании, </t>
    </r>
    <r>
      <rPr>
        <b/>
        <sz val="15"/>
        <rFont val="Times New Roman"/>
        <family val="1"/>
        <charset val="204"/>
      </rPr>
      <t>млн рублей</t>
    </r>
  </si>
  <si>
    <r>
      <t xml:space="preserve">Значение показателя/ потребность в финансировании, </t>
    </r>
    <r>
      <rPr>
        <b/>
        <sz val="15"/>
        <color rgb="FF000000"/>
        <rFont val="Times New Roman"/>
        <family val="1"/>
        <charset val="204"/>
      </rPr>
      <t>млн рублей</t>
    </r>
  </si>
  <si>
    <t xml:space="preserve">Всего по мероприятиям 
национальных проектов  </t>
  </si>
  <si>
    <t>Приложение 4</t>
  </si>
  <si>
    <t>для МОНИТОРИНГА</t>
  </si>
  <si>
    <t>Проект 2. Содействие занятости женщин - создание условий дошкольного образования для детей в возрасте до трех лет</t>
  </si>
  <si>
    <t>Численность воспитанников в возрасте до трех лет, посещающих государственные и муниципальные организации, осуществляющие образовательную деятельность по образовательным программам дошкольного образования, присмотр и уход, человек</t>
  </si>
  <si>
    <t>Пожарский муниципальный район</t>
  </si>
  <si>
    <t>Доступность дошкольного образования для детей в возрасте от полутора до трех лет, %</t>
  </si>
  <si>
    <t>Сохранение сети действующих бюджетных организации, осуществляющих образовательную деятельность по образовательным программам дошкольного образования, присмотра и ухода за детьми</t>
  </si>
  <si>
    <t>В 15 образовательных учреждениях воспитываются 260 детей в возрасте до 3-х лет</t>
  </si>
  <si>
    <t>В Пожарском муниципальном районе отсутствует очередь для детей в возрасте от 1,5 до 3-х лет.</t>
  </si>
  <si>
    <t>Проект 5. Создание для всех категорий и групп населения условий для занятости физической культурой и спортом, массовым спортом, в том числе повышение уровня обеспеченности населения объектами спорта, а также подготовка спортивного резерва</t>
  </si>
  <si>
    <t>Доля детей и молодёжи (возраст 3-29 лет), систематически занимающихся физической культурой и спортом, %</t>
  </si>
  <si>
    <t>Доля граджан среднего возраста (женщины 30-54 года, мужчины 30-59 лет), систематически занимающихся физической культурой и спортом, %</t>
  </si>
  <si>
    <t>Доля граджан старшего возраста (женщины 55-79 лет, мужчины 60-79 лет), систематически занимающихся физической культурой и спортом, %</t>
  </si>
  <si>
    <t>Уровень обеспеченности граждан спортивными сооружениями исходя из единовременной пропускной способности объектов спорта,%</t>
  </si>
  <si>
    <t>На территории Пожарского муниципального района сохранена сеть дошкольных учреждений. Действуют 10 детских дошкольных учреждений и 5 дошкольных групп при школах, которые посещает 1,4 тыс. детей.</t>
  </si>
  <si>
    <t xml:space="preserve">Строительство универсальной спортивной площадки в с. Новостройка </t>
  </si>
  <si>
    <t>Строительство универсальной спортивной площадки в с. Нагорное</t>
  </si>
  <si>
    <t>Плоскостное спортивное сооружение. Комбинированный спортивный комплекс (для игровых видов спорта и тренажерный сектор). Нагорненское сельское поселение</t>
  </si>
  <si>
    <t>Плоскостное спортивное сооружение. Комбинированный спортивный комплекс (для игровых видов спорта и тренажерный сектор). Пожарское сельское поселение</t>
  </si>
  <si>
    <t>Строительство универсальной спортивной площадки в с. Пожарское</t>
  </si>
  <si>
    <t>Строительство футбольного поля, пгт Лучегорск</t>
  </si>
  <si>
    <t>Плоскостное спортивное сооружение. Комбинированный спортивный комплекс (для игровых видов спорта и тренажерный сектор). Федосьевское сельское поселение</t>
  </si>
  <si>
    <t>Строительство универсальной спортивной площадки в с. Верхний Перевал</t>
  </si>
  <si>
    <t>Плоскостное спортивное сооружение. Комбинированный спортивный комплекс (для игровых видов спорта и тренажерный сектор) с. Верхний Перевал</t>
  </si>
  <si>
    <t>Плоскостное спортивное сооружение. Универсальная площадка для игровых видов спорта. Игнатьевское сельское поселение</t>
  </si>
  <si>
    <t>Строительство спортивного зала для школы               с. Новостройка</t>
  </si>
  <si>
    <t>Проведение соревнований по различным видам спорта на территории Пожарского муниципального района, участие спортсменов Пожарского муниципального района в соревнованиях краевого, дальневосточного, всероссийского уровня</t>
  </si>
  <si>
    <t>Реализация мероприятий по внедрению Всероссийского физкультурно-спортивного комплекса "Готов к труду и обороне" (ГТО)</t>
  </si>
  <si>
    <t>Пропаганда физической культуры, спорта и здорового образа жизни</t>
  </si>
  <si>
    <t>5</t>
  </si>
  <si>
    <t>6</t>
  </si>
  <si>
    <t>7</t>
  </si>
  <si>
    <t>8</t>
  </si>
  <si>
    <t>9</t>
  </si>
  <si>
    <t>10</t>
  </si>
  <si>
    <t>11</t>
  </si>
  <si>
    <t>12</t>
  </si>
  <si>
    <t>13</t>
  </si>
  <si>
    <t>14</t>
  </si>
  <si>
    <t>В 2020 году в национальном проекте "Здравоохранение" Пожарский муниципальный район участие не принимает.</t>
  </si>
  <si>
    <t>Проект 1. Современная школа</t>
  </si>
  <si>
    <t>Число общеобразовательных организаций, расположенных в сельской местности и малых городах, обновивших материально-техническую базу для реализации основных и дополнительных общеобразовательных программ цифрового, естественнонаучного и гуманитарного профилей, тыс. ед.</t>
  </si>
  <si>
    <t>Численность обучающихся, охваченных основными и дополнительными общеобразовательными программами цифрового, естественнонаучного и гуманитарного профилей, тыс. человек</t>
  </si>
  <si>
    <t>Число созданных новых мест в общеобразовательных организациях, расположенных в сельской местности и поселках городского типа, не менее тыс. мест</t>
  </si>
  <si>
    <t>Число общеобразовательных учреждений, в которых улучшена инфраструктура</t>
  </si>
  <si>
    <t>Проект 2. Успех каждого ребенка</t>
  </si>
  <si>
    <t>Доля детей в возрасте от 5 до 18 лет, охваченных дополнительным образованием, %</t>
  </si>
  <si>
    <t>Число детей, охваченных деятельностью детских технопарков «Кванториум» (мобильных технопарков «Кванториум») и других проектов, направленных на обеспечение доступности дополнительных общеобразовательных программ естественнонаучной и технической направленностей, соответствующих приоритетным направлениям технологического развития Российской Федерации, тыс. человек</t>
  </si>
  <si>
    <t>Число участников открытых онлайн-уроков, реализуемых с учетом опыта цикла открытых уроков «Проектория», «Уроки настоящего» или иных аналогичных по возможностям, функциям и результатам проектов, направленных на раннюю профориентацию, млн. человек</t>
  </si>
  <si>
    <t>Число детей, получивших рекомендации по построению индивидуального учебного плана в соответствии с выбранными профессиональными компетенциями (профессиональными областями деятельности), в том числе по итогам участия в проекте «Билет в будущее», тыс. человек</t>
  </si>
  <si>
    <t>Проект 4. Цифровая образовательная среда</t>
  </si>
  <si>
    <t>Проект 5. Учитель будущего</t>
  </si>
  <si>
    <t>Проект 8. Социальная активность</t>
  </si>
  <si>
    <t>Количество муниципальных образований, в которых внедрена целевая модель цифровой образовательной среды в образовательных организациях, реализующих образовательные программы общего образования и среднего профессионального образования, ед.</t>
  </si>
  <si>
    <t>Доля педагогических работников общего образования, прошедших повышение кваллификации в рамках периодической аттестации в цифровой форме с использованием информационного ресурса "одного окна" ("Современная цифровая образовательная среда в Российской Федерации"), в общем числе педагогических работников общего образования, %</t>
  </si>
  <si>
    <t>Доля обучающихся, по программам общего образования, дополнительного образования для детей и среднего профессионального образования, для которых формируется цифровой образовательный профиль и индивидуальный план обучения с использованием федеральной информационно-сервисной платформы цифровой образовательной среды, в общем числе обучающихся по указанным программам, %</t>
  </si>
  <si>
    <t>Доля образовательных организаций, реализующих программы общего образования, дополнительного образования детей и среднего профессионального образования, осуществляющих образовательную деятельность с использованием федеральной информационно-сервисной платформы цифровой образовательной среды, в общем числе образовательных организаций, %</t>
  </si>
  <si>
    <t>Доля обучающихся по программам общего образования и среднего профессионального образования, использующих федеральную информационно-сервисную платформу цифровой образовательной среды для «горизонтального» обучения и неформального образования, в общем числе обучающихся по указанным программам, %</t>
  </si>
  <si>
    <t>Доля учителей общеобразовательных организаций, вовлеченных в национальную систему профессионального роста педагогических работников, процент</t>
  </si>
  <si>
    <t>Доля педагогических работников, прошедших добровольную независимую оценку квалификации, процент</t>
  </si>
  <si>
    <t>Численность обучающихся, вовлеченных в деятельность общественных объединений на базе образовательных организаций общего образования, среднего и высшего профессионального образования, млн. человек накопительным итогом</t>
  </si>
  <si>
    <t xml:space="preserve">Доля граждан, вовлеченных в добровольческую деятельность, % </t>
  </si>
  <si>
    <t>Доля молодежи, задействованной в мероприятиях по вовлечению в творческую деятельность, %</t>
  </si>
  <si>
    <t>Создание в общеобразовательных учреждениях условий для изучения предметной области "технология",  имеющих высокооснащенные ученико-места.</t>
  </si>
  <si>
    <t>1.2</t>
  </si>
  <si>
    <t>1.3</t>
  </si>
  <si>
    <t xml:space="preserve">Обновление материально-технической базы в организациях, осуществляющих образовательную деятельность  по адаптированным общеобразовательным программам. </t>
  </si>
  <si>
    <t>1.4</t>
  </si>
  <si>
    <t>1.5</t>
  </si>
  <si>
    <t>Создание материально-технической базы для реализации основных и дополнительных общеобразовательных программ цифрового, естественнонаучного  и гуманитарного профилей в школах.</t>
  </si>
  <si>
    <t>1.6</t>
  </si>
  <si>
    <t>1.7</t>
  </si>
  <si>
    <t>1.8</t>
  </si>
  <si>
    <t>1.9</t>
  </si>
  <si>
    <t>Строительство школы в с. Пожарское на 220 мест</t>
  </si>
  <si>
    <t>1.10</t>
  </si>
  <si>
    <t>Создание новых мест в образовательных организациях для реализации дополнительных общеразвивающих программ  всех направленностей в целях обеспечения 80% охвата детей дополнительным образованием.</t>
  </si>
  <si>
    <t>2.2</t>
  </si>
  <si>
    <t>2.3</t>
  </si>
  <si>
    <t>Реализация новых программ дополнительного образования.</t>
  </si>
  <si>
    <t>Участие детей и взрослых в открытых онлайн-уроках, реализуемых  с учётом опыта цикла открытых уроков "Проектория", направленных на ранную профориентацию</t>
  </si>
  <si>
    <t>Проект 3. Поддержка семей, имеющих детей</t>
  </si>
  <si>
    <t>3.1</t>
  </si>
  <si>
    <t>3.2</t>
  </si>
  <si>
    <t>3.4</t>
  </si>
  <si>
    <t>3.5</t>
  </si>
  <si>
    <t>4.1</t>
  </si>
  <si>
    <t>Участие в  проекте "Современная цифровая образовательная среда" в Приморском крае</t>
  </si>
  <si>
    <t>4.2</t>
  </si>
  <si>
    <t>Участие в краевой программе повышения квалификации педагогов</t>
  </si>
  <si>
    <t>4.3</t>
  </si>
  <si>
    <t>Участие в региональной системе оценки качества онлайн-образования</t>
  </si>
  <si>
    <t>4.4</t>
  </si>
  <si>
    <t>4.5</t>
  </si>
  <si>
    <t>Приобретение средств вычислительной техники, программного обеспечения и презентационного оборудования, позволяющего получить доступ обучающихся, сотрудников и педагогических работников к цифровой образовательной инфраструктуре и контингенту, а также автоматизировать и повысить эффективность организационно-управленческих процессов в общеобразовательных организациях</t>
  </si>
  <si>
    <t>5.1</t>
  </si>
  <si>
    <t>Внедрение системы аттестации руководителей общеобразовательных организаций в Пожарском муниципальном районе</t>
  </si>
  <si>
    <t>5.2</t>
  </si>
  <si>
    <t>Участие педагогических работников в комплексе мер для непрерывного и планомерного повышения квалификации в том числе и на основе использования современных цифровых технологий, формирования и участия в профессиональных ассоциациях, программах обмена опытом и лучшими практиками</t>
  </si>
  <si>
    <t>5.3</t>
  </si>
  <si>
    <t>Вовлечение в педагогическую деятельность молодёжи (молодых специалистов).</t>
  </si>
  <si>
    <t>8.1</t>
  </si>
  <si>
    <t>8.2</t>
  </si>
  <si>
    <t>8.3</t>
  </si>
  <si>
    <t>Проведение мероприятий по развитию ученического самоуправления (игры, конкуры, конференции и др.)</t>
  </si>
  <si>
    <t>8.4</t>
  </si>
  <si>
    <t>Проведение военно-патриотических акций, конкурсов, съездов, конференций, игр, лагерных смен, слётов, открытых уроков, выставок, линеек и других региональных мероприятий. Участие школьников  во Всероссийских мероприятиях военно-патриотической и гражданской направленности.</t>
  </si>
  <si>
    <t>Поддержка юнармейского движения и развитие кадетского движения в образовательных учреждениях</t>
  </si>
  <si>
    <t>Развитие сети патриотических клубов в образовательных учреждениях, укрепление материально-технической базы</t>
  </si>
  <si>
    <t>Участие творческих коллективов учреждений дополнительного образования во всероссийских мероприятиях</t>
  </si>
  <si>
    <t>Проект 1. Формирование комфортной городской среды в Приморском крае</t>
  </si>
  <si>
    <t>Реализованы мероприятия по благоуствойству, предусмотренные государственными (муниципальными) программами, формирование современной городской среды (количество обустроенных ебщественных пространств), не менее ед. накопительным итогом начиная с 2019 г., ед.</t>
  </si>
  <si>
    <t>Доля граждан, принявших участие в решении вопросов развития городской среды от общего количества граждан в возрасте от 14 лет, проживающих в муниципальных образованиях, на территории которых реализуются проекты по созданию комфортной городской среды, %</t>
  </si>
  <si>
    <t xml:space="preserve">Благоустройство территорий поселений, входящих в состав Пожарского муниципального района в рамках программы "Формирование городской среды" </t>
  </si>
  <si>
    <t>Количество квадратных метров, расселенного аварийного жилищного фонда, тыс. кв. метров общей площади</t>
  </si>
  <si>
    <t>Количество граждан, расселенных из аварийного жилищного фонда, тыс. чел.</t>
  </si>
  <si>
    <t>Приобретение жилых помещений для переселения из ветхого аварийного жилья муниципального жилого фонда Пожарского муниципального района</t>
  </si>
  <si>
    <t>Проект 3. Жилье</t>
  </si>
  <si>
    <t>Увеличение объема жилищного строительства, млн.. кв. м</t>
  </si>
  <si>
    <t>Реализация муниципальной программы "Улучшение жилищных условий граждан, проживающих в сельской местности Пожарского муниципального района"</t>
  </si>
  <si>
    <t>Проект 1. Чистый край</t>
  </si>
  <si>
    <t>Ликвидированы все выявленные на 1 января 2018 г. несанкционированные свалки в границах городов Приморского края, шт.</t>
  </si>
  <si>
    <t>Численность населения, качество жизни которого улучшится в связи с ликвидацией выявленных на 1 января 2018 г. несанкционированных свалкок в границах городов и наиболее опасных объектов накопленного экологического ущерба, тыс. чел.</t>
  </si>
  <si>
    <t>Общая площадь восстановленных, в том числе рекультивированных земель подверженных негативному воздействию накопленного вреда окружающей среде, гектар</t>
  </si>
  <si>
    <t>Ликвидация несанкционированных свалок</t>
  </si>
  <si>
    <t>Проект 3. Чистая вода</t>
  </si>
  <si>
    <t>Доля населения Приморского края, обеспеченного качественной питьевой водой из систем централизованного водоснабжения, %</t>
  </si>
  <si>
    <t>Строительство скважинного водозабора пресных подземных вод на территории Губеровского сельского поселения</t>
  </si>
  <si>
    <t>Капитальный ремонт водопровода с. Пожарское</t>
  </si>
  <si>
    <t>3.3</t>
  </si>
  <si>
    <t>Капитальный ремонт водопровода с. Верхний Перевал</t>
  </si>
  <si>
    <t>Строительство магистрального водовода пгт Лучегорск (индивидуальный жилой сектор)</t>
  </si>
  <si>
    <t xml:space="preserve">Реконструкция канализационных очистных сооружений пгт Лучегорск </t>
  </si>
  <si>
    <t xml:space="preserve">Доля автомобильных дорог  местного значентя, находящаяся в нормативном состоянии, %  (протяжонность (км)/ доля (%)) </t>
  </si>
  <si>
    <t>Проект 1. Дорожная сеть</t>
  </si>
  <si>
    <r>
      <rPr>
        <b/>
        <u/>
        <sz val="16"/>
        <rFont val="Times New Roman"/>
        <family val="1"/>
        <charset val="204"/>
      </rPr>
      <t>128,85</t>
    </r>
    <r>
      <rPr>
        <b/>
        <sz val="16"/>
        <rFont val="Times New Roman"/>
        <family val="1"/>
        <charset val="204"/>
      </rPr>
      <t xml:space="preserve">
60,8</t>
    </r>
  </si>
  <si>
    <r>
      <rPr>
        <b/>
        <u/>
        <sz val="16"/>
        <rFont val="Times New Roman"/>
        <family val="1"/>
        <charset val="204"/>
      </rPr>
      <t>142,3</t>
    </r>
    <r>
      <rPr>
        <b/>
        <sz val="16"/>
        <rFont val="Times New Roman"/>
        <family val="1"/>
        <charset val="204"/>
      </rPr>
      <t xml:space="preserve">
65,9</t>
    </r>
  </si>
  <si>
    <r>
      <rPr>
        <b/>
        <u/>
        <sz val="16"/>
        <rFont val="Times New Roman"/>
        <family val="1"/>
        <charset val="204"/>
      </rPr>
      <t>152,3</t>
    </r>
    <r>
      <rPr>
        <b/>
        <sz val="16"/>
        <rFont val="Times New Roman"/>
        <family val="1"/>
        <charset val="204"/>
      </rPr>
      <t xml:space="preserve">
70,6</t>
    </r>
  </si>
  <si>
    <r>
      <rPr>
        <b/>
        <u/>
        <sz val="16"/>
        <rFont val="Times New Roman"/>
        <family val="1"/>
        <charset val="204"/>
      </rPr>
      <t>167,3</t>
    </r>
    <r>
      <rPr>
        <b/>
        <sz val="16"/>
        <rFont val="Times New Roman"/>
        <family val="1"/>
        <charset val="204"/>
      </rPr>
      <t xml:space="preserve">
77,5</t>
    </r>
  </si>
  <si>
    <r>
      <rPr>
        <b/>
        <u/>
        <sz val="16"/>
        <rFont val="Times New Roman"/>
        <family val="1"/>
        <charset val="204"/>
      </rPr>
      <t>182,9</t>
    </r>
    <r>
      <rPr>
        <b/>
        <sz val="16"/>
        <rFont val="Times New Roman"/>
        <family val="1"/>
        <charset val="204"/>
      </rPr>
      <t xml:space="preserve">
84,8</t>
    </r>
  </si>
  <si>
    <r>
      <rPr>
        <b/>
        <u/>
        <sz val="16"/>
        <rFont val="Times New Roman"/>
        <family val="1"/>
        <charset val="204"/>
      </rPr>
      <t>128,3</t>
    </r>
    <r>
      <rPr>
        <b/>
        <sz val="16"/>
        <rFont val="Times New Roman"/>
        <family val="1"/>
        <charset val="204"/>
      </rPr>
      <t xml:space="preserve">
59,4</t>
    </r>
  </si>
  <si>
    <t>Ремонт покрытия автодороги по ул. Центральная с. Верхний Перевал</t>
  </si>
  <si>
    <t xml:space="preserve">Ремонт покрытия на автодороге от въезда в населенный пункт до ул. Хомякова </t>
  </si>
  <si>
    <t>Реконструкция а/д Федосьевка - Верхний Перевал - Ясеневый от км 22 - км87</t>
  </si>
  <si>
    <t>В 2020 году в национальном проекте "Производительность труда" Пожарский муниципальный район участие не принимает.</t>
  </si>
  <si>
    <t>В 2020 году в национальном проекте "Наука" Пожарский муниципальный район участие не принимает.</t>
  </si>
  <si>
    <t>Проект 1. Системные меры по повышению производительности труда</t>
  </si>
  <si>
    <t>Доля образовательных организаций муниципальной  собственности, реализующих образовательные программы общего образования и/или среднего профессионального образования, подключенных к сети "Интернет", %</t>
  </si>
  <si>
    <t>Доля органов  местного самоуправления, подключенных к сети "Интернет", %</t>
  </si>
  <si>
    <t>Доля взаимодействий граждан и коммерческих организаций с органами власти Приморского края и местного самоуправления и организациями государственной собственности Приморского края и муниципальной собственности, осуществляемых в цифровом виде, проценты</t>
  </si>
  <si>
    <t>Кол-во подразделений/подведомственных организаций  Пожарского муниципального района, использующих Региональную систему обеспечения градостроительной деятельности при реализации основных полномочий</t>
  </si>
  <si>
    <t>Внедрение регионального сегмента единой электронной картографической основы (ЕЭКО), в том числе крупных масштабов, в целях наполнения государственной информационной системы ведения ЕЭКО (ГИС ЕЭКО), процентов от общего количества объектов, сведения о которых необходимо размещать в ГИС ЕЭКО</t>
  </si>
  <si>
    <t xml:space="preserve">Приобретение оборудования для комплектации рабочего места специалиста, выполняющего функции по  ведению РИСОГД и предоставлению сведений из РИСОГД (системный блок, монитор, ИБП, сканер, принтер).  </t>
  </si>
  <si>
    <t>Выполнение первого этапа комплекса работ по созданию геоинформационной системы для управления земельно-имущественным комплексом Пожарского муниципального районаю Анализ и актуализация графических материалов генеральных планов сельских поселений и границ территориальных зон правил землепользования и застройки сельских поселений Пожарского муниципального района по цифровым ортофотопланам, сведениям ЕГРН и цифровым топографическим основам</t>
  </si>
  <si>
    <t>Количество созданных (реконструированных) и капитально отремонтированных объектов организаций культуры, ед. нарастающим итогом</t>
  </si>
  <si>
    <t>Строительство Дома культуры в с. Светлогорье Светлогорского сельского поселения</t>
  </si>
  <si>
    <t>Количество организаций культуры, получивших современное оборудование, ед. нарастающим итогом</t>
  </si>
  <si>
    <t>Оснащение Детской музыкальной школы музыкальными инструментами, оборудованием и учебными материалами</t>
  </si>
  <si>
    <t>Проект 2. Творческие люди</t>
  </si>
  <si>
    <t>Количество специалистов, прошедших повышение квалификации на базе Центров непрерывного образования, ед. (нарастающим итогом)</t>
  </si>
  <si>
    <t xml:space="preserve">Повышение квалификации на базе Центра непрерывного образования 15 специалистов </t>
  </si>
  <si>
    <t>Проект 1. Улучшение условий ведения предпринимательской деятельности</t>
  </si>
  <si>
    <t>Ежегодное дополнение перечней муниципального имущества, предназначенного для предоставления субъектам малого и среднего предпринимательства, (% прироста)</t>
  </si>
  <si>
    <t>Проект 2. Расширение доступа субъектов МСП к финансовой поддержке, в том числе к льготному финансированию</t>
  </si>
  <si>
    <t>Число реализованных проектов субъектов малого и среднего предпринимтельства, получивших поддержку в форме: гарантии, льготного кредита, микрозайма, льготного лизинга, ед.</t>
  </si>
  <si>
    <t>Проект  3. Акселерация субъектов малого и среднего предпринимательства</t>
  </si>
  <si>
    <t>Прирост оборота субъектов малого и среднего предпринимательства, %</t>
  </si>
  <si>
    <t xml:space="preserve">Реализация  утвержлденного Плана мероприятий по реализации национального проекта «Малое и среднее предпринимательство и поддержка индивидуальной предпринимательской инициативы» на территории Пожарского муниципального района </t>
  </si>
  <si>
    <t>В 2020 году в национальном проекте "Международная кооперация и экспорт" Пожарский муниципальный район участие не принимает.</t>
  </si>
  <si>
    <t xml:space="preserve">Капитальный ремонт фасада здания МБУ ДК Пожарского МР  </t>
  </si>
  <si>
    <t>Строительство физкультурно-оздоровительного комплекса в Пожарском муниципальном районе</t>
  </si>
  <si>
    <t>Ремонт покрытия автодороги по ул.Хомякова с. Светлогорье</t>
  </si>
  <si>
    <t xml:space="preserve">Капитальный ремонт  а/д по ул. Заводская с.Новостройка </t>
  </si>
  <si>
    <t xml:space="preserve">УБРАТЬ </t>
  </si>
  <si>
    <t xml:space="preserve">Ремонт дорог общего пользования с твердым покрытием в пгт Лучегорск </t>
  </si>
  <si>
    <t xml:space="preserve"> Лимиты средств краевого бюджета  на 2020 год согласованы  с курирующим органом ППК. Объект является краевым. ПСД  находится на госэкспертизе.  </t>
  </si>
  <si>
    <t>ИНФОРМАЦИЯ
 по показателям и мероприятиям дорожных карт по достижению показателей
 Указа Президента Российской Федерации от 07.05.2018 № 204
ПОЖАРСКИЙ МУНИЦИПАЛЬНЫЙ РАЙОН</t>
  </si>
  <si>
    <t xml:space="preserve">Благоустройство дворовых территорий поселений, входящих в состав Пожарского муниципального района </t>
  </si>
  <si>
    <t>Ремонт а/д по ул.Лермонтова с. Игнатьевка</t>
  </si>
  <si>
    <t>Участие в краевых финанльных соревнованиях "Вперед ВФСК ГТО" - 10 человек. Заняли первое местто среди МО Приморского края</t>
  </si>
  <si>
    <t>Обучение на базе Центров непрерывного образования и повышения квалификации творческих и управленческих кадров в сфере культуры прошли 2 специалиста: МБУ До ЦДТ "Сорванец" и МБУ ДО ДМШ Пожарского МР.</t>
  </si>
  <si>
    <t>1.3.</t>
  </si>
  <si>
    <t>Субсидии на бюджетам муниципальных образований Приморского края на поддержку экономического и социального развития коренных малочисленных народов Севера, Сибири и Дальнего Востока</t>
  </si>
  <si>
    <t>Субсидии из краевого бюджета бюджетам муниципальных образований Приморского края на комплектование книжных фондов и обеспечение информационно-техническим оборудованием библиотек</t>
  </si>
  <si>
    <t xml:space="preserve">Субсидии бюджетам муниципальных образований Приморского края на обеспечение граждан твердым топливом </t>
  </si>
  <si>
    <t xml:space="preserve">Субсидии бюджетам муниципальных образований на государственную поддержку муниципальных учреждений культуры </t>
  </si>
  <si>
    <t>Субсидии на условиях софинансирования расходов средств федерального бюджета, краевого бюджета, бюджета Лучегорского городского поселения на реализацию муниципальной программы «Обеспечение жильем молодых семей Лучегорского городского поселения»</t>
  </si>
  <si>
    <t>Субсидии на приобретение спортивного инвентаря для развития лыжного спорта</t>
  </si>
  <si>
    <t>15</t>
  </si>
  <si>
    <t>Проект 1. Культурная среда</t>
  </si>
  <si>
    <t xml:space="preserve">Приобретено информационно-техническое оборудование (МФУ, системный блок, ламинатор, цветной принтер) и 215 экземпляров книг. </t>
  </si>
  <si>
    <t>Приобретено оборудование для реализации основных программ цифровой и естественнонаучно профилей в МОБУ СОШ № 1, 2, 4, 7, 8, 13, 16 ПМР.</t>
  </si>
  <si>
    <t>Капитальный ремонт пищеблока в МБОУ ДОУ № 7 пгт Лучегорск</t>
  </si>
  <si>
    <t xml:space="preserve">Капитальный ремонт бетонного покрытия территории МБДОУ детский сад № 7 пгт Лучегорск                     </t>
  </si>
  <si>
    <t xml:space="preserve">Получено положительное заключение по экспертизе ПСД. Экспертиза оплачена за счет средств местного бюджета. </t>
  </si>
  <si>
    <t xml:space="preserve">Капитальный ремонт оконных блоков в здании МОБУ  СОШ № 4 пгт Лучегорск </t>
  </si>
  <si>
    <t>Капитальный ремонт кровли и оконных блоков в здании МОБУ СОШ № 16 с. Верхний Перевал</t>
  </si>
  <si>
    <t>Капитальный ремонт объекта стадион МОБУ СОШ № 1 пгт Лучегорск</t>
  </si>
  <si>
    <t>Капитальный ремонт объекта – системы отопления 2-го этажа здания МБУ ДО ДХШ Пожарского МР</t>
  </si>
  <si>
    <t>Капитальный ремонт объекта – системы отопления 1-го этажа здания МБУ ДО ДХШ Пожарского МР</t>
  </si>
  <si>
    <t>Капитальный ремонт зрительного зала муниципального бюджетного учреждения «Дворец культуры Пожарского муниципального района»</t>
  </si>
  <si>
    <t>Получено положительное заключение по экспертизе ПСД. Оплачены 4 договора на общую сумму 247000,00 руб., в т.ч за счет средств местного бюджета 135000 руб., за счет приносящей доход деятельности учреждения 112000 руб.</t>
  </si>
  <si>
    <t xml:space="preserve">Получено положительное заключение по экспертизе ПСД. Оплачены 2 договора на общую сумму 230000,00 руб. за счет средств местного бюджета </t>
  </si>
  <si>
    <t xml:space="preserve">Получено положительное заключение по экспертизе ПСД. Оплачено 2 договора на общую сумму 620000,00 руб. за счет средств местного бюджета  </t>
  </si>
  <si>
    <t xml:space="preserve">Приобретено информационно-техническое оборудование и книги для библиотеки в с. Игнатьевка. </t>
  </si>
  <si>
    <t xml:space="preserve">В 2019 году изготовлена проектно-сметная документация на строительство Дома культуры с. Светлогорье – 2,46 млн. руб. (2,45 млн. руб. - за счет средств краевого бюджета, 0,01 млн. руб. - за счет средств местного бюджета) .Строительство запланирово на 2022 год.
</t>
  </si>
  <si>
    <t>Капитальный ремонт кровли МОБУ СОШ № 4 пгт Лучегорск</t>
  </si>
  <si>
    <t xml:space="preserve">Работы по контракту выполнены в полном объеме. Контракт оплачен полностью. </t>
  </si>
  <si>
    <t xml:space="preserve">Приобретены музыкальные инструменты и художественный инвентарь (два аккордеона, цифровое
пианино, динамический вокальный микрофон, струны для гитар). Контракт оплачен полностью. </t>
  </si>
  <si>
    <t>Ежемесячная выплата 3 молодым специалистам и 1 наставнику. Единовременная денежная выплата 1 молодому специалисту.</t>
  </si>
  <si>
    <t>Работы по ул. Поликлиническая и ул. Лучегорская  выполнены в полном объеме. Контракт оплачен полностью.</t>
  </si>
  <si>
    <t xml:space="preserve">Ремонт покрытия и устройство кюветов на участке км 22- км 44 а/д Федосьевка - Верхний Перевал  </t>
  </si>
  <si>
    <t>Работы по контракту выполнены в полном объеме. Контракт оплачен полностью.</t>
  </si>
  <si>
    <t xml:space="preserve">Регистрация и участие школьников и родителей на информационной сервисной онлайн-платформе "Билет в будущее". Проведение информационной кампании по популяризации проекта. </t>
  </si>
  <si>
    <t xml:space="preserve">Работа психолого-педагогического консультационного пункта в Пожарском муниципальном районе по Оказание психолого-педагогической, методической и консультативной помощи родителям и обучающимся </t>
  </si>
  <si>
    <t>Поддержка работы интернет сайтов в образовательных учреждениях Пожарского муниципального района (пгт Лучегорск)</t>
  </si>
  <si>
    <t>2,4</t>
  </si>
  <si>
    <t>Работы завершены. Выполнена приемка. Контракт оплачен полностью.</t>
  </si>
  <si>
    <t>Предмет "Технолгоя" в МОБУ СОШ № 1 ведётся с использованием оборудования "Робототехника",  полученного в 2019 году. На данном оборудовании обучаются учащиеся 5-6 классов.</t>
  </si>
  <si>
    <t>Для всех обучающихся с ОВЗ (56 обучающихся) приобретены учебники, учебные пособия, за счёт средств субвенции.</t>
  </si>
  <si>
    <t>Прошли обучение три заместители руководителя по введению ФГОС СОО. Курсы повышения квалификации по теме "Цифровая грамотность педагогических работников" прошли 18 педагогов.</t>
  </si>
  <si>
    <t>Созданы условия для занятий по дополнительным программам "Авиамоделирование", "Юнный картограф" для 61 обучающегося.</t>
  </si>
  <si>
    <t>Реализуются дополнительные общеобразовательные программы по направлению ГеоКвантум.</t>
  </si>
  <si>
    <t>В открытых онлайн-урокаах проекта приняли участие 1357 учащихся 1-11 классов.</t>
  </si>
  <si>
    <t>На платформе Приморкого края зарегистрировано 107 учащихся из 10 школ района. Информация о проекте регулярно размещается на официальных сайтах ОУ и управления образования.</t>
  </si>
  <si>
    <t>Оплата работы врача-психотерапевта за обследование детей на ПМПК. В 2020 году ППКп поступило 132 обращения в очной и заочной форме по оказанию педагогической, методической и консультативной помощи родителям и обучающимся.</t>
  </si>
  <si>
    <t>Все школы подключены к АИС "Сетевой город. Образование".</t>
  </si>
  <si>
    <t>Общеобразовательные учреждения приняли участие в 3 мониторингах, управление образования  - в 2 мониторингах региональной оценки качества образования.</t>
  </si>
  <si>
    <t>За счёт учебных расходов произведена оплата за создание и поддержку работы официальных сайтов МОБУ СОШ № 1, 5</t>
  </si>
  <si>
    <t>Приобретено программное обеспечение для проведения государственной итоговой аттестации, для работы в АИС СГО.</t>
  </si>
  <si>
    <t>В 2020 году 6 руководителей ОУ прошли аттестацию на соответствие занимаемой должности.</t>
  </si>
  <si>
    <t>37 педагогических работников повысили свою квалификацию, в том числе дистанционно.</t>
  </si>
  <si>
    <t>Учащиеся района приняли участие в 42 районных и всероссийских конкурсах, мероприятиях, посвящённых Году памяти и славы: "Верни Герою имя", "Мой прадед победитель", "Правнуки Победы". Проведены Уроки мужества, День неизвестного солдата, День Героя Отечества и др.</t>
  </si>
  <si>
    <t>8.5</t>
  </si>
  <si>
    <t>В 2020 году созданы отряды ВВПОД "Юнармия" на базе 5 школ (МОБУ СОШ № 6, 7, 12, 13, 16) - 83 человека. Всего ВВПОД "Юнармия" в районе насчитывает 170 человек.</t>
  </si>
  <si>
    <t>Получено 83 комплекта формы для юнармейцев школ № 6 ,7 ,12, 13, 16</t>
  </si>
  <si>
    <t>В течение 2020 года творческие коллективы учреждений дополнительного образования приняли участие в 18 мероприятиях всероссийского уровня, в которых приняли участие 126 детей.</t>
  </si>
  <si>
    <t>Приобретены печь и духовой шкаф для школьной  столовой МОБУ СОШ № 16 с. Верхний Перевал, а также приобретены 6 столов и 39 стульев для для школьной столовой МОБУ СОШ № 15 с. Красный Яр.  Оказана финансоая поддержка ТСО КМН «Адига» ПМР ПК в виде субсидии на создание центра удэгейской культуры, расположенного в здании Дворца Культуры Пожарского муниципального района в пгт Лучегорск (200,0 тыс. руб.), а также  ТСО КМН «Хато-Охто» на создание мобильного кабинета в с. Верхний Перевал. Кроме того, ТСО КМН «Хато-Охто» выделены денежные средства на обучение 4-х членов общины и получение удостоверения на право управления водным транспортом.</t>
  </si>
  <si>
    <r>
      <t xml:space="preserve">профинанси-ровано (кассовый расход) /исполнение 
</t>
    </r>
    <r>
      <rPr>
        <b/>
        <sz val="20"/>
        <color theme="4" tint="-0.249977111117893"/>
        <rFont val="Times New Roman"/>
        <family val="1"/>
        <charset val="204"/>
      </rPr>
      <t>на 01.01.2021</t>
    </r>
  </si>
  <si>
    <t>Установлен блок-модуль для размещения раздевальных помещений на лыжне. Приобретено спортивное оборудование и спортивный инвентарь. Контакты оплачены полностью. Дополнительно израсходовано 0,23 млн. руб. за счет средств местного бюджета на работы по внутренней отделке блок-модуля и подключению его к электричеству.</t>
  </si>
  <si>
    <t>Проведены районные спортивные соревнования, принято участие региональных соревнованиях. Оплачены расходы на проведение, призы и транспортные расходы.</t>
  </si>
  <si>
    <t xml:space="preserve"> Выполнены работы по капитальному ремонту пищеблока в МБОУ ДОУ № 7 пгт Лучегорск. Контракт оплачен полностью.</t>
  </si>
  <si>
    <t xml:space="preserve">Получено положительное заключение по экспертизе ПСД на строительство школы. Строительство запланировано на 2021-2022 годы. Согласно проектной сметной стоимости планируемые затраты на строительство составят 471,73 млн. руб., в т.ч. 469,37 млн. руб. - за счет средств краевого бюджета, 2,36 млн. руб. - за счет средств местного бюджета. </t>
  </si>
  <si>
    <t>В 10 школах выбраны органы ученического самоуправления. Проведены деловые игры "Функции молодёжной избирательной кампании", "Ученическое самоуправление" и др.</t>
  </si>
  <si>
    <t xml:space="preserve">По Лучегорскому городскому поселению заключены 3 муниципальных контракта по благоустройству общественной территории детского парка в 3 микрорайоне на общую сумму 13,81 млн. руб. Работы выполнены. Контракт оплачен полностью.                                                                   По Светлогорскому сельскому поселению выполнены работы по строительству детской спортивной площадки на общую сумму 0,92 млн. руб. Контракт оплачен полностью.            </t>
  </si>
  <si>
    <t xml:space="preserve">Выполнено описание границ 8 населенных пунктов и границ территориальных зон 8 населенных пунктов Губеровского и Игнатьевского сельских поселений. Подписан акт выполненных работ.17.07.2020 г. Контракт оплачен полностью. </t>
  </si>
  <si>
    <t>В рамках муниципальной программы "Поддержка малого и среднего предпринимательства в Пожарском муниципальном районе" заключен договор с АНО ДПО "Краевой центр по охране труда" на проведение обучающего курса для субъектов МСП по охране труда. Обучение прошли 28 субъектов МСП</t>
  </si>
  <si>
    <t>Субсидия направлена на обеспечение граждан дровами.</t>
  </si>
  <si>
    <t xml:space="preserve"> Участником Государственной программы "Развитие сельского хозяйства и регулирования рынков сельскохозяйственной продукции, сырья и продовольствия. Повышение уровня жизни сельского населения Приморского края на 2013-2020 годы" стала 1 семья из села Красный Яр, которая получила выплату в размере 4,34 млн. руб. (собственные средства участника программы составили 1,77 млн. руб.)</t>
  </si>
  <si>
    <r>
      <rPr>
        <b/>
        <sz val="22"/>
        <color rgb="FF0070C0"/>
        <rFont val="Times New Roman"/>
        <family val="1"/>
        <charset val="204"/>
      </rPr>
      <t xml:space="preserve">ИТОГОВЫЙ ОТЧЕТ </t>
    </r>
    <r>
      <rPr>
        <b/>
        <sz val="22"/>
        <rFont val="Times New Roman"/>
        <family val="1"/>
        <charset val="204"/>
      </rPr>
      <t xml:space="preserve">
форма предоставления информации на 01.01.2021</t>
    </r>
  </si>
  <si>
    <t>Вручены сертификаты на приобретение жилья трем семьям, проживающим в пгт Лучегорск. Приобретены 3 жилых помещения. 1 семья отказалась от участия в программе. Средства из КБ на данного участника  программы не поступали.</t>
  </si>
  <si>
    <t>Выполнены работы по благоустройству 15 дворовых территорий в пгт Лучегорск и в 5 сельских поселениях. Контракты оплачены за выполненные работы в полном объёме по 13 дворовым площадкам. По двум контрактам пгт Лучегорск (подрядчик ООО "Торговое оборудование") работы оплачены по факту выполненных работ в объёме 30% и 70%. Остаток средств возвращен в КБ.</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</si>
</sst>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43" formatCode="_-* #,##0.00\ _₽_-;\-* #,##0.00\ _₽_-;_-* &quot;-&quot;??\ _₽_-;_-@_-"/>
    <numFmt numFmtId="164" formatCode="d/m/yy;@"/>
    <numFmt numFmtId="165" formatCode="#,##0.0"/>
    <numFmt numFmtId="166" formatCode="0.0"/>
    <numFmt numFmtId="167" formatCode="0.000"/>
    <numFmt numFmtId="168" formatCode="#,##0.000"/>
    <numFmt numFmtId="169" formatCode="0.0000"/>
    <numFmt numFmtId="170" formatCode="#,##0.00000"/>
  </numFmts>
  <fonts count="85" x14ac:knownFonts="1">
    <font>
      <sz val="11"/>
      <color rgb="FF000000"/>
      <name val="Calibri"/>
      <family val="2"/>
      <charset val="204"/>
    </font>
    <font>
      <sz val="16"/>
      <color rgb="FF000000"/>
      <name val="Times New Roman"/>
      <family val="1"/>
      <charset val="204"/>
    </font>
    <font>
      <b/>
      <sz val="16"/>
      <name val="Times New Roman"/>
      <family val="1"/>
      <charset val="204"/>
    </font>
    <font>
      <sz val="15"/>
      <name val="Times New Roman"/>
      <family val="1"/>
      <charset val="204"/>
    </font>
    <font>
      <sz val="15"/>
      <color rgb="FF000000"/>
      <name val="Times New Roman"/>
      <family val="1"/>
      <charset val="204"/>
    </font>
    <font>
      <b/>
      <sz val="16"/>
      <color rgb="FF000000"/>
      <name val="Times New Roman"/>
      <family val="1"/>
      <charset val="204"/>
    </font>
    <font>
      <b/>
      <sz val="15"/>
      <color rgb="FF000000"/>
      <name val="Times New Roman"/>
      <family val="1"/>
      <charset val="204"/>
    </font>
    <font>
      <b/>
      <sz val="15"/>
      <name val="Times New Roman"/>
      <family val="1"/>
      <charset val="204"/>
    </font>
    <font>
      <b/>
      <i/>
      <sz val="15"/>
      <name val="Times New Roman"/>
      <family val="1"/>
      <charset val="204"/>
    </font>
    <font>
      <i/>
      <sz val="14"/>
      <name val="Times New Roman"/>
      <family val="1"/>
      <charset val="204"/>
    </font>
    <font>
      <i/>
      <sz val="15"/>
      <name val="Times New Roman"/>
      <family val="1"/>
      <charset val="204"/>
    </font>
    <font>
      <i/>
      <sz val="15"/>
      <color rgb="FF000000"/>
      <name val="Times New Roman"/>
      <family val="1"/>
      <charset val="204"/>
    </font>
    <font>
      <b/>
      <i/>
      <sz val="16"/>
      <color rgb="FF000000"/>
      <name val="Times New Roman"/>
      <family val="1"/>
      <charset val="204"/>
    </font>
    <font>
      <b/>
      <sz val="14"/>
      <name val="Times New Roman"/>
      <family val="1"/>
      <charset val="204"/>
    </font>
    <font>
      <sz val="14"/>
      <name val="Times New Roman"/>
      <family val="1"/>
      <charset val="204"/>
    </font>
    <font>
      <sz val="11"/>
      <color rgb="FF000000"/>
      <name val="Calibri"/>
      <family val="2"/>
      <charset val="204"/>
    </font>
    <font>
      <b/>
      <sz val="11"/>
      <color rgb="FF000000"/>
      <name val="Calibri"/>
      <family val="2"/>
      <charset val="204"/>
    </font>
    <font>
      <b/>
      <sz val="22"/>
      <name val="Times New Roman"/>
      <family val="1"/>
      <charset val="204"/>
    </font>
    <font>
      <b/>
      <sz val="22"/>
      <color rgb="FF0070C0"/>
      <name val="Times New Roman"/>
      <family val="1"/>
      <charset val="204"/>
    </font>
    <font>
      <b/>
      <sz val="18"/>
      <color rgb="FF000000"/>
      <name val="Times New Roman"/>
      <family val="1"/>
      <charset val="204"/>
    </font>
    <font>
      <b/>
      <sz val="16"/>
      <color theme="1"/>
      <name val="Times New Roman"/>
      <family val="1"/>
      <charset val="204"/>
    </font>
    <font>
      <b/>
      <i/>
      <sz val="15"/>
      <color rgb="FF0070C0"/>
      <name val="Times New Roman"/>
      <family val="1"/>
      <charset val="204"/>
    </font>
    <font>
      <sz val="15"/>
      <color rgb="FF000000"/>
      <name val="Calibri"/>
      <family val="2"/>
      <charset val="204"/>
    </font>
    <font>
      <sz val="16"/>
      <name val="Times New Roman"/>
      <family val="1"/>
      <charset val="204"/>
    </font>
    <font>
      <b/>
      <sz val="18"/>
      <name val="Times New Roman"/>
      <family val="1"/>
      <charset val="204"/>
    </font>
    <font>
      <b/>
      <sz val="20"/>
      <color rgb="FF000000"/>
      <name val="Times New Roman"/>
      <family val="1"/>
      <charset val="204"/>
    </font>
    <font>
      <sz val="18"/>
      <name val="Times New Roman"/>
      <family val="1"/>
      <charset val="204"/>
    </font>
    <font>
      <b/>
      <sz val="20"/>
      <name val="Times New Roman"/>
      <family val="1"/>
      <charset val="204"/>
    </font>
    <font>
      <b/>
      <sz val="20"/>
      <color theme="4" tint="-0.249977111117893"/>
      <name val="Times New Roman"/>
      <family val="1"/>
      <charset val="204"/>
    </font>
    <font>
      <sz val="20"/>
      <color rgb="FF000000"/>
      <name val="Calibri"/>
      <family val="2"/>
      <charset val="204"/>
    </font>
    <font>
      <sz val="22"/>
      <color rgb="FF000000"/>
      <name val="Calibri"/>
      <family val="2"/>
      <charset val="204"/>
    </font>
    <font>
      <i/>
      <sz val="16"/>
      <color rgb="FF000000"/>
      <name val="Times New Roman"/>
      <family val="1"/>
      <charset val="204"/>
    </font>
    <font>
      <i/>
      <sz val="20"/>
      <name val="Times New Roman"/>
      <family val="1"/>
      <charset val="204"/>
    </font>
    <font>
      <b/>
      <i/>
      <sz val="20"/>
      <color rgb="FF0070C0"/>
      <name val="Times New Roman"/>
      <family val="1"/>
      <charset val="204"/>
    </font>
    <font>
      <b/>
      <sz val="20"/>
      <color rgb="FF000000"/>
      <name val="Calibri"/>
      <family val="2"/>
      <charset val="204"/>
    </font>
    <font>
      <sz val="11"/>
      <color rgb="FF000000"/>
      <name val="Times New Roman"/>
      <family val="1"/>
      <charset val="204"/>
    </font>
    <font>
      <sz val="20"/>
      <color rgb="FF000000"/>
      <name val="Times New Roman"/>
      <family val="1"/>
      <charset val="204"/>
    </font>
    <font>
      <b/>
      <sz val="11"/>
      <color rgb="FF000000"/>
      <name val="Times New Roman"/>
      <family val="1"/>
      <charset val="204"/>
    </font>
    <font>
      <i/>
      <sz val="11"/>
      <color rgb="FF000000"/>
      <name val="Times New Roman"/>
      <family val="1"/>
      <charset val="204"/>
    </font>
    <font>
      <b/>
      <i/>
      <sz val="20"/>
      <name val="Times New Roman"/>
      <family val="1"/>
      <charset val="204"/>
    </font>
    <font>
      <i/>
      <sz val="18"/>
      <name val="Times New Roman"/>
      <family val="1"/>
      <charset val="204"/>
    </font>
    <font>
      <b/>
      <sz val="24"/>
      <color rgb="FF000000"/>
      <name val="Times New Roman"/>
      <family val="1"/>
      <charset val="204"/>
    </font>
    <font>
      <b/>
      <i/>
      <sz val="11"/>
      <color rgb="FF000000"/>
      <name val="Times New Roman"/>
      <family val="1"/>
      <charset val="204"/>
    </font>
    <font>
      <b/>
      <i/>
      <sz val="18"/>
      <color rgb="FF000000"/>
      <name val="Times New Roman"/>
      <family val="1"/>
      <charset val="204"/>
    </font>
    <font>
      <b/>
      <i/>
      <sz val="20"/>
      <color rgb="FF000000"/>
      <name val="Times New Roman"/>
      <family val="1"/>
      <charset val="204"/>
    </font>
    <font>
      <sz val="24"/>
      <color rgb="FF000000"/>
      <name val="Times New Roman"/>
      <family val="1"/>
      <charset val="204"/>
    </font>
    <font>
      <sz val="16"/>
      <color theme="4" tint="-0.249977111117893"/>
      <name val="Times New Roman"/>
      <family val="1"/>
      <charset val="204"/>
    </font>
    <font>
      <b/>
      <sz val="16"/>
      <color theme="4" tint="-0.249977111117893"/>
      <name val="Times New Roman"/>
      <family val="1"/>
      <charset val="204"/>
    </font>
    <font>
      <b/>
      <sz val="15"/>
      <color theme="4" tint="-0.249977111117893"/>
      <name val="Times New Roman"/>
      <family val="1"/>
      <charset val="204"/>
    </font>
    <font>
      <b/>
      <sz val="18"/>
      <color theme="4" tint="-0.249977111117893"/>
      <name val="Times New Roman"/>
      <family val="1"/>
      <charset val="204"/>
    </font>
    <font>
      <sz val="18"/>
      <color theme="4" tint="-0.249977111117893"/>
      <name val="Times New Roman"/>
      <family val="1"/>
      <charset val="204"/>
    </font>
    <font>
      <b/>
      <i/>
      <sz val="15"/>
      <color theme="4" tint="-0.249977111117893"/>
      <name val="Times New Roman"/>
      <family val="1"/>
      <charset val="204"/>
    </font>
    <font>
      <sz val="15"/>
      <color theme="4" tint="-0.249977111117893"/>
      <name val="Times New Roman"/>
      <family val="1"/>
      <charset val="204"/>
    </font>
    <font>
      <i/>
      <sz val="18"/>
      <color theme="4" tint="-0.249977111117893"/>
      <name val="Times New Roman"/>
      <family val="1"/>
      <charset val="204"/>
    </font>
    <font>
      <b/>
      <sz val="11"/>
      <color theme="4" tint="-0.249977111117893"/>
      <name val="Calibri"/>
      <family val="2"/>
      <charset val="204"/>
    </font>
    <font>
      <sz val="15"/>
      <color theme="4" tint="-0.249977111117893"/>
      <name val="Calibri"/>
      <family val="2"/>
      <charset val="204"/>
    </font>
    <font>
      <i/>
      <sz val="15"/>
      <color theme="4" tint="-0.249977111117893"/>
      <name val="Times New Roman"/>
      <family val="1"/>
      <charset val="204"/>
    </font>
    <font>
      <i/>
      <sz val="16"/>
      <color theme="4" tint="-0.249977111117893"/>
      <name val="Times New Roman"/>
      <family val="1"/>
      <charset val="204"/>
    </font>
    <font>
      <b/>
      <i/>
      <sz val="20"/>
      <color theme="4" tint="-0.249977111117893"/>
      <name val="Times New Roman"/>
      <family val="1"/>
      <charset val="204"/>
    </font>
    <font>
      <b/>
      <sz val="20"/>
      <color theme="1"/>
      <name val="Times New Roman"/>
      <family val="1"/>
      <charset val="204"/>
    </font>
    <font>
      <b/>
      <sz val="24"/>
      <name val="Times New Roman"/>
      <family val="1"/>
      <charset val="204"/>
    </font>
    <font>
      <b/>
      <sz val="12"/>
      <color theme="4" tint="-0.249977111117893"/>
      <name val="Times New Roman"/>
      <family val="1"/>
      <charset val="204"/>
    </font>
    <font>
      <i/>
      <sz val="18"/>
      <color rgb="FF000000"/>
      <name val="Times New Roman"/>
      <family val="1"/>
      <charset val="204"/>
    </font>
    <font>
      <i/>
      <sz val="20"/>
      <color rgb="FF000000"/>
      <name val="Times New Roman"/>
      <family val="1"/>
      <charset val="204"/>
    </font>
    <font>
      <i/>
      <sz val="11"/>
      <color rgb="FF000000"/>
      <name val="Calibri"/>
      <family val="2"/>
      <charset val="204"/>
    </font>
    <font>
      <sz val="20"/>
      <name val="Times New Roman"/>
      <family val="1"/>
      <charset val="204"/>
    </font>
    <font>
      <i/>
      <sz val="24"/>
      <color rgb="FF000000"/>
      <name val="Times New Roman"/>
      <family val="1"/>
      <charset val="204"/>
    </font>
    <font>
      <i/>
      <sz val="26"/>
      <color rgb="FF000000"/>
      <name val="Times New Roman"/>
      <family val="1"/>
      <charset val="204"/>
    </font>
    <font>
      <sz val="26"/>
      <color rgb="FF000000"/>
      <name val="Times New Roman"/>
      <family val="1"/>
      <charset val="204"/>
    </font>
    <font>
      <sz val="24"/>
      <name val="Times New Roman"/>
      <family val="1"/>
      <charset val="204"/>
    </font>
    <font>
      <sz val="20"/>
      <color theme="4" tint="-0.249977111117893"/>
      <name val="Times New Roman"/>
      <family val="1"/>
      <charset val="204"/>
    </font>
    <font>
      <b/>
      <sz val="16"/>
      <color rgb="FFFF0000"/>
      <name val="Times New Roman"/>
      <family val="1"/>
      <charset val="204"/>
    </font>
    <font>
      <sz val="15"/>
      <color indexed="8"/>
      <name val="Times New Roman"/>
      <family val="1"/>
      <charset val="204"/>
    </font>
    <font>
      <sz val="15"/>
      <color rgb="FFFF0000"/>
      <name val="Times New Roman"/>
      <family val="1"/>
      <charset val="204"/>
    </font>
    <font>
      <sz val="16"/>
      <color rgb="FFFF0000"/>
      <name val="Times New Roman"/>
      <family val="1"/>
      <charset val="204"/>
    </font>
    <font>
      <b/>
      <i/>
      <sz val="15"/>
      <color rgb="FF000000"/>
      <name val="Times New Roman"/>
      <family val="1"/>
      <charset val="204"/>
    </font>
    <font>
      <b/>
      <u/>
      <sz val="16"/>
      <name val="Times New Roman"/>
      <family val="1"/>
      <charset val="204"/>
    </font>
    <font>
      <b/>
      <i/>
      <sz val="16"/>
      <name val="Times New Roman"/>
      <family val="1"/>
      <charset val="204"/>
    </font>
    <font>
      <sz val="14"/>
      <color rgb="FFFF0000"/>
      <name val="Times New Roman"/>
      <family val="1"/>
      <charset val="204"/>
    </font>
    <font>
      <sz val="11"/>
      <color indexed="55"/>
      <name val="Calibri"/>
      <family val="2"/>
      <charset val="204"/>
    </font>
    <font>
      <b/>
      <sz val="15"/>
      <color rgb="FFFF0000"/>
      <name val="Times New Roman"/>
      <family val="1"/>
      <charset val="204"/>
    </font>
    <font>
      <b/>
      <sz val="18"/>
      <color rgb="FFFF0000"/>
      <name val="Times New Roman"/>
      <family val="1"/>
      <charset val="204"/>
    </font>
    <font>
      <sz val="15"/>
      <color rgb="FF002060"/>
      <name val="Times New Roman"/>
      <family val="1"/>
      <charset val="204"/>
    </font>
    <font>
      <sz val="15"/>
      <color theme="4"/>
      <name val="Times New Roman"/>
      <family val="1"/>
      <charset val="204"/>
    </font>
    <font>
      <sz val="11"/>
      <name val="Calibri"/>
      <family val="2"/>
      <charset val="204"/>
    </font>
  </fonts>
  <fills count="32">
    <fill>
      <patternFill patternType="none"/>
    </fill>
    <fill>
      <patternFill patternType="gray125"/>
    </fill>
    <fill>
      <patternFill patternType="solid">
        <fgColor rgb="FFFFFFFF"/>
        <bgColor rgb="FFFFFFCC"/>
      </patternFill>
    </fill>
    <fill>
      <patternFill patternType="solid">
        <fgColor rgb="FFFFFF99"/>
        <bgColor rgb="FFFFFFCC"/>
      </patternFill>
    </fill>
    <fill>
      <patternFill patternType="solid">
        <fgColor rgb="FFC5E0B4"/>
        <bgColor rgb="FFDAE3F3"/>
      </patternFill>
    </fill>
    <fill>
      <patternFill patternType="solid">
        <fgColor rgb="FFDAE3F3"/>
        <bgColor rgb="FFDEEBF7"/>
      </patternFill>
    </fill>
    <fill>
      <patternFill patternType="solid">
        <fgColor rgb="FFF8CBAD"/>
        <bgColor rgb="FFF4B183"/>
      </patternFill>
    </fill>
    <fill>
      <patternFill patternType="solid">
        <fgColor theme="5" tint="0.59999389629810485"/>
        <bgColor rgb="FFFFFFCC"/>
      </patternFill>
    </fill>
    <fill>
      <patternFill patternType="solid">
        <fgColor rgb="FFFFCCCC"/>
        <bgColor indexed="64"/>
      </patternFill>
    </fill>
    <fill>
      <patternFill patternType="solid">
        <fgColor rgb="FFFFCCCC"/>
        <bgColor rgb="FFFFFFCC"/>
      </patternFill>
    </fill>
    <fill>
      <patternFill patternType="solid">
        <fgColor rgb="FFE3D5FF"/>
        <bgColor indexed="64"/>
      </patternFill>
    </fill>
    <fill>
      <patternFill patternType="solid">
        <fgColor rgb="FFFFFF99"/>
        <bgColor indexed="64"/>
      </patternFill>
    </fill>
    <fill>
      <patternFill patternType="solid">
        <fgColor theme="9" tint="0.59999389629810485"/>
        <bgColor indexed="64"/>
      </patternFill>
    </fill>
    <fill>
      <patternFill patternType="solid">
        <fgColor theme="7" tint="0.59999389629810485"/>
        <bgColor rgb="FFFFFFCC"/>
      </patternFill>
    </fill>
    <fill>
      <patternFill patternType="solid">
        <fgColor theme="7" tint="0.59999389629810485"/>
        <bgColor indexed="64"/>
      </patternFill>
    </fill>
    <fill>
      <patternFill patternType="solid">
        <fgColor theme="7" tint="0.79998168889431442"/>
        <bgColor indexed="64"/>
      </patternFill>
    </fill>
    <fill>
      <patternFill patternType="solid">
        <fgColor theme="7" tint="0.39997558519241921"/>
        <bgColor rgb="FFFFFFCC"/>
      </patternFill>
    </fill>
    <fill>
      <patternFill patternType="solid">
        <fgColor theme="9" tint="0.79998168889431442"/>
        <bgColor indexed="64"/>
      </patternFill>
    </fill>
    <fill>
      <patternFill patternType="solid">
        <fgColor theme="8" tint="0.79998168889431442"/>
        <bgColor indexed="64"/>
      </patternFill>
    </fill>
    <fill>
      <patternFill patternType="solid">
        <fgColor rgb="FFFFFF00"/>
        <bgColor indexed="64"/>
      </patternFill>
    </fill>
    <fill>
      <patternFill patternType="solid">
        <fgColor theme="4" tint="0.79998168889431442"/>
        <bgColor indexed="64"/>
      </patternFill>
    </fill>
    <fill>
      <patternFill patternType="solid">
        <fgColor theme="5" tint="0.39997558519241921"/>
        <bgColor indexed="64"/>
      </patternFill>
    </fill>
    <fill>
      <patternFill patternType="solid">
        <fgColor theme="5" tint="0.39997558519241921"/>
        <bgColor rgb="FFFFFFCC"/>
      </patternFill>
    </fill>
    <fill>
      <patternFill patternType="solid">
        <fgColor theme="5" tint="0.79998168889431442"/>
        <bgColor indexed="64"/>
      </patternFill>
    </fill>
    <fill>
      <patternFill patternType="solid">
        <fgColor theme="5" tint="0.79998168889431442"/>
        <bgColor rgb="FFFFFFCC"/>
      </patternFill>
    </fill>
    <fill>
      <patternFill patternType="solid">
        <fgColor theme="5" tint="0.59999389629810485"/>
        <bgColor indexed="64"/>
      </patternFill>
    </fill>
    <fill>
      <patternFill patternType="solid">
        <fgColor theme="4" tint="0.79998168889431442"/>
        <bgColor rgb="FFDEEBF7"/>
      </patternFill>
    </fill>
    <fill>
      <patternFill patternType="solid">
        <fgColor rgb="FFFF0000"/>
        <bgColor indexed="64"/>
      </patternFill>
    </fill>
    <fill>
      <patternFill patternType="solid">
        <fgColor theme="0"/>
        <bgColor rgb="FFDEEBF7"/>
      </patternFill>
    </fill>
    <fill>
      <patternFill patternType="solid">
        <fgColor theme="0"/>
        <bgColor indexed="64"/>
      </patternFill>
    </fill>
    <fill>
      <patternFill patternType="solid">
        <fgColor theme="0"/>
        <bgColor rgb="FFFFFFCC"/>
      </patternFill>
    </fill>
    <fill>
      <patternFill patternType="solid">
        <fgColor theme="4" tint="0.79998168889431442"/>
        <bgColor rgb="FFFFFFCC"/>
      </patternFill>
    </fill>
  </fills>
  <borders count="61">
    <border>
      <left/>
      <right/>
      <top/>
      <bottom/>
      <diagonal/>
    </border>
    <border>
      <left style="thin">
        <color auto="1"/>
      </left>
      <right style="thin">
        <color auto="1"/>
      </right>
      <top style="thin">
        <color auto="1"/>
      </top>
      <bottom/>
      <diagonal/>
    </border>
    <border>
      <left style="medium">
        <color auto="1"/>
      </left>
      <right/>
      <top style="medium">
        <color auto="1"/>
      </top>
      <bottom style="medium">
        <color auto="1"/>
      </bottom>
      <diagonal/>
    </border>
    <border>
      <left style="medium">
        <color auto="1"/>
      </left>
      <right style="medium">
        <color auto="1"/>
      </right>
      <top style="medium">
        <color auto="1"/>
      </top>
      <bottom style="medium">
        <color auto="1"/>
      </bottom>
      <diagonal/>
    </border>
    <border>
      <left/>
      <right/>
      <top/>
      <bottom style="medium">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thin">
        <color auto="1"/>
      </top>
      <bottom/>
      <diagonal/>
    </border>
    <border>
      <left style="medium">
        <color auto="1"/>
      </left>
      <right style="thin">
        <color auto="1"/>
      </right>
      <top/>
      <bottom style="thin">
        <color auto="1"/>
      </bottom>
      <diagonal/>
    </border>
    <border>
      <left style="thin">
        <color auto="1"/>
      </left>
      <right style="thin">
        <color auto="1"/>
      </right>
      <top style="thin">
        <color auto="1"/>
      </top>
      <bottom style="medium">
        <color auto="1"/>
      </bottom>
      <diagonal/>
    </border>
    <border>
      <left style="medium">
        <color auto="1"/>
      </left>
      <right style="thin">
        <color auto="1"/>
      </right>
      <top style="thin">
        <color auto="1"/>
      </top>
      <bottom/>
      <diagonal/>
    </border>
    <border>
      <left style="thin">
        <color auto="1"/>
      </left>
      <right/>
      <top style="thin">
        <color auto="1"/>
      </top>
      <bottom style="thin">
        <color auto="1"/>
      </bottom>
      <diagonal/>
    </border>
    <border>
      <left style="thin">
        <color auto="1"/>
      </left>
      <right/>
      <top style="thin">
        <color auto="1"/>
      </top>
      <bottom/>
      <diagonal/>
    </border>
    <border>
      <left style="thin">
        <color auto="1"/>
      </left>
      <right style="thin">
        <color auto="1"/>
      </right>
      <top/>
      <bottom/>
      <diagonal/>
    </border>
    <border>
      <left style="medium">
        <color auto="1"/>
      </left>
      <right style="thin">
        <color auto="1"/>
      </right>
      <top/>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right/>
      <top style="medium">
        <color indexed="64"/>
      </top>
      <bottom style="medium">
        <color indexed="64"/>
      </bottom>
      <diagonal/>
    </border>
    <border>
      <left style="medium">
        <color auto="1"/>
      </left>
      <right style="thin">
        <color auto="1"/>
      </right>
      <top style="medium">
        <color auto="1"/>
      </top>
      <bottom/>
      <diagonal/>
    </border>
    <border>
      <left/>
      <right style="medium">
        <color auto="1"/>
      </right>
      <top style="medium">
        <color auto="1"/>
      </top>
      <bottom style="medium">
        <color auto="1"/>
      </bottom>
      <diagonal/>
    </border>
    <border>
      <left/>
      <right style="medium">
        <color indexed="64"/>
      </right>
      <top/>
      <bottom style="medium">
        <color auto="1"/>
      </bottom>
      <diagonal/>
    </border>
    <border>
      <left style="medium">
        <color auto="1"/>
      </left>
      <right style="medium">
        <color auto="1"/>
      </right>
      <top/>
      <bottom/>
      <diagonal/>
    </border>
    <border>
      <left style="thin">
        <color auto="1"/>
      </left>
      <right style="thin">
        <color auto="1"/>
      </right>
      <top style="medium">
        <color auto="1"/>
      </top>
      <bottom/>
      <diagonal/>
    </border>
    <border>
      <left/>
      <right/>
      <top style="thin">
        <color auto="1"/>
      </top>
      <bottom style="thin">
        <color auto="1"/>
      </bottom>
      <diagonal/>
    </border>
    <border>
      <left style="thin">
        <color auto="1"/>
      </left>
      <right/>
      <top style="medium">
        <color auto="1"/>
      </top>
      <bottom style="thin">
        <color auto="1"/>
      </bottom>
      <diagonal/>
    </border>
    <border>
      <left style="thin">
        <color auto="1"/>
      </left>
      <right/>
      <top/>
      <bottom style="thin">
        <color auto="1"/>
      </bottom>
      <diagonal/>
    </border>
    <border>
      <left/>
      <right style="thin">
        <color auto="1"/>
      </right>
      <top style="thin">
        <color auto="1"/>
      </top>
      <bottom style="thin">
        <color auto="1"/>
      </bottom>
      <diagonal/>
    </border>
    <border>
      <left style="medium">
        <color auto="1"/>
      </left>
      <right/>
      <top style="medium">
        <color auto="1"/>
      </top>
      <bottom/>
      <diagonal/>
    </border>
    <border>
      <left style="medium">
        <color auto="1"/>
      </left>
      <right/>
      <top/>
      <bottom/>
      <diagonal/>
    </border>
    <border>
      <left/>
      <right/>
      <top style="medium">
        <color auto="1"/>
      </top>
      <bottom/>
      <diagonal/>
    </border>
    <border>
      <left style="medium">
        <color indexed="64"/>
      </left>
      <right style="medium">
        <color indexed="64"/>
      </right>
      <top style="medium">
        <color auto="1"/>
      </top>
      <bottom style="thin">
        <color auto="1"/>
      </bottom>
      <diagonal/>
    </border>
    <border>
      <left/>
      <right style="medium">
        <color auto="1"/>
      </right>
      <top/>
      <bottom/>
      <diagonal/>
    </border>
    <border>
      <left style="medium">
        <color indexed="64"/>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top/>
      <bottom style="medium">
        <color indexed="64"/>
      </bottom>
      <diagonal/>
    </border>
    <border>
      <left style="thin">
        <color auto="1"/>
      </left>
      <right/>
      <top style="thin">
        <color auto="1"/>
      </top>
      <bottom style="medium">
        <color indexed="64"/>
      </bottom>
      <diagonal/>
    </border>
    <border>
      <left style="thin">
        <color auto="1"/>
      </left>
      <right style="thin">
        <color auto="1"/>
      </right>
      <top/>
      <bottom style="medium">
        <color auto="1"/>
      </bottom>
      <diagonal/>
    </border>
    <border>
      <left style="medium">
        <color indexed="64"/>
      </left>
      <right/>
      <top style="thin">
        <color auto="1"/>
      </top>
      <bottom style="thin">
        <color auto="1"/>
      </bottom>
      <diagonal/>
    </border>
    <border>
      <left style="medium">
        <color indexed="64"/>
      </left>
      <right/>
      <top style="thin">
        <color auto="1"/>
      </top>
      <bottom style="medium">
        <color indexed="64"/>
      </bottom>
      <diagonal/>
    </border>
    <border>
      <left/>
      <right style="thin">
        <color auto="1"/>
      </right>
      <top style="thin">
        <color auto="1"/>
      </top>
      <bottom style="medium">
        <color indexed="64"/>
      </bottom>
      <diagonal/>
    </border>
    <border>
      <left style="medium">
        <color indexed="64"/>
      </left>
      <right style="thin">
        <color auto="1"/>
      </right>
      <top/>
      <bottom style="medium">
        <color indexed="64"/>
      </bottom>
      <diagonal/>
    </border>
    <border>
      <left style="medium">
        <color indexed="64"/>
      </left>
      <right/>
      <top style="medium">
        <color indexed="64"/>
      </top>
      <bottom style="thin">
        <color auto="1"/>
      </bottom>
      <diagonal/>
    </border>
    <border>
      <left/>
      <right style="thin">
        <color auto="1"/>
      </right>
      <top style="medium">
        <color indexed="64"/>
      </top>
      <bottom style="thin">
        <color auto="1"/>
      </bottom>
      <diagonal/>
    </border>
    <border>
      <left style="thin">
        <color auto="1"/>
      </left>
      <right/>
      <top/>
      <bottom style="medium">
        <color indexed="64"/>
      </bottom>
      <diagonal/>
    </border>
    <border>
      <left/>
      <right style="medium">
        <color auto="1"/>
      </right>
      <top/>
      <bottom style="thin">
        <color indexed="64"/>
      </bottom>
      <diagonal/>
    </border>
    <border>
      <left/>
      <right/>
      <top/>
      <bottom style="thin">
        <color indexed="64"/>
      </bottom>
      <diagonal/>
    </border>
    <border>
      <left/>
      <right style="medium">
        <color indexed="64"/>
      </right>
      <top style="medium">
        <color indexed="64"/>
      </top>
      <bottom style="thin">
        <color auto="1"/>
      </bottom>
      <diagonal/>
    </border>
    <border>
      <left/>
      <right style="medium">
        <color indexed="64"/>
      </right>
      <top style="medium">
        <color indexed="64"/>
      </top>
      <bottom/>
      <diagonal/>
    </border>
    <border>
      <left/>
      <right style="medium">
        <color auto="1"/>
      </right>
      <top style="thin">
        <color auto="1"/>
      </top>
      <bottom style="thin">
        <color auto="1"/>
      </bottom>
      <diagonal/>
    </border>
    <border>
      <left style="thin">
        <color auto="1"/>
      </left>
      <right style="medium">
        <color indexed="64"/>
      </right>
      <top/>
      <bottom style="thin">
        <color auto="1"/>
      </bottom>
      <diagonal/>
    </border>
    <border>
      <left/>
      <right style="thin">
        <color auto="1"/>
      </right>
      <top style="thin">
        <color auto="1"/>
      </top>
      <bottom/>
      <diagonal/>
    </border>
    <border>
      <left/>
      <right/>
      <top style="thin">
        <color auto="1"/>
      </top>
      <bottom style="medium">
        <color auto="1"/>
      </bottom>
      <diagonal/>
    </border>
    <border>
      <left/>
      <right style="medium">
        <color indexed="64"/>
      </right>
      <top style="thin">
        <color auto="1"/>
      </top>
      <bottom style="medium">
        <color auto="1"/>
      </bottom>
      <diagonal/>
    </border>
    <border>
      <left/>
      <right style="thin">
        <color auto="1"/>
      </right>
      <top/>
      <bottom style="thin">
        <color auto="1"/>
      </bottom>
      <diagonal/>
    </border>
    <border>
      <left/>
      <right style="thin">
        <color auto="1"/>
      </right>
      <top style="medium">
        <color indexed="64"/>
      </top>
      <bottom/>
      <diagonal/>
    </border>
    <border>
      <left/>
      <right/>
      <top style="thin">
        <color auto="1"/>
      </top>
      <bottom/>
      <diagonal/>
    </border>
  </borders>
  <cellStyleXfs count="5">
    <xf numFmtId="0" fontId="0" fillId="0" borderId="0"/>
    <xf numFmtId="0" fontId="15" fillId="0" borderId="0"/>
    <xf numFmtId="43" fontId="15" fillId="0" borderId="0" applyFont="0" applyFill="0" applyBorder="0" applyAlignment="0" applyProtection="0"/>
    <xf numFmtId="43" fontId="79" fillId="0" borderId="0" applyFont="0" applyFill="0" applyBorder="0" applyAlignment="0" applyProtection="0"/>
    <xf numFmtId="43" fontId="79" fillId="0" borderId="0" applyFont="0" applyFill="0" applyBorder="0" applyAlignment="0" applyProtection="0"/>
  </cellStyleXfs>
  <cellXfs count="842">
    <xf numFmtId="0" fontId="0" fillId="0" borderId="0" xfId="0"/>
    <xf numFmtId="0" fontId="1" fillId="0" borderId="0" xfId="0" applyFont="1" applyAlignment="1">
      <alignment horizontal="center" vertical="center"/>
    </xf>
    <xf numFmtId="0" fontId="1" fillId="0" borderId="0" xfId="0" applyFont="1"/>
    <xf numFmtId="164" fontId="1" fillId="0" borderId="0" xfId="0" applyNumberFormat="1" applyFont="1"/>
    <xf numFmtId="2" fontId="3" fillId="2" borderId="6" xfId="0" applyNumberFormat="1" applyFont="1" applyFill="1" applyBorder="1" applyAlignment="1">
      <alignment horizontal="center" vertical="center" wrapText="1"/>
    </xf>
    <xf numFmtId="0" fontId="10" fillId="5" borderId="9" xfId="0" applyFont="1" applyFill="1" applyBorder="1" applyAlignment="1">
      <alignment vertical="center" wrapText="1"/>
    </xf>
    <xf numFmtId="0" fontId="5" fillId="5" borderId="1" xfId="0" applyFont="1" applyFill="1" applyBorder="1" applyAlignment="1">
      <alignment vertical="center"/>
    </xf>
    <xf numFmtId="3" fontId="2" fillId="5" borderId="1" xfId="0" applyNumberFormat="1" applyFont="1" applyFill="1" applyBorder="1" applyAlignment="1">
      <alignment horizontal="center" vertical="center"/>
    </xf>
    <xf numFmtId="164" fontId="12" fillId="5" borderId="1" xfId="0" applyNumberFormat="1" applyFont="1" applyFill="1" applyBorder="1" applyAlignment="1">
      <alignment horizontal="center" vertical="center"/>
    </xf>
    <xf numFmtId="3" fontId="2" fillId="5" borderId="10" xfId="0" applyNumberFormat="1" applyFont="1" applyFill="1" applyBorder="1" applyAlignment="1">
      <alignment horizontal="center" vertical="center"/>
    </xf>
    <xf numFmtId="164" fontId="12" fillId="5" borderId="6" xfId="0" applyNumberFormat="1" applyFont="1" applyFill="1" applyBorder="1" applyAlignment="1">
      <alignment horizontal="center" vertical="center"/>
    </xf>
    <xf numFmtId="0" fontId="2" fillId="5" borderId="1" xfId="0" applyFont="1" applyFill="1" applyBorder="1" applyAlignment="1">
      <alignment horizontal="center" vertical="center"/>
    </xf>
    <xf numFmtId="0" fontId="5" fillId="5" borderId="6" xfId="0" applyFont="1" applyFill="1" applyBorder="1" applyAlignment="1">
      <alignment vertical="center"/>
    </xf>
    <xf numFmtId="49" fontId="13" fillId="6" borderId="11" xfId="0" applyNumberFormat="1" applyFont="1" applyFill="1" applyBorder="1" applyAlignment="1">
      <alignment horizontal="center" vertical="center"/>
    </xf>
    <xf numFmtId="0" fontId="7" fillId="6" borderId="7" xfId="0" applyFont="1" applyFill="1" applyBorder="1" applyAlignment="1">
      <alignment horizontal="center" vertical="center" wrapText="1"/>
    </xf>
    <xf numFmtId="49" fontId="13" fillId="6" borderId="5" xfId="0" applyNumberFormat="1" applyFont="1" applyFill="1" applyBorder="1" applyAlignment="1">
      <alignment horizontal="center" vertical="center"/>
    </xf>
    <xf numFmtId="0" fontId="7" fillId="6" borderId="6" xfId="0" applyFont="1" applyFill="1" applyBorder="1" applyAlignment="1">
      <alignment horizontal="center" vertical="center" wrapText="1"/>
    </xf>
    <xf numFmtId="0" fontId="6" fillId="2" borderId="1" xfId="0" applyFont="1" applyFill="1" applyBorder="1" applyAlignment="1">
      <alignment horizontal="center" vertical="center" wrapText="1"/>
    </xf>
    <xf numFmtId="1" fontId="3" fillId="0" borderId="2" xfId="0" applyNumberFormat="1" applyFont="1" applyBorder="1" applyAlignment="1">
      <alignment horizontal="center" vertical="center" wrapText="1"/>
    </xf>
    <xf numFmtId="1" fontId="3" fillId="0" borderId="3" xfId="0" applyNumberFormat="1" applyFont="1" applyBorder="1" applyAlignment="1">
      <alignment horizontal="center" vertical="center"/>
    </xf>
    <xf numFmtId="1" fontId="3" fillId="0" borderId="4" xfId="0" applyNumberFormat="1" applyFont="1" applyBorder="1" applyAlignment="1">
      <alignment horizontal="center" vertical="top" wrapText="1"/>
    </xf>
    <xf numFmtId="1" fontId="3" fillId="0" borderId="3" xfId="0" applyNumberFormat="1" applyFont="1" applyFill="1" applyBorder="1" applyAlignment="1">
      <alignment horizontal="center" vertical="top" wrapText="1"/>
    </xf>
    <xf numFmtId="1" fontId="3" fillId="0" borderId="3" xfId="0" applyNumberFormat="1" applyFont="1" applyBorder="1" applyAlignment="1">
      <alignment horizontal="center" vertical="top"/>
    </xf>
    <xf numFmtId="3" fontId="2" fillId="5" borderId="6" xfId="0" applyNumberFormat="1" applyFont="1" applyFill="1" applyBorder="1" applyAlignment="1">
      <alignment horizontal="center" vertical="center"/>
    </xf>
    <xf numFmtId="3" fontId="2" fillId="5" borderId="8" xfId="0" applyNumberFormat="1" applyFont="1" applyFill="1" applyBorder="1" applyAlignment="1">
      <alignment horizontal="center" vertical="center"/>
    </xf>
    <xf numFmtId="0" fontId="10" fillId="5" borderId="7" xfId="0" applyFont="1" applyFill="1" applyBorder="1" applyAlignment="1">
      <alignment vertical="center" wrapText="1"/>
    </xf>
    <xf numFmtId="0" fontId="10" fillId="0" borderId="9" xfId="0" applyFont="1" applyBorder="1" applyAlignment="1">
      <alignment horizontal="center" vertical="center"/>
    </xf>
    <xf numFmtId="164" fontId="11" fillId="0" borderId="9" xfId="0" applyNumberFormat="1" applyFont="1" applyBorder="1" applyAlignment="1">
      <alignment horizontal="center" vertical="center"/>
    </xf>
    <xf numFmtId="0" fontId="0" fillId="0" borderId="0" xfId="0" applyFill="1"/>
    <xf numFmtId="1" fontId="3" fillId="0" borderId="23" xfId="0" applyNumberFormat="1" applyFont="1" applyBorder="1" applyAlignment="1">
      <alignment horizontal="center" vertical="top"/>
    </xf>
    <xf numFmtId="2" fontId="3" fillId="2" borderId="8" xfId="0" applyNumberFormat="1" applyFont="1" applyFill="1" applyBorder="1" applyAlignment="1">
      <alignment horizontal="center" vertical="center" wrapText="1"/>
    </xf>
    <xf numFmtId="0" fontId="16" fillId="0" borderId="0" xfId="0" applyFont="1" applyFill="1"/>
    <xf numFmtId="0" fontId="16" fillId="0" borderId="0" xfId="0" applyFont="1"/>
    <xf numFmtId="3" fontId="2" fillId="5" borderId="14" xfId="0" applyNumberFormat="1" applyFont="1" applyFill="1" applyBorder="1" applyAlignment="1">
      <alignment horizontal="center" vertical="center"/>
    </xf>
    <xf numFmtId="0" fontId="10" fillId="0" borderId="27" xfId="0" applyFont="1" applyBorder="1" applyAlignment="1">
      <alignment horizontal="center" vertical="center"/>
    </xf>
    <xf numFmtId="3" fontId="10" fillId="0" borderId="7" xfId="0" applyNumberFormat="1" applyFont="1" applyBorder="1" applyAlignment="1">
      <alignment horizontal="center" vertical="center"/>
    </xf>
    <xf numFmtId="14" fontId="10" fillId="0" borderId="7" xfId="0" applyNumberFormat="1" applyFont="1" applyBorder="1" applyAlignment="1">
      <alignment horizontal="center" vertical="center"/>
    </xf>
    <xf numFmtId="0" fontId="2" fillId="5" borderId="15" xfId="0" applyFont="1" applyFill="1" applyBorder="1" applyAlignment="1">
      <alignment horizontal="center" vertical="center"/>
    </xf>
    <xf numFmtId="0" fontId="5" fillId="0" borderId="0" xfId="0" applyFont="1" applyAlignment="1">
      <alignment horizontal="right"/>
    </xf>
    <xf numFmtId="0" fontId="0" fillId="0" borderId="0" xfId="0" applyFont="1"/>
    <xf numFmtId="0" fontId="22" fillId="0" borderId="0" xfId="0" applyFont="1"/>
    <xf numFmtId="165" fontId="6" fillId="8" borderId="6" xfId="0" applyNumberFormat="1" applyFont="1" applyFill="1" applyBorder="1" applyAlignment="1">
      <alignment horizontal="center" vertical="center"/>
    </xf>
    <xf numFmtId="0" fontId="4" fillId="9" borderId="6" xfId="0" applyFont="1" applyFill="1" applyBorder="1" applyAlignment="1">
      <alignment horizontal="center" vertical="center" wrapText="1"/>
    </xf>
    <xf numFmtId="1" fontId="3" fillId="0" borderId="20" xfId="0" applyNumberFormat="1" applyFont="1" applyFill="1" applyBorder="1" applyAlignment="1">
      <alignment horizontal="center" vertical="top" wrapText="1"/>
    </xf>
    <xf numFmtId="49" fontId="7" fillId="0" borderId="31" xfId="0" applyNumberFormat="1" applyFont="1" applyFill="1" applyBorder="1" applyAlignment="1">
      <alignment horizontal="center" vertical="center"/>
    </xf>
    <xf numFmtId="165" fontId="6" fillId="0" borderId="0" xfId="0" applyNumberFormat="1" applyFont="1" applyFill="1" applyBorder="1" applyAlignment="1">
      <alignment horizontal="center" vertical="center"/>
    </xf>
    <xf numFmtId="2" fontId="7" fillId="0" borderId="0" xfId="0" applyNumberFormat="1" applyFont="1" applyFill="1" applyBorder="1" applyAlignment="1">
      <alignment horizontal="center" vertical="center" wrapText="1"/>
    </xf>
    <xf numFmtId="2" fontId="7" fillId="0" borderId="34" xfId="0" applyNumberFormat="1" applyFont="1" applyFill="1" applyBorder="1" applyAlignment="1">
      <alignment horizontal="center" vertical="center" wrapText="1"/>
    </xf>
    <xf numFmtId="0" fontId="19" fillId="0" borderId="0" xfId="0" applyFont="1" applyFill="1" applyBorder="1" applyAlignment="1">
      <alignment horizontal="center" vertical="center" wrapText="1"/>
    </xf>
    <xf numFmtId="0" fontId="6" fillId="0" borderId="0" xfId="0" applyFont="1" applyFill="1" applyBorder="1" applyAlignment="1">
      <alignment horizontal="center" vertical="center" wrapText="1"/>
    </xf>
    <xf numFmtId="0" fontId="4" fillId="3" borderId="6" xfId="0" applyFont="1" applyFill="1" applyBorder="1" applyAlignment="1">
      <alignment horizontal="center" vertical="center" wrapText="1"/>
    </xf>
    <xf numFmtId="0" fontId="20" fillId="0" borderId="0" xfId="0" applyFont="1" applyFill="1" applyBorder="1" applyAlignment="1">
      <alignment horizontal="center" vertical="center"/>
    </xf>
    <xf numFmtId="0" fontId="2" fillId="13" borderId="2" xfId="0" applyFont="1" applyFill="1" applyBorder="1" applyAlignment="1">
      <alignment horizontal="center" vertical="center"/>
    </xf>
    <xf numFmtId="0" fontId="2" fillId="13" borderId="20" xfId="0" applyFont="1" applyFill="1" applyBorder="1" applyAlignment="1">
      <alignment horizontal="center" vertical="center"/>
    </xf>
    <xf numFmtId="0" fontId="2" fillId="13" borderId="22" xfId="0" applyFont="1" applyFill="1" applyBorder="1" applyAlignment="1">
      <alignment horizontal="center" vertical="center"/>
    </xf>
    <xf numFmtId="165" fontId="6" fillId="11" borderId="9" xfId="0" applyNumberFormat="1" applyFont="1" applyFill="1" applyBorder="1" applyAlignment="1">
      <alignment horizontal="center" vertical="center"/>
    </xf>
    <xf numFmtId="0" fontId="2" fillId="8" borderId="1" xfId="0" applyFont="1" applyFill="1" applyBorder="1" applyAlignment="1">
      <alignment horizontal="center" vertical="center" wrapText="1"/>
    </xf>
    <xf numFmtId="4" fontId="24" fillId="0" borderId="6" xfId="0" applyNumberFormat="1" applyFont="1" applyFill="1" applyBorder="1" applyAlignment="1">
      <alignment horizontal="center" vertical="center" wrapText="1"/>
    </xf>
    <xf numFmtId="165" fontId="25" fillId="10" borderId="33" xfId="0" applyNumberFormat="1" applyFont="1" applyFill="1" applyBorder="1" applyAlignment="1">
      <alignment horizontal="center" vertical="center"/>
    </xf>
    <xf numFmtId="165" fontId="6" fillId="11" borderId="27" xfId="0" applyNumberFormat="1" applyFont="1" applyFill="1" applyBorder="1" applyAlignment="1">
      <alignment horizontal="center" vertical="center"/>
    </xf>
    <xf numFmtId="2" fontId="24" fillId="11" borderId="9" xfId="0" applyNumberFormat="1" applyFont="1" applyFill="1" applyBorder="1" applyAlignment="1">
      <alignment horizontal="center" vertical="center" wrapText="1"/>
    </xf>
    <xf numFmtId="2" fontId="24" fillId="11" borderId="36" xfId="0" applyNumberFormat="1" applyFont="1" applyFill="1" applyBorder="1" applyAlignment="1">
      <alignment horizontal="center" vertical="center" wrapText="1"/>
    </xf>
    <xf numFmtId="3" fontId="10" fillId="0" borderId="9" xfId="0" applyNumberFormat="1" applyFont="1" applyBorder="1" applyAlignment="1">
      <alignment horizontal="center" vertical="center"/>
    </xf>
    <xf numFmtId="14" fontId="10" fillId="0" borderId="9" xfId="0" applyNumberFormat="1" applyFont="1" applyBorder="1" applyAlignment="1">
      <alignment horizontal="center" vertical="center"/>
    </xf>
    <xf numFmtId="3" fontId="10" fillId="0" borderId="27" xfId="0" applyNumberFormat="1" applyFont="1" applyBorder="1" applyAlignment="1">
      <alignment horizontal="center" vertical="center"/>
    </xf>
    <xf numFmtId="2" fontId="3" fillId="2" borderId="9" xfId="0" applyNumberFormat="1" applyFont="1" applyFill="1" applyBorder="1" applyAlignment="1">
      <alignment horizontal="center" vertical="center" wrapText="1"/>
    </xf>
    <xf numFmtId="2" fontId="3" fillId="2" borderId="36" xfId="0" applyNumberFormat="1" applyFont="1" applyFill="1" applyBorder="1" applyAlignment="1">
      <alignment horizontal="center" vertical="center" wrapText="1"/>
    </xf>
    <xf numFmtId="4" fontId="24" fillId="0" borderId="8" xfId="0" applyNumberFormat="1" applyFont="1" applyFill="1" applyBorder="1" applyAlignment="1">
      <alignment horizontal="center" vertical="center" wrapText="1"/>
    </xf>
    <xf numFmtId="49" fontId="9" fillId="0" borderId="37" xfId="0" applyNumberFormat="1" applyFont="1" applyFill="1" applyBorder="1" applyAlignment="1">
      <alignment horizontal="center" vertical="center"/>
    </xf>
    <xf numFmtId="0" fontId="10" fillId="0" borderId="12" xfId="0" applyFont="1" applyFill="1" applyBorder="1" applyAlignment="1">
      <alignment vertical="center" wrapText="1"/>
    </xf>
    <xf numFmtId="3" fontId="10" fillId="0" borderId="12" xfId="0" applyNumberFormat="1" applyFont="1" applyFill="1" applyBorder="1" applyAlignment="1">
      <alignment horizontal="center" vertical="center"/>
    </xf>
    <xf numFmtId="14" fontId="10" fillId="0" borderId="12" xfId="0" applyNumberFormat="1" applyFont="1" applyFill="1" applyBorder="1" applyAlignment="1">
      <alignment horizontal="center" vertical="center"/>
    </xf>
    <xf numFmtId="2" fontId="24" fillId="11" borderId="8" xfId="0" applyNumberFormat="1" applyFont="1" applyFill="1" applyBorder="1" applyAlignment="1">
      <alignment horizontal="center" vertical="center" wrapText="1"/>
    </xf>
    <xf numFmtId="2" fontId="24" fillId="11" borderId="12" xfId="0" applyNumberFormat="1" applyFont="1" applyFill="1" applyBorder="1" applyAlignment="1">
      <alignment horizontal="center" vertical="center" wrapText="1"/>
    </xf>
    <xf numFmtId="2" fontId="24" fillId="11" borderId="38" xfId="0" applyNumberFormat="1" applyFont="1" applyFill="1" applyBorder="1" applyAlignment="1">
      <alignment horizontal="center" vertical="center" wrapText="1"/>
    </xf>
    <xf numFmtId="2" fontId="26" fillId="11" borderId="6" xfId="0" applyNumberFormat="1" applyFont="1" applyFill="1" applyBorder="1" applyAlignment="1">
      <alignment horizontal="center" vertical="center" wrapText="1"/>
    </xf>
    <xf numFmtId="1" fontId="7" fillId="15" borderId="20" xfId="0" applyNumberFormat="1" applyFont="1" applyFill="1" applyBorder="1" applyAlignment="1">
      <alignment horizontal="center" vertical="top" wrapText="1"/>
    </xf>
    <xf numFmtId="0" fontId="0" fillId="0" borderId="0" xfId="0" applyFill="1" applyAlignment="1">
      <alignment horizontal="left"/>
    </xf>
    <xf numFmtId="49" fontId="10" fillId="0" borderId="31" xfId="0" applyNumberFormat="1" applyFont="1" applyFill="1" applyBorder="1" applyAlignment="1">
      <alignment horizontal="center" vertical="center"/>
    </xf>
    <xf numFmtId="0" fontId="21" fillId="0" borderId="0" xfId="0" applyFont="1" applyFill="1" applyBorder="1" applyAlignment="1">
      <alignment horizontal="center" vertical="center" wrapText="1"/>
    </xf>
    <xf numFmtId="0" fontId="21" fillId="0" borderId="34" xfId="0" applyFont="1" applyFill="1" applyBorder="1" applyAlignment="1">
      <alignment horizontal="center" vertical="center" wrapText="1"/>
    </xf>
    <xf numFmtId="0" fontId="17" fillId="16" borderId="20" xfId="0" applyFont="1" applyFill="1" applyBorder="1" applyAlignment="1">
      <alignment horizontal="left" vertical="center"/>
    </xf>
    <xf numFmtId="0" fontId="17" fillId="16" borderId="20" xfId="0" applyFont="1" applyFill="1" applyBorder="1" applyAlignment="1">
      <alignment horizontal="right" vertical="center"/>
    </xf>
    <xf numFmtId="0" fontId="2" fillId="16" borderId="20" xfId="0" applyFont="1" applyFill="1" applyBorder="1" applyAlignment="1">
      <alignment horizontal="center" vertical="center"/>
    </xf>
    <xf numFmtId="0" fontId="30" fillId="0" borderId="0" xfId="0" applyFont="1"/>
    <xf numFmtId="2" fontId="26" fillId="8" borderId="6" xfId="0" applyNumberFormat="1" applyFont="1" applyFill="1" applyBorder="1" applyAlignment="1">
      <alignment horizontal="center" vertical="center"/>
    </xf>
    <xf numFmtId="0" fontId="2" fillId="8" borderId="25" xfId="0" applyFont="1" applyFill="1" applyBorder="1" applyAlignment="1">
      <alignment horizontal="center" vertical="center" wrapText="1"/>
    </xf>
    <xf numFmtId="165" fontId="6" fillId="8" borderId="9" xfId="0" applyNumberFormat="1" applyFont="1" applyFill="1" applyBorder="1" applyAlignment="1">
      <alignment horizontal="center" vertical="center"/>
    </xf>
    <xf numFmtId="2" fontId="24" fillId="8" borderId="9" xfId="0" applyNumberFormat="1" applyFont="1" applyFill="1" applyBorder="1" applyAlignment="1">
      <alignment horizontal="center" vertical="center"/>
    </xf>
    <xf numFmtId="2" fontId="24" fillId="8" borderId="36" xfId="0" applyNumberFormat="1" applyFont="1" applyFill="1" applyBorder="1" applyAlignment="1">
      <alignment horizontal="center" vertical="center"/>
    </xf>
    <xf numFmtId="2" fontId="26" fillId="8" borderId="8" xfId="0" applyNumberFormat="1" applyFont="1" applyFill="1" applyBorder="1" applyAlignment="1">
      <alignment horizontal="center" vertical="center"/>
    </xf>
    <xf numFmtId="0" fontId="5" fillId="12" borderId="45" xfId="0" applyFont="1" applyFill="1" applyBorder="1" applyAlignment="1">
      <alignment horizontal="center" vertical="center"/>
    </xf>
    <xf numFmtId="2" fontId="26" fillId="11" borderId="8" xfId="0" applyNumberFormat="1" applyFont="1" applyFill="1" applyBorder="1" applyAlignment="1">
      <alignment horizontal="center" vertical="center" wrapText="1"/>
    </xf>
    <xf numFmtId="2" fontId="31" fillId="0" borderId="0" xfId="0" applyNumberFormat="1" applyFont="1"/>
    <xf numFmtId="164" fontId="31" fillId="0" borderId="0" xfId="0" applyNumberFormat="1" applyFont="1" applyAlignment="1">
      <alignment horizontal="right"/>
    </xf>
    <xf numFmtId="0" fontId="0" fillId="18" borderId="0" xfId="0" applyFill="1"/>
    <xf numFmtId="164" fontId="31" fillId="18" borderId="0" xfId="0" applyNumberFormat="1" applyFont="1" applyFill="1" applyAlignment="1">
      <alignment horizontal="right"/>
    </xf>
    <xf numFmtId="2" fontId="31" fillId="18" borderId="0" xfId="0" applyNumberFormat="1" applyFont="1" applyFill="1"/>
    <xf numFmtId="2" fontId="26" fillId="11" borderId="9" xfId="0" applyNumberFormat="1" applyFont="1" applyFill="1" applyBorder="1" applyAlignment="1">
      <alignment horizontal="center" vertical="center" wrapText="1"/>
    </xf>
    <xf numFmtId="49" fontId="32" fillId="0" borderId="31" xfId="0" applyNumberFormat="1" applyFont="1" applyFill="1" applyBorder="1" applyAlignment="1">
      <alignment horizontal="center" vertical="center"/>
    </xf>
    <xf numFmtId="0" fontId="25" fillId="0" borderId="0" xfId="0" applyFont="1" applyFill="1" applyBorder="1" applyAlignment="1">
      <alignment horizontal="center" vertical="center" wrapText="1"/>
    </xf>
    <xf numFmtId="165" fontId="25" fillId="0" borderId="0" xfId="0" applyNumberFormat="1" applyFont="1" applyFill="1" applyBorder="1" applyAlignment="1">
      <alignment horizontal="center" vertical="center"/>
    </xf>
    <xf numFmtId="0" fontId="33" fillId="0" borderId="0" xfId="0" applyFont="1" applyFill="1" applyBorder="1" applyAlignment="1">
      <alignment horizontal="center" vertical="center" wrapText="1"/>
    </xf>
    <xf numFmtId="0" fontId="33" fillId="0" borderId="34" xfId="0" applyFont="1" applyFill="1" applyBorder="1" applyAlignment="1">
      <alignment horizontal="center" vertical="center" wrapText="1"/>
    </xf>
    <xf numFmtId="0" fontId="34" fillId="0" borderId="0" xfId="0" applyFont="1" applyFill="1"/>
    <xf numFmtId="2" fontId="33" fillId="0" borderId="0" xfId="0" applyNumberFormat="1" applyFont="1" applyFill="1" applyBorder="1" applyAlignment="1">
      <alignment horizontal="center" vertical="center" wrapText="1"/>
    </xf>
    <xf numFmtId="0" fontId="0" fillId="0" borderId="0" xfId="0" applyBorder="1"/>
    <xf numFmtId="0" fontId="0" fillId="18" borderId="0" xfId="0" applyFill="1" applyBorder="1"/>
    <xf numFmtId="164" fontId="31" fillId="18" borderId="0" xfId="0" applyNumberFormat="1" applyFont="1" applyFill="1" applyBorder="1" applyAlignment="1">
      <alignment horizontal="right"/>
    </xf>
    <xf numFmtId="2" fontId="31" fillId="18" borderId="0" xfId="0" applyNumberFormat="1" applyFont="1" applyFill="1" applyBorder="1"/>
    <xf numFmtId="2" fontId="31" fillId="18" borderId="34" xfId="0" applyNumberFormat="1" applyFont="1" applyFill="1" applyBorder="1"/>
    <xf numFmtId="164" fontId="31" fillId="0" borderId="0" xfId="0" applyNumberFormat="1" applyFont="1" applyBorder="1" applyAlignment="1">
      <alignment horizontal="right"/>
    </xf>
    <xf numFmtId="2" fontId="31" fillId="0" borderId="0" xfId="0" applyNumberFormat="1" applyFont="1" applyBorder="1"/>
    <xf numFmtId="2" fontId="33" fillId="0" borderId="34" xfId="0" applyNumberFormat="1" applyFont="1" applyFill="1" applyBorder="1" applyAlignment="1">
      <alignment horizontal="center" vertical="center" wrapText="1"/>
    </xf>
    <xf numFmtId="164" fontId="31" fillId="0" borderId="4" xfId="0" applyNumberFormat="1" applyFont="1" applyBorder="1" applyAlignment="1">
      <alignment horizontal="right"/>
    </xf>
    <xf numFmtId="165" fontId="25" fillId="0" borderId="4" xfId="0" applyNumberFormat="1" applyFont="1" applyFill="1" applyBorder="1" applyAlignment="1">
      <alignment horizontal="center" vertical="center"/>
    </xf>
    <xf numFmtId="2" fontId="33" fillId="0" borderId="4" xfId="0" applyNumberFormat="1" applyFont="1" applyFill="1" applyBorder="1" applyAlignment="1">
      <alignment horizontal="center" vertical="center" wrapText="1"/>
    </xf>
    <xf numFmtId="0" fontId="33" fillId="0" borderId="4" xfId="0" applyFont="1" applyFill="1" applyBorder="1" applyAlignment="1">
      <alignment horizontal="center" vertical="center" wrapText="1"/>
    </xf>
    <xf numFmtId="2" fontId="33" fillId="0" borderId="23" xfId="0" applyNumberFormat="1" applyFont="1" applyFill="1" applyBorder="1" applyAlignment="1">
      <alignment horizontal="center" vertical="center" wrapText="1"/>
    </xf>
    <xf numFmtId="49" fontId="10" fillId="11" borderId="0" xfId="0" applyNumberFormat="1" applyFont="1" applyFill="1" applyBorder="1" applyAlignment="1">
      <alignment horizontal="right" vertical="center"/>
    </xf>
    <xf numFmtId="49" fontId="10" fillId="11" borderId="31" xfId="0" applyNumberFormat="1" applyFont="1" applyFill="1" applyBorder="1" applyAlignment="1">
      <alignment horizontal="right" vertical="center"/>
    </xf>
    <xf numFmtId="49" fontId="10" fillId="11" borderId="39" xfId="0" applyNumberFormat="1" applyFont="1" applyFill="1" applyBorder="1" applyAlignment="1">
      <alignment horizontal="right" vertical="center"/>
    </xf>
    <xf numFmtId="49" fontId="10" fillId="11" borderId="4" xfId="0" applyNumberFormat="1" applyFont="1" applyFill="1" applyBorder="1" applyAlignment="1">
      <alignment horizontal="right" vertical="center"/>
    </xf>
    <xf numFmtId="49" fontId="7" fillId="10" borderId="0" xfId="0" applyNumberFormat="1" applyFont="1" applyFill="1" applyBorder="1" applyAlignment="1">
      <alignment horizontal="center" vertical="center"/>
    </xf>
    <xf numFmtId="49" fontId="8" fillId="10" borderId="0" xfId="0" applyNumberFormat="1" applyFont="1" applyFill="1" applyBorder="1" applyAlignment="1">
      <alignment horizontal="right" vertical="center"/>
    </xf>
    <xf numFmtId="2" fontId="10" fillId="0" borderId="0" xfId="0" applyNumberFormat="1" applyFont="1" applyFill="1" applyBorder="1" applyAlignment="1">
      <alignment horizontal="center" vertical="center" wrapText="1"/>
    </xf>
    <xf numFmtId="2" fontId="10" fillId="0" borderId="34" xfId="0" applyNumberFormat="1" applyFont="1" applyFill="1" applyBorder="1" applyAlignment="1">
      <alignment horizontal="center" vertical="center" wrapText="1"/>
    </xf>
    <xf numFmtId="2" fontId="31" fillId="17" borderId="0" xfId="0" applyNumberFormat="1" applyFont="1" applyFill="1" applyBorder="1"/>
    <xf numFmtId="164" fontId="31" fillId="0" borderId="50" xfId="0" applyNumberFormat="1" applyFont="1" applyBorder="1" applyAlignment="1">
      <alignment horizontal="right"/>
    </xf>
    <xf numFmtId="2" fontId="31" fillId="0" borderId="50" xfId="0" applyNumberFormat="1" applyFont="1" applyBorder="1"/>
    <xf numFmtId="2" fontId="31" fillId="0" borderId="49" xfId="0" applyNumberFormat="1" applyFont="1" applyBorder="1"/>
    <xf numFmtId="49" fontId="10" fillId="11" borderId="31" xfId="0" applyNumberFormat="1" applyFont="1" applyFill="1" applyBorder="1" applyAlignment="1">
      <alignment horizontal="left" vertical="center"/>
    </xf>
    <xf numFmtId="1" fontId="24" fillId="14" borderId="3" xfId="0" applyNumberFormat="1" applyFont="1" applyFill="1" applyBorder="1" applyAlignment="1">
      <alignment horizontal="center" vertical="center"/>
    </xf>
    <xf numFmtId="0" fontId="0" fillId="0" borderId="0" xfId="0" applyAlignment="1">
      <alignment vertical="center"/>
    </xf>
    <xf numFmtId="0" fontId="16" fillId="0" borderId="0" xfId="0" applyFont="1" applyAlignment="1">
      <alignment vertical="center"/>
    </xf>
    <xf numFmtId="0" fontId="16" fillId="0" borderId="0" xfId="0" applyFont="1" applyFill="1" applyAlignment="1">
      <alignment vertical="center"/>
    </xf>
    <xf numFmtId="0" fontId="34" fillId="0" borderId="0" xfId="0" applyFont="1" applyFill="1" applyAlignment="1">
      <alignment vertical="center"/>
    </xf>
    <xf numFmtId="0" fontId="0" fillId="0" borderId="0" xfId="0" applyFill="1" applyAlignment="1">
      <alignment vertical="center"/>
    </xf>
    <xf numFmtId="0" fontId="35" fillId="0" borderId="0" xfId="0" applyFont="1"/>
    <xf numFmtId="0" fontId="35" fillId="0" borderId="0" xfId="0" applyFont="1" applyAlignment="1">
      <alignment vertical="center"/>
    </xf>
    <xf numFmtId="0" fontId="36" fillId="0" borderId="0" xfId="0" applyFont="1" applyAlignment="1">
      <alignment vertical="center"/>
    </xf>
    <xf numFmtId="0" fontId="37" fillId="0" borderId="0" xfId="0" applyFont="1"/>
    <xf numFmtId="0" fontId="37" fillId="0" borderId="0" xfId="0" applyFont="1" applyAlignment="1">
      <alignment vertical="center"/>
    </xf>
    <xf numFmtId="0" fontId="37" fillId="0" borderId="0" xfId="0" applyFont="1" applyFill="1"/>
    <xf numFmtId="0" fontId="37" fillId="0" borderId="0" xfId="0" applyFont="1" applyFill="1" applyAlignment="1">
      <alignment vertical="center"/>
    </xf>
    <xf numFmtId="0" fontId="38" fillId="0" borderId="0" xfId="0" applyFont="1" applyFill="1"/>
    <xf numFmtId="0" fontId="37" fillId="18" borderId="0" xfId="0" applyFont="1" applyFill="1"/>
    <xf numFmtId="0" fontId="25" fillId="0" borderId="0" xfId="0" applyFont="1" applyFill="1"/>
    <xf numFmtId="0" fontId="25" fillId="0" borderId="0" xfId="0" applyFont="1" applyFill="1" applyAlignment="1">
      <alignment vertical="center"/>
    </xf>
    <xf numFmtId="0" fontId="35" fillId="0" borderId="0" xfId="0" applyFont="1" applyFill="1"/>
    <xf numFmtId="0" fontId="35" fillId="0" borderId="0" xfId="0" applyFont="1" applyFill="1" applyAlignment="1">
      <alignment vertical="center"/>
    </xf>
    <xf numFmtId="0" fontId="4" fillId="0" borderId="0" xfId="0" applyFont="1"/>
    <xf numFmtId="0" fontId="4" fillId="0" borderId="0" xfId="0" applyFont="1" applyAlignment="1">
      <alignment vertical="center"/>
    </xf>
    <xf numFmtId="1" fontId="24" fillId="14" borderId="3" xfId="0" applyNumberFormat="1" applyFont="1" applyFill="1" applyBorder="1" applyAlignment="1">
      <alignment horizontal="left" vertical="center"/>
    </xf>
    <xf numFmtId="1" fontId="36" fillId="0" borderId="20" xfId="0" applyNumberFormat="1" applyFont="1" applyBorder="1" applyAlignment="1">
      <alignment horizontal="center" vertical="center" wrapText="1"/>
    </xf>
    <xf numFmtId="0" fontId="37" fillId="0" borderId="0" xfId="0" applyFont="1" applyBorder="1" applyAlignment="1">
      <alignment vertical="center"/>
    </xf>
    <xf numFmtId="0" fontId="37" fillId="0" borderId="34" xfId="0" applyFont="1" applyBorder="1" applyAlignment="1">
      <alignment vertical="center"/>
    </xf>
    <xf numFmtId="0" fontId="37" fillId="0" borderId="4" xfId="0" applyFont="1" applyBorder="1" applyAlignment="1">
      <alignment vertical="center"/>
    </xf>
    <xf numFmtId="0" fontId="37" fillId="0" borderId="23" xfId="0" applyFont="1" applyBorder="1" applyAlignment="1">
      <alignment vertical="center"/>
    </xf>
    <xf numFmtId="0" fontId="16" fillId="0" borderId="0" xfId="0" applyFont="1" applyBorder="1" applyAlignment="1">
      <alignment vertical="center"/>
    </xf>
    <xf numFmtId="0" fontId="16" fillId="0" borderId="4" xfId="0" applyFont="1" applyBorder="1" applyAlignment="1">
      <alignment vertical="center"/>
    </xf>
    <xf numFmtId="0" fontId="27" fillId="8" borderId="47" xfId="0" applyFont="1" applyFill="1" applyBorder="1" applyAlignment="1">
      <alignment horizontal="center" vertical="center"/>
    </xf>
    <xf numFmtId="0" fontId="27" fillId="8" borderId="51" xfId="0" applyFont="1" applyFill="1" applyBorder="1" applyAlignment="1">
      <alignment horizontal="center" vertical="center"/>
    </xf>
    <xf numFmtId="2" fontId="26" fillId="11" borderId="36" xfId="0" applyNumberFormat="1" applyFont="1" applyFill="1" applyBorder="1" applyAlignment="1">
      <alignment horizontal="center" vertical="center" wrapText="1"/>
    </xf>
    <xf numFmtId="4" fontId="25" fillId="10" borderId="33" xfId="0" applyNumberFormat="1" applyFont="1" applyFill="1" applyBorder="1" applyAlignment="1">
      <alignment horizontal="center" vertical="center"/>
    </xf>
    <xf numFmtId="0" fontId="5" fillId="19" borderId="0" xfId="0" applyFont="1" applyFill="1" applyAlignment="1">
      <alignment horizontal="right" vertical="center"/>
    </xf>
    <xf numFmtId="3" fontId="24" fillId="20" borderId="6" xfId="0" applyNumberFormat="1" applyFont="1" applyFill="1" applyBorder="1" applyAlignment="1">
      <alignment horizontal="center" vertical="center"/>
    </xf>
    <xf numFmtId="0" fontId="40" fillId="20" borderId="6" xfId="0" applyFont="1" applyFill="1" applyBorder="1" applyAlignment="1">
      <alignment vertical="center" wrapText="1"/>
    </xf>
    <xf numFmtId="3" fontId="40" fillId="0" borderId="6" xfId="0" applyNumberFormat="1" applyFont="1" applyBorder="1" applyAlignment="1">
      <alignment horizontal="center" vertical="center"/>
    </xf>
    <xf numFmtId="0" fontId="5" fillId="5" borderId="12" xfId="0" applyFont="1" applyFill="1" applyBorder="1" applyAlignment="1">
      <alignment vertical="center"/>
    </xf>
    <xf numFmtId="3" fontId="24" fillId="20" borderId="12" xfId="0" applyNumberFormat="1" applyFont="1" applyFill="1" applyBorder="1" applyAlignment="1">
      <alignment horizontal="center" vertical="center"/>
    </xf>
    <xf numFmtId="0" fontId="40" fillId="20" borderId="9" xfId="0" applyFont="1" applyFill="1" applyBorder="1" applyAlignment="1">
      <alignment vertical="center" wrapText="1"/>
    </xf>
    <xf numFmtId="3" fontId="40" fillId="0" borderId="9" xfId="0" applyNumberFormat="1" applyFont="1" applyBorder="1" applyAlignment="1">
      <alignment horizontal="center" vertical="center"/>
    </xf>
    <xf numFmtId="3" fontId="24" fillId="20" borderId="6" xfId="0" applyNumberFormat="1" applyFont="1" applyFill="1" applyBorder="1" applyAlignment="1">
      <alignment horizontal="left" vertical="center"/>
    </xf>
    <xf numFmtId="3" fontId="24" fillId="20" borderId="12" xfId="0" applyNumberFormat="1" applyFont="1" applyFill="1" applyBorder="1" applyAlignment="1">
      <alignment horizontal="left" vertical="center"/>
    </xf>
    <xf numFmtId="49" fontId="7" fillId="10" borderId="32" xfId="0" applyNumberFormat="1" applyFont="1" applyFill="1" applyBorder="1" applyAlignment="1">
      <alignment horizontal="center" vertical="center"/>
    </xf>
    <xf numFmtId="165" fontId="6" fillId="0" borderId="32" xfId="0" applyNumberFormat="1" applyFont="1" applyFill="1" applyBorder="1" applyAlignment="1">
      <alignment horizontal="center" vertical="center"/>
    </xf>
    <xf numFmtId="0" fontId="6" fillId="0" borderId="32" xfId="0" applyFont="1" applyFill="1" applyBorder="1" applyAlignment="1">
      <alignment horizontal="center" vertical="center" wrapText="1"/>
    </xf>
    <xf numFmtId="2" fontId="7" fillId="0" borderId="32" xfId="0" applyNumberFormat="1" applyFont="1" applyFill="1" applyBorder="1" applyAlignment="1">
      <alignment horizontal="center" vertical="center" wrapText="1"/>
    </xf>
    <xf numFmtId="2" fontId="7" fillId="0" borderId="52" xfId="0" applyNumberFormat="1" applyFont="1" applyFill="1" applyBorder="1" applyAlignment="1">
      <alignment horizontal="center" vertical="center" wrapText="1"/>
    </xf>
    <xf numFmtId="0" fontId="41" fillId="0" borderId="0" xfId="0" applyFont="1" applyFill="1" applyAlignment="1">
      <alignment vertical="center"/>
    </xf>
    <xf numFmtId="49" fontId="7" fillId="10" borderId="30" xfId="0" applyNumberFormat="1" applyFont="1" applyFill="1" applyBorder="1" applyAlignment="1">
      <alignment horizontal="center" vertical="center"/>
    </xf>
    <xf numFmtId="49" fontId="7" fillId="10" borderId="31" xfId="0" applyNumberFormat="1" applyFont="1" applyFill="1" applyBorder="1" applyAlignment="1">
      <alignment horizontal="center" vertical="center"/>
    </xf>
    <xf numFmtId="3" fontId="40" fillId="0" borderId="9" xfId="0" applyNumberFormat="1" applyFont="1" applyFill="1" applyBorder="1" applyAlignment="1">
      <alignment horizontal="center" vertical="center"/>
    </xf>
    <xf numFmtId="3" fontId="40" fillId="0" borderId="36" xfId="0" applyNumberFormat="1" applyFont="1" applyBorder="1" applyAlignment="1">
      <alignment horizontal="center" vertical="center"/>
    </xf>
    <xf numFmtId="3" fontId="24" fillId="0" borderId="6" xfId="0" applyNumberFormat="1" applyFont="1" applyFill="1" applyBorder="1" applyAlignment="1">
      <alignment horizontal="center" vertical="center"/>
    </xf>
    <xf numFmtId="3" fontId="24" fillId="20" borderId="8" xfId="0" applyNumberFormat="1" applyFont="1" applyFill="1" applyBorder="1" applyAlignment="1">
      <alignment horizontal="center" vertical="center"/>
    </xf>
    <xf numFmtId="3" fontId="40" fillId="0" borderId="6" xfId="0" applyNumberFormat="1" applyFont="1" applyFill="1" applyBorder="1" applyAlignment="1">
      <alignment horizontal="center" vertical="center"/>
    </xf>
    <xf numFmtId="3" fontId="40" fillId="0" borderId="8" xfId="0" applyNumberFormat="1" applyFont="1" applyBorder="1" applyAlignment="1">
      <alignment horizontal="center" vertical="center"/>
    </xf>
    <xf numFmtId="3" fontId="24" fillId="0" borderId="12" xfId="0" applyNumberFormat="1" applyFont="1" applyFill="1" applyBorder="1" applyAlignment="1">
      <alignment horizontal="center" vertical="center"/>
    </xf>
    <xf numFmtId="3" fontId="24" fillId="20" borderId="38" xfId="0" applyNumberFormat="1" applyFont="1" applyFill="1" applyBorder="1" applyAlignment="1">
      <alignment horizontal="center" vertical="center"/>
    </xf>
    <xf numFmtId="14" fontId="40" fillId="0" borderId="9" xfId="0" applyNumberFormat="1" applyFont="1" applyFill="1" applyBorder="1" applyAlignment="1">
      <alignment horizontal="center" vertical="center"/>
    </xf>
    <xf numFmtId="14" fontId="24" fillId="20" borderId="6" xfId="0" applyNumberFormat="1" applyFont="1" applyFill="1" applyBorder="1" applyAlignment="1">
      <alignment horizontal="center" vertical="center"/>
    </xf>
    <xf numFmtId="14" fontId="40" fillId="0" borderId="6" xfId="0" applyNumberFormat="1" applyFont="1" applyFill="1" applyBorder="1" applyAlignment="1">
      <alignment horizontal="center" vertical="center"/>
    </xf>
    <xf numFmtId="14" fontId="24" fillId="20" borderId="12" xfId="0" applyNumberFormat="1" applyFont="1" applyFill="1" applyBorder="1" applyAlignment="1">
      <alignment horizontal="center" vertical="center"/>
    </xf>
    <xf numFmtId="1" fontId="36" fillId="15" borderId="20" xfId="0" applyNumberFormat="1" applyFont="1" applyFill="1" applyBorder="1" applyAlignment="1">
      <alignment horizontal="center" vertical="center" wrapText="1"/>
    </xf>
    <xf numFmtId="4" fontId="6" fillId="0" borderId="1" xfId="0" applyNumberFormat="1" applyFont="1" applyBorder="1" applyAlignment="1">
      <alignment horizontal="center" vertical="center"/>
    </xf>
    <xf numFmtId="4" fontId="4" fillId="2" borderId="6" xfId="0" applyNumberFormat="1" applyFont="1" applyFill="1" applyBorder="1" applyAlignment="1">
      <alignment horizontal="center" vertical="center" wrapText="1"/>
    </xf>
    <xf numFmtId="4" fontId="3" fillId="0" borderId="6" xfId="0" applyNumberFormat="1" applyFont="1" applyFill="1" applyBorder="1" applyAlignment="1">
      <alignment horizontal="center" vertical="center"/>
    </xf>
    <xf numFmtId="4" fontId="4" fillId="0" borderId="6" xfId="0" applyNumberFormat="1" applyFont="1" applyFill="1" applyBorder="1" applyAlignment="1">
      <alignment horizontal="center" vertical="center"/>
    </xf>
    <xf numFmtId="4" fontId="3" fillId="2" borderId="6" xfId="0" applyNumberFormat="1" applyFont="1" applyFill="1" applyBorder="1" applyAlignment="1">
      <alignment horizontal="center" vertical="center" wrapText="1"/>
    </xf>
    <xf numFmtId="4" fontId="6" fillId="0" borderId="6" xfId="0" applyNumberFormat="1" applyFont="1" applyFill="1" applyBorder="1" applyAlignment="1">
      <alignment horizontal="center" vertical="center"/>
    </xf>
    <xf numFmtId="4" fontId="10" fillId="0" borderId="7" xfId="0" applyNumberFormat="1" applyFont="1" applyBorder="1" applyAlignment="1">
      <alignment horizontal="center" vertical="center"/>
    </xf>
    <xf numFmtId="4" fontId="10" fillId="0" borderId="28" xfId="0" applyNumberFormat="1" applyFont="1" applyBorder="1" applyAlignment="1">
      <alignment horizontal="center" vertical="center"/>
    </xf>
    <xf numFmtId="4" fontId="3" fillId="2" borderId="8" xfId="0" applyNumberFormat="1" applyFont="1" applyFill="1" applyBorder="1" applyAlignment="1">
      <alignment horizontal="center" vertical="center" wrapText="1"/>
    </xf>
    <xf numFmtId="4" fontId="2" fillId="5" borderId="6" xfId="0" applyNumberFormat="1" applyFont="1" applyFill="1" applyBorder="1" applyAlignment="1">
      <alignment horizontal="center" vertical="center"/>
    </xf>
    <xf numFmtId="4" fontId="12" fillId="5" borderId="6" xfId="0" applyNumberFormat="1" applyFont="1" applyFill="1" applyBorder="1" applyAlignment="1">
      <alignment horizontal="center" vertical="center"/>
    </xf>
    <xf numFmtId="4" fontId="2" fillId="5" borderId="14" xfId="0" applyNumberFormat="1" applyFont="1" applyFill="1" applyBorder="1" applyAlignment="1">
      <alignment horizontal="center" vertical="center"/>
    </xf>
    <xf numFmtId="4" fontId="2" fillId="5" borderId="8" xfId="0" applyNumberFormat="1" applyFont="1" applyFill="1" applyBorder="1" applyAlignment="1">
      <alignment horizontal="center" vertical="center"/>
    </xf>
    <xf numFmtId="4" fontId="10" fillId="0" borderId="12" xfId="0" applyNumberFormat="1" applyFont="1" applyFill="1" applyBorder="1" applyAlignment="1">
      <alignment horizontal="center" vertical="center"/>
    </xf>
    <xf numFmtId="4" fontId="10" fillId="0" borderId="40" xfId="0" applyNumberFormat="1" applyFont="1" applyFill="1" applyBorder="1" applyAlignment="1">
      <alignment horizontal="center" vertical="center"/>
    </xf>
    <xf numFmtId="4" fontId="3" fillId="2" borderId="12" xfId="0" applyNumberFormat="1" applyFont="1" applyFill="1" applyBorder="1" applyAlignment="1">
      <alignment horizontal="center" vertical="center" wrapText="1"/>
    </xf>
    <xf numFmtId="4" fontId="3" fillId="2" borderId="38" xfId="0" applyNumberFormat="1" applyFont="1" applyFill="1" applyBorder="1" applyAlignment="1">
      <alignment horizontal="center" vertical="center" wrapText="1"/>
    </xf>
    <xf numFmtId="4" fontId="24" fillId="8" borderId="6" xfId="0" applyNumberFormat="1" applyFont="1" applyFill="1" applyBorder="1" applyAlignment="1">
      <alignment horizontal="center" vertical="center"/>
    </xf>
    <xf numFmtId="4" fontId="24" fillId="8" borderId="8" xfId="0" applyNumberFormat="1" applyFont="1" applyFill="1" applyBorder="1" applyAlignment="1">
      <alignment horizontal="center" vertical="center"/>
    </xf>
    <xf numFmtId="4" fontId="23" fillId="8" borderId="6" xfId="0" applyNumberFormat="1" applyFont="1" applyFill="1" applyBorder="1" applyAlignment="1">
      <alignment horizontal="center" vertical="center"/>
    </xf>
    <xf numFmtId="4" fontId="3" fillId="9" borderId="6" xfId="0" applyNumberFormat="1" applyFont="1" applyFill="1" applyBorder="1" applyAlignment="1">
      <alignment horizontal="center" vertical="center" wrapText="1"/>
    </xf>
    <xf numFmtId="4" fontId="2" fillId="8" borderId="12" xfId="0" applyNumberFormat="1" applyFont="1" applyFill="1" applyBorder="1" applyAlignment="1">
      <alignment horizontal="center" vertical="center"/>
    </xf>
    <xf numFmtId="4" fontId="7" fillId="9" borderId="12" xfId="0" applyNumberFormat="1" applyFont="1" applyFill="1" applyBorder="1" applyAlignment="1">
      <alignment horizontal="center" vertical="center" wrapText="1"/>
    </xf>
    <xf numFmtId="4" fontId="1" fillId="0" borderId="6" xfId="0" applyNumberFormat="1" applyFont="1" applyBorder="1"/>
    <xf numFmtId="49" fontId="7" fillId="0" borderId="39" xfId="0" applyNumberFormat="1" applyFont="1" applyFill="1" applyBorder="1" applyAlignment="1">
      <alignment horizontal="center" vertical="center"/>
    </xf>
    <xf numFmtId="0" fontId="19" fillId="0" borderId="4" xfId="0" applyFont="1" applyFill="1" applyBorder="1" applyAlignment="1">
      <alignment horizontal="center" vertical="center" wrapText="1"/>
    </xf>
    <xf numFmtId="165" fontId="6" fillId="0" borderId="4" xfId="0" applyNumberFormat="1" applyFont="1" applyFill="1" applyBorder="1" applyAlignment="1">
      <alignment horizontal="center" vertical="center"/>
    </xf>
    <xf numFmtId="0" fontId="6" fillId="0" borderId="4" xfId="0" applyFont="1" applyFill="1" applyBorder="1" applyAlignment="1">
      <alignment horizontal="center" vertical="center" wrapText="1"/>
    </xf>
    <xf numFmtId="2" fontId="7" fillId="0" borderId="4" xfId="0" applyNumberFormat="1" applyFont="1" applyFill="1" applyBorder="1" applyAlignment="1">
      <alignment horizontal="center" vertical="center" wrapText="1"/>
    </xf>
    <xf numFmtId="2" fontId="7" fillId="0" borderId="23" xfId="0" applyNumberFormat="1" applyFont="1" applyFill="1" applyBorder="1" applyAlignment="1">
      <alignment horizontal="center" vertical="center" wrapText="1"/>
    </xf>
    <xf numFmtId="0" fontId="38" fillId="0" borderId="0" xfId="0" applyFont="1"/>
    <xf numFmtId="0" fontId="42" fillId="0" borderId="0" xfId="0" applyFont="1"/>
    <xf numFmtId="0" fontId="42" fillId="0" borderId="0" xfId="0" applyFont="1" applyFill="1"/>
    <xf numFmtId="2" fontId="43" fillId="0" borderId="0" xfId="0" applyNumberFormat="1" applyFont="1"/>
    <xf numFmtId="2" fontId="43" fillId="18" borderId="0" xfId="0" applyNumberFormat="1" applyFont="1" applyFill="1"/>
    <xf numFmtId="0" fontId="44" fillId="0" borderId="0" xfId="0" applyFont="1" applyFill="1"/>
    <xf numFmtId="164" fontId="31" fillId="18" borderId="0" xfId="0" applyNumberFormat="1" applyFont="1" applyFill="1" applyBorder="1" applyAlignment="1">
      <alignment horizontal="center" vertical="center" wrapText="1"/>
    </xf>
    <xf numFmtId="4" fontId="26" fillId="0" borderId="8" xfId="0" applyNumberFormat="1" applyFont="1" applyFill="1" applyBorder="1" applyAlignment="1">
      <alignment horizontal="center" vertical="center" wrapText="1"/>
    </xf>
    <xf numFmtId="0" fontId="35" fillId="15" borderId="0" xfId="0" applyFont="1" applyFill="1" applyAlignment="1">
      <alignment vertical="center"/>
    </xf>
    <xf numFmtId="0" fontId="0" fillId="15" borderId="0" xfId="0" applyFill="1" applyAlignment="1">
      <alignment vertical="center"/>
    </xf>
    <xf numFmtId="0" fontId="45" fillId="15" borderId="0" xfId="0" applyFont="1" applyFill="1" applyAlignment="1">
      <alignment vertical="center"/>
    </xf>
    <xf numFmtId="0" fontId="46" fillId="0" borderId="0" xfId="0" applyFont="1"/>
    <xf numFmtId="0" fontId="28" fillId="21" borderId="20" xfId="0" applyFont="1" applyFill="1" applyBorder="1" applyAlignment="1">
      <alignment horizontal="center" vertical="center" wrapText="1"/>
    </xf>
    <xf numFmtId="1" fontId="47" fillId="21" borderId="4" xfId="0" applyNumberFormat="1" applyFont="1" applyFill="1" applyBorder="1" applyAlignment="1">
      <alignment horizontal="center" vertical="top"/>
    </xf>
    <xf numFmtId="2" fontId="48" fillId="21" borderId="0" xfId="0" applyNumberFormat="1" applyFont="1" applyFill="1" applyBorder="1" applyAlignment="1">
      <alignment horizontal="center" vertical="center" wrapText="1"/>
    </xf>
    <xf numFmtId="2" fontId="49" fillId="21" borderId="9" xfId="0" applyNumberFormat="1" applyFont="1" applyFill="1" applyBorder="1" applyAlignment="1">
      <alignment horizontal="center" vertical="center" wrapText="1"/>
    </xf>
    <xf numFmtId="2" fontId="50" fillId="21" borderId="6" xfId="0" applyNumberFormat="1" applyFont="1" applyFill="1" applyBorder="1" applyAlignment="1">
      <alignment horizontal="center" vertical="center" wrapText="1"/>
    </xf>
    <xf numFmtId="2" fontId="49" fillId="21" borderId="12" xfId="0" applyNumberFormat="1" applyFont="1" applyFill="1" applyBorder="1" applyAlignment="1">
      <alignment horizontal="center" vertical="center" wrapText="1"/>
    </xf>
    <xf numFmtId="0" fontId="51" fillId="0" borderId="0" xfId="0" applyFont="1" applyFill="1" applyBorder="1" applyAlignment="1">
      <alignment horizontal="center" vertical="center" wrapText="1"/>
    </xf>
    <xf numFmtId="0" fontId="47" fillId="13" borderId="20" xfId="0" applyFont="1" applyFill="1" applyBorder="1" applyAlignment="1">
      <alignment horizontal="center" vertical="center"/>
    </xf>
    <xf numFmtId="2" fontId="52" fillId="2" borderId="9" xfId="0" applyNumberFormat="1" applyFont="1" applyFill="1" applyBorder="1" applyAlignment="1">
      <alignment horizontal="center" vertical="center" wrapText="1"/>
    </xf>
    <xf numFmtId="3" fontId="47" fillId="5" borderId="6" xfId="0" applyNumberFormat="1" applyFont="1" applyFill="1" applyBorder="1" applyAlignment="1">
      <alignment horizontal="center" vertical="center"/>
    </xf>
    <xf numFmtId="4" fontId="49" fillId="21" borderId="6" xfId="0" applyNumberFormat="1" applyFont="1" applyFill="1" applyBorder="1" applyAlignment="1">
      <alignment horizontal="center" vertical="center" wrapText="1"/>
    </xf>
    <xf numFmtId="4" fontId="52" fillId="22" borderId="6" xfId="0" applyNumberFormat="1" applyFont="1" applyFill="1" applyBorder="1" applyAlignment="1">
      <alignment horizontal="center" vertical="center" wrapText="1"/>
    </xf>
    <xf numFmtId="4" fontId="47" fillId="5" borderId="14" xfId="0" applyNumberFormat="1" applyFont="1" applyFill="1" applyBorder="1" applyAlignment="1">
      <alignment horizontal="center" vertical="center"/>
    </xf>
    <xf numFmtId="4" fontId="49" fillId="23" borderId="6" xfId="0" applyNumberFormat="1" applyFont="1" applyFill="1" applyBorder="1" applyAlignment="1">
      <alignment horizontal="center" vertical="center" wrapText="1"/>
    </xf>
    <xf numFmtId="4" fontId="52" fillId="24" borderId="6" xfId="0" applyNumberFormat="1" applyFont="1" applyFill="1" applyBorder="1" applyAlignment="1">
      <alignment horizontal="center" vertical="center" wrapText="1"/>
    </xf>
    <xf numFmtId="4" fontId="52" fillId="2" borderId="12" xfId="0" applyNumberFormat="1" applyFont="1" applyFill="1" applyBorder="1" applyAlignment="1">
      <alignment horizontal="center" vertical="center" wrapText="1"/>
    </xf>
    <xf numFmtId="2" fontId="52" fillId="2" borderId="6" xfId="0" applyNumberFormat="1" applyFont="1" applyFill="1" applyBorder="1" applyAlignment="1">
      <alignment horizontal="center" vertical="center" wrapText="1"/>
    </xf>
    <xf numFmtId="3" fontId="47" fillId="5" borderId="1" xfId="0" applyNumberFormat="1" applyFont="1" applyFill="1" applyBorder="1" applyAlignment="1">
      <alignment horizontal="center" vertical="center"/>
    </xf>
    <xf numFmtId="4" fontId="52" fillId="2" borderId="6" xfId="0" applyNumberFormat="1" applyFont="1" applyFill="1" applyBorder="1" applyAlignment="1">
      <alignment horizontal="center" vertical="center" wrapText="1"/>
    </xf>
    <xf numFmtId="4" fontId="47" fillId="5" borderId="6" xfId="0" applyNumberFormat="1" applyFont="1" applyFill="1" applyBorder="1" applyAlignment="1">
      <alignment horizontal="center" vertical="center"/>
    </xf>
    <xf numFmtId="0" fontId="54" fillId="0" borderId="0" xfId="0" applyFont="1"/>
    <xf numFmtId="0" fontId="47" fillId="0" borderId="0" xfId="0" applyFont="1" applyFill="1" applyBorder="1" applyAlignment="1">
      <alignment horizontal="center" vertical="center"/>
    </xf>
    <xf numFmtId="4" fontId="46" fillId="0" borderId="6" xfId="0" applyNumberFormat="1" applyFont="1" applyBorder="1"/>
    <xf numFmtId="0" fontId="55" fillId="0" borderId="0" xfId="0" applyFont="1"/>
    <xf numFmtId="2" fontId="48" fillId="0" borderId="32" xfId="0" applyNumberFormat="1" applyFont="1" applyFill="1" applyBorder="1" applyAlignment="1">
      <alignment horizontal="center" vertical="center" wrapText="1"/>
    </xf>
    <xf numFmtId="2" fontId="48" fillId="0" borderId="0" xfId="0" applyNumberFormat="1" applyFont="1" applyFill="1" applyBorder="1" applyAlignment="1">
      <alignment horizontal="center" vertical="center" wrapText="1"/>
    </xf>
    <xf numFmtId="2" fontId="56" fillId="0" borderId="0" xfId="0" applyNumberFormat="1" applyFont="1" applyFill="1" applyBorder="1" applyAlignment="1">
      <alignment horizontal="center" vertical="center" wrapText="1"/>
    </xf>
    <xf numFmtId="2" fontId="48" fillId="0" borderId="4" xfId="0" applyNumberFormat="1" applyFont="1" applyFill="1" applyBorder="1" applyAlignment="1">
      <alignment horizontal="center" vertical="center" wrapText="1"/>
    </xf>
    <xf numFmtId="2" fontId="57" fillId="18" borderId="0" xfId="0" applyNumberFormat="1" applyFont="1" applyFill="1" applyBorder="1"/>
    <xf numFmtId="2" fontId="57" fillId="0" borderId="50" xfId="0" applyNumberFormat="1" applyFont="1" applyBorder="1"/>
    <xf numFmtId="2" fontId="57" fillId="0" borderId="0" xfId="0" applyNumberFormat="1" applyFont="1" applyBorder="1"/>
    <xf numFmtId="2" fontId="57" fillId="17" borderId="0" xfId="0" applyNumberFormat="1" applyFont="1" applyFill="1" applyBorder="1"/>
    <xf numFmtId="0" fontId="58" fillId="0" borderId="0" xfId="0" applyFont="1" applyFill="1" applyBorder="1" applyAlignment="1">
      <alignment horizontal="center" vertical="center" wrapText="1"/>
    </xf>
    <xf numFmtId="2" fontId="58" fillId="0" borderId="0" xfId="0" applyNumberFormat="1" applyFont="1" applyFill="1" applyBorder="1" applyAlignment="1">
      <alignment horizontal="center" vertical="center" wrapText="1"/>
    </xf>
    <xf numFmtId="2" fontId="58" fillId="0" borderId="4" xfId="0" applyNumberFormat="1" applyFont="1" applyFill="1" applyBorder="1" applyAlignment="1">
      <alignment horizontal="center" vertical="center" wrapText="1"/>
    </xf>
    <xf numFmtId="2" fontId="57" fillId="18" borderId="0" xfId="0" applyNumberFormat="1" applyFont="1" applyFill="1"/>
    <xf numFmtId="2" fontId="57" fillId="0" borderId="0" xfId="0" applyNumberFormat="1" applyFont="1"/>
    <xf numFmtId="2" fontId="49" fillId="21" borderId="9" xfId="0" applyNumberFormat="1" applyFont="1" applyFill="1" applyBorder="1" applyAlignment="1">
      <alignment horizontal="center" vertical="center"/>
    </xf>
    <xf numFmtId="2" fontId="50" fillId="21" borderId="6" xfId="0" applyNumberFormat="1" applyFont="1" applyFill="1" applyBorder="1" applyAlignment="1">
      <alignment horizontal="center" vertical="center"/>
    </xf>
    <xf numFmtId="165" fontId="25" fillId="11" borderId="33" xfId="0" applyNumberFormat="1" applyFont="1" applyFill="1" applyBorder="1" applyAlignment="1">
      <alignment horizontal="center" vertical="center"/>
    </xf>
    <xf numFmtId="4" fontId="16" fillId="0" borderId="0" xfId="0" applyNumberFormat="1" applyFont="1" applyBorder="1" applyAlignment="1">
      <alignment vertical="center"/>
    </xf>
    <xf numFmtId="4" fontId="37" fillId="0" borderId="0" xfId="0" applyNumberFormat="1" applyFont="1" applyBorder="1" applyAlignment="1">
      <alignment vertical="center"/>
    </xf>
    <xf numFmtId="4" fontId="37" fillId="0" borderId="34" xfId="0" applyNumberFormat="1" applyFont="1" applyBorder="1" applyAlignment="1">
      <alignment vertical="center"/>
    </xf>
    <xf numFmtId="4" fontId="16" fillId="0" borderId="4" xfId="0" applyNumberFormat="1" applyFont="1" applyBorder="1" applyAlignment="1">
      <alignment vertical="center"/>
    </xf>
    <xf numFmtId="4" fontId="37" fillId="0" borderId="4" xfId="0" applyNumberFormat="1" applyFont="1" applyBorder="1" applyAlignment="1">
      <alignment vertical="center"/>
    </xf>
    <xf numFmtId="4" fontId="37" fillId="0" borderId="23" xfId="0" applyNumberFormat="1" applyFont="1" applyBorder="1" applyAlignment="1">
      <alignment vertical="center"/>
    </xf>
    <xf numFmtId="4" fontId="25" fillId="11" borderId="33" xfId="0" applyNumberFormat="1" applyFont="1" applyFill="1" applyBorder="1" applyAlignment="1">
      <alignment horizontal="center" vertical="center"/>
    </xf>
    <xf numFmtId="4" fontId="27" fillId="8" borderId="47" xfId="0" applyNumberFormat="1" applyFont="1" applyFill="1" applyBorder="1" applyAlignment="1">
      <alignment horizontal="center" vertical="center"/>
    </xf>
    <xf numFmtId="4" fontId="26" fillId="11" borderId="9" xfId="0" applyNumberFormat="1" applyFont="1" applyFill="1" applyBorder="1" applyAlignment="1">
      <alignment horizontal="center" vertical="center" wrapText="1"/>
    </xf>
    <xf numFmtId="1" fontId="27" fillId="15" borderId="20" xfId="0" applyNumberFormat="1" applyFont="1" applyFill="1" applyBorder="1" applyAlignment="1">
      <alignment horizontal="center" vertical="top" wrapText="1"/>
    </xf>
    <xf numFmtId="3" fontId="53" fillId="25" borderId="9" xfId="0" applyNumberFormat="1" applyFont="1" applyFill="1" applyBorder="1" applyAlignment="1">
      <alignment horizontal="center" vertical="center"/>
    </xf>
    <xf numFmtId="3" fontId="49" fillId="25" borderId="6" xfId="0" applyNumberFormat="1" applyFont="1" applyFill="1" applyBorder="1" applyAlignment="1">
      <alignment horizontal="center" vertical="center"/>
    </xf>
    <xf numFmtId="3" fontId="53" fillId="25" borderId="6" xfId="0" applyNumberFormat="1" applyFont="1" applyFill="1" applyBorder="1" applyAlignment="1">
      <alignment horizontal="center" vertical="center"/>
    </xf>
    <xf numFmtId="3" fontId="49" fillId="25" borderId="12" xfId="0" applyNumberFormat="1" applyFont="1" applyFill="1" applyBorder="1" applyAlignment="1">
      <alignment horizontal="center" vertical="center"/>
    </xf>
    <xf numFmtId="0" fontId="40" fillId="0" borderId="9" xfId="0" applyFont="1" applyBorder="1" applyAlignment="1">
      <alignment horizontal="center" vertical="center"/>
    </xf>
    <xf numFmtId="165" fontId="24" fillId="20" borderId="6" xfId="0" applyNumberFormat="1" applyFont="1" applyFill="1" applyBorder="1" applyAlignment="1">
      <alignment horizontal="center" vertical="center"/>
    </xf>
    <xf numFmtId="0" fontId="40" fillId="0" borderId="6" xfId="0" applyFont="1" applyBorder="1" applyAlignment="1">
      <alignment horizontal="center" vertical="center"/>
    </xf>
    <xf numFmtId="165" fontId="24" fillId="20" borderId="12" xfId="0" applyNumberFormat="1" applyFont="1" applyFill="1" applyBorder="1" applyAlignment="1">
      <alignment horizontal="center" vertical="center"/>
    </xf>
    <xf numFmtId="0" fontId="20" fillId="0" borderId="31" xfId="0" applyFont="1" applyFill="1" applyBorder="1" applyAlignment="1">
      <alignment horizontal="center" vertical="center"/>
    </xf>
    <xf numFmtId="0" fontId="20" fillId="0" borderId="34" xfId="0" applyFont="1" applyFill="1" applyBorder="1" applyAlignment="1">
      <alignment horizontal="center" vertical="center"/>
    </xf>
    <xf numFmtId="4" fontId="1" fillId="0" borderId="8" xfId="0" applyNumberFormat="1" applyFont="1" applyBorder="1"/>
    <xf numFmtId="0" fontId="5" fillId="12" borderId="5" xfId="0" applyFont="1" applyFill="1" applyBorder="1" applyAlignment="1">
      <alignment horizontal="center" vertical="center"/>
    </xf>
    <xf numFmtId="0" fontId="1" fillId="0" borderId="37" xfId="0" applyFont="1" applyBorder="1" applyAlignment="1">
      <alignment horizontal="center" vertical="center"/>
    </xf>
    <xf numFmtId="1" fontId="36" fillId="0" borderId="20" xfId="0" applyNumberFormat="1" applyFont="1" applyFill="1" applyBorder="1" applyAlignment="1">
      <alignment horizontal="center" vertical="center" wrapText="1"/>
    </xf>
    <xf numFmtId="0" fontId="5" fillId="0" borderId="0" xfId="0" applyFont="1" applyAlignment="1">
      <alignment vertical="center"/>
    </xf>
    <xf numFmtId="4" fontId="3" fillId="22" borderId="8" xfId="0" applyNumberFormat="1" applyFont="1" applyFill="1" applyBorder="1" applyAlignment="1">
      <alignment horizontal="center" vertical="center" wrapText="1"/>
    </xf>
    <xf numFmtId="4" fontId="7" fillId="22" borderId="38" xfId="0" applyNumberFormat="1" applyFont="1" applyFill="1" applyBorder="1" applyAlignment="1">
      <alignment horizontal="center" vertical="center" wrapText="1"/>
    </xf>
    <xf numFmtId="0" fontId="3" fillId="0" borderId="7" xfId="0" applyFont="1" applyFill="1" applyBorder="1" applyAlignment="1">
      <alignment horizontal="center" vertical="center" wrapText="1"/>
    </xf>
    <xf numFmtId="4" fontId="4" fillId="0" borderId="16" xfId="0" applyNumberFormat="1" applyFont="1" applyFill="1" applyBorder="1" applyAlignment="1">
      <alignment horizontal="center" vertical="center"/>
    </xf>
    <xf numFmtId="4" fontId="4" fillId="0" borderId="7" xfId="0" applyNumberFormat="1" applyFont="1" applyFill="1" applyBorder="1" applyAlignment="1">
      <alignment horizontal="center" vertical="center"/>
    </xf>
    <xf numFmtId="0" fontId="1" fillId="0" borderId="11" xfId="0" applyFont="1" applyBorder="1" applyAlignment="1">
      <alignment horizontal="center" vertical="center"/>
    </xf>
    <xf numFmtId="165" fontId="6" fillId="0" borderId="7" xfId="0" applyNumberFormat="1" applyFont="1" applyFill="1" applyBorder="1" applyAlignment="1">
      <alignment horizontal="center" vertical="center"/>
    </xf>
    <xf numFmtId="165" fontId="6" fillId="11" borderId="9" xfId="0" applyNumberFormat="1" applyFont="1" applyFill="1" applyBorder="1" applyAlignment="1">
      <alignment horizontal="center" vertical="center"/>
    </xf>
    <xf numFmtId="0" fontId="1" fillId="0" borderId="0" xfId="0" applyFont="1" applyAlignment="1">
      <alignment vertical="center"/>
    </xf>
    <xf numFmtId="164" fontId="1" fillId="0" borderId="0" xfId="0" applyNumberFormat="1" applyFont="1" applyAlignment="1">
      <alignment vertical="center"/>
    </xf>
    <xf numFmtId="4" fontId="1" fillId="0" borderId="6" xfId="0" applyNumberFormat="1" applyFont="1" applyBorder="1" applyAlignment="1">
      <alignment vertical="center"/>
    </xf>
    <xf numFmtId="0" fontId="1" fillId="0" borderId="12" xfId="0" applyFont="1" applyBorder="1" applyAlignment="1">
      <alignment vertical="center"/>
    </xf>
    <xf numFmtId="164" fontId="1" fillId="0" borderId="12" xfId="0" applyNumberFormat="1" applyFont="1" applyBorder="1" applyAlignment="1">
      <alignment vertical="center"/>
    </xf>
    <xf numFmtId="4" fontId="1" fillId="0" borderId="12" xfId="0" applyNumberFormat="1" applyFont="1" applyBorder="1" applyAlignment="1">
      <alignment vertical="center"/>
    </xf>
    <xf numFmtId="4" fontId="24" fillId="23" borderId="6" xfId="0" applyNumberFormat="1" applyFont="1" applyFill="1" applyBorder="1" applyAlignment="1">
      <alignment horizontal="center" vertical="center" wrapText="1"/>
    </xf>
    <xf numFmtId="4" fontId="3" fillId="23" borderId="6" xfId="0" applyNumberFormat="1" applyFont="1" applyFill="1" applyBorder="1" applyAlignment="1">
      <alignment horizontal="center" vertical="center"/>
    </xf>
    <xf numFmtId="1" fontId="3" fillId="23" borderId="4" xfId="0" applyNumberFormat="1" applyFont="1" applyFill="1" applyBorder="1" applyAlignment="1">
      <alignment horizontal="center" vertical="center" wrapText="1"/>
    </xf>
    <xf numFmtId="4" fontId="4" fillId="23" borderId="1" xfId="0" applyNumberFormat="1" applyFont="1" applyFill="1" applyBorder="1" applyAlignment="1">
      <alignment horizontal="center" vertical="center"/>
    </xf>
    <xf numFmtId="4" fontId="4" fillId="23" borderId="16" xfId="0" applyNumberFormat="1" applyFont="1" applyFill="1" applyBorder="1" applyAlignment="1">
      <alignment horizontal="center" vertical="center"/>
    </xf>
    <xf numFmtId="4" fontId="24" fillId="0" borderId="7" xfId="0" applyNumberFormat="1" applyFont="1" applyFill="1" applyBorder="1" applyAlignment="1">
      <alignment horizontal="center" vertical="center" wrapText="1"/>
    </xf>
    <xf numFmtId="1" fontId="36" fillId="0" borderId="22" xfId="0" applyNumberFormat="1" applyFont="1" applyBorder="1" applyAlignment="1">
      <alignment horizontal="center" vertical="center" wrapText="1"/>
    </xf>
    <xf numFmtId="166" fontId="45" fillId="12" borderId="18" xfId="0" applyNumberFormat="1" applyFont="1" applyFill="1" applyBorder="1" applyAlignment="1">
      <alignment vertical="center"/>
    </xf>
    <xf numFmtId="0" fontId="16" fillId="17" borderId="0" xfId="0" applyFont="1" applyFill="1" applyAlignment="1">
      <alignment vertical="center"/>
    </xf>
    <xf numFmtId="0" fontId="37" fillId="17" borderId="0" xfId="0" applyFont="1" applyFill="1" applyAlignment="1">
      <alignment vertical="center"/>
    </xf>
    <xf numFmtId="0" fontId="16" fillId="17" borderId="0" xfId="0" applyFont="1" applyFill="1"/>
    <xf numFmtId="0" fontId="5" fillId="17" borderId="0" xfId="0" applyFont="1" applyFill="1" applyAlignment="1">
      <alignment horizontal="right" vertical="center"/>
    </xf>
    <xf numFmtId="1" fontId="36" fillId="17" borderId="20" xfId="0" applyNumberFormat="1" applyFont="1" applyFill="1" applyBorder="1" applyAlignment="1">
      <alignment horizontal="center" vertical="center" wrapText="1"/>
    </xf>
    <xf numFmtId="4" fontId="5" fillId="17" borderId="34" xfId="0" applyNumberFormat="1" applyFont="1" applyFill="1" applyBorder="1" applyAlignment="1">
      <alignment horizontal="right" vertical="center"/>
    </xf>
    <xf numFmtId="4" fontId="16" fillId="17" borderId="0" xfId="0" applyNumberFormat="1" applyFont="1" applyFill="1" applyBorder="1" applyAlignment="1">
      <alignment vertical="center"/>
    </xf>
    <xf numFmtId="4" fontId="37" fillId="17" borderId="0" xfId="0" applyNumberFormat="1" applyFont="1" applyFill="1" applyBorder="1" applyAlignment="1">
      <alignment vertical="center"/>
    </xf>
    <xf numFmtId="165" fontId="63" fillId="10" borderId="33" xfId="0" applyNumberFormat="1" applyFont="1" applyFill="1" applyBorder="1" applyAlignment="1">
      <alignment horizontal="center" vertical="center"/>
    </xf>
    <xf numFmtId="4" fontId="63" fillId="10" borderId="33" xfId="0" applyNumberFormat="1" applyFont="1" applyFill="1" applyBorder="1" applyAlignment="1">
      <alignment horizontal="center" vertical="center"/>
    </xf>
    <xf numFmtId="0" fontId="64" fillId="0" borderId="0" xfId="0" applyFont="1" applyBorder="1" applyAlignment="1">
      <alignment vertical="center"/>
    </xf>
    <xf numFmtId="4" fontId="64" fillId="0" borderId="0" xfId="0" applyNumberFormat="1" applyFont="1" applyBorder="1" applyAlignment="1">
      <alignment vertical="center"/>
    </xf>
    <xf numFmtId="4" fontId="38" fillId="0" borderId="0" xfId="0" applyNumberFormat="1" applyFont="1" applyBorder="1" applyAlignment="1">
      <alignment vertical="center"/>
    </xf>
    <xf numFmtId="4" fontId="38" fillId="0" borderId="34" xfId="0" applyNumberFormat="1" applyFont="1" applyBorder="1" applyAlignment="1">
      <alignment vertical="center"/>
    </xf>
    <xf numFmtId="0" fontId="64" fillId="0" borderId="4" xfId="0" applyFont="1" applyBorder="1" applyAlignment="1">
      <alignment vertical="center"/>
    </xf>
    <xf numFmtId="4" fontId="64" fillId="0" borderId="4" xfId="0" applyNumberFormat="1" applyFont="1" applyBorder="1" applyAlignment="1">
      <alignment vertical="center"/>
    </xf>
    <xf numFmtId="4" fontId="38" fillId="0" borderId="4" xfId="0" applyNumberFormat="1" applyFont="1" applyBorder="1" applyAlignment="1">
      <alignment vertical="center"/>
    </xf>
    <xf numFmtId="4" fontId="38" fillId="0" borderId="23" xfId="0" applyNumberFormat="1" applyFont="1" applyBorder="1" applyAlignment="1">
      <alignment horizontal="right" vertical="center"/>
    </xf>
    <xf numFmtId="1" fontId="47" fillId="21" borderId="4" xfId="0" applyNumberFormat="1" applyFont="1" applyFill="1" applyBorder="1" applyAlignment="1">
      <alignment horizontal="center" vertical="center"/>
    </xf>
    <xf numFmtId="1" fontId="3" fillId="0" borderId="23" xfId="0" applyNumberFormat="1" applyFont="1" applyBorder="1" applyAlignment="1">
      <alignment horizontal="center" vertical="center"/>
    </xf>
    <xf numFmtId="0" fontId="47" fillId="21" borderId="20" xfId="0" applyFont="1" applyFill="1" applyBorder="1" applyAlignment="1">
      <alignment horizontal="center" vertical="center" wrapText="1"/>
    </xf>
    <xf numFmtId="0" fontId="45" fillId="0" borderId="0" xfId="0" applyFont="1" applyAlignment="1">
      <alignment vertical="center"/>
    </xf>
    <xf numFmtId="4" fontId="67" fillId="10" borderId="33" xfId="0" applyNumberFormat="1" applyFont="1" applyFill="1" applyBorder="1" applyAlignment="1">
      <alignment horizontal="left" vertical="center"/>
    </xf>
    <xf numFmtId="0" fontId="35" fillId="17" borderId="0" xfId="0" applyFont="1" applyFill="1" applyAlignment="1">
      <alignment vertical="center"/>
    </xf>
    <xf numFmtId="4" fontId="68" fillId="17" borderId="33" xfId="0" applyNumberFormat="1" applyFont="1" applyFill="1" applyBorder="1" applyAlignment="1">
      <alignment horizontal="left" vertical="center"/>
    </xf>
    <xf numFmtId="4" fontId="66" fillId="10" borderId="33" xfId="0" applyNumberFormat="1" applyFont="1" applyFill="1" applyBorder="1" applyAlignment="1">
      <alignment horizontal="center" vertical="center"/>
    </xf>
    <xf numFmtId="0" fontId="66" fillId="0" borderId="0" xfId="0" applyFont="1" applyAlignment="1">
      <alignment vertical="center"/>
    </xf>
    <xf numFmtId="4" fontId="41" fillId="17" borderId="33" xfId="0" applyNumberFormat="1" applyFont="1" applyFill="1" applyBorder="1" applyAlignment="1">
      <alignment horizontal="center" vertical="center"/>
    </xf>
    <xf numFmtId="4" fontId="41" fillId="17" borderId="34" xfId="0" applyNumberFormat="1" applyFont="1" applyFill="1" applyBorder="1" applyAlignment="1">
      <alignment horizontal="right" vertical="center"/>
    </xf>
    <xf numFmtId="4" fontId="60" fillId="17" borderId="47" xfId="0" applyNumberFormat="1" applyFont="1" applyFill="1" applyBorder="1" applyAlignment="1">
      <alignment horizontal="center" vertical="center"/>
    </xf>
    <xf numFmtId="4" fontId="41" fillId="0" borderId="34" xfId="0" applyNumberFormat="1" applyFont="1" applyBorder="1" applyAlignment="1">
      <alignment vertical="center"/>
    </xf>
    <xf numFmtId="4" fontId="41" fillId="0" borderId="23" xfId="0" applyNumberFormat="1" applyFont="1" applyBorder="1" applyAlignment="1">
      <alignment vertical="center"/>
    </xf>
    <xf numFmtId="4" fontId="69" fillId="11" borderId="9" xfId="0" applyNumberFormat="1" applyFont="1" applyFill="1" applyBorder="1" applyAlignment="1">
      <alignment horizontal="center" vertical="center" wrapText="1"/>
    </xf>
    <xf numFmtId="165" fontId="6" fillId="11" borderId="9" xfId="0" applyNumberFormat="1" applyFont="1" applyFill="1" applyBorder="1" applyAlignment="1">
      <alignment horizontal="center" vertical="center"/>
    </xf>
    <xf numFmtId="1" fontId="3" fillId="0" borderId="18" xfId="0" applyNumberFormat="1" applyFont="1" applyBorder="1" applyAlignment="1">
      <alignment horizontal="center" vertical="top" wrapText="1"/>
    </xf>
    <xf numFmtId="0" fontId="4" fillId="9" borderId="12" xfId="0" applyFont="1" applyFill="1" applyBorder="1" applyAlignment="1">
      <alignment horizontal="center" vertical="center" wrapText="1"/>
    </xf>
    <xf numFmtId="4" fontId="23" fillId="8" borderId="12" xfId="0" applyNumberFormat="1" applyFont="1" applyFill="1" applyBorder="1" applyAlignment="1">
      <alignment horizontal="center" vertical="center"/>
    </xf>
    <xf numFmtId="4" fontId="3" fillId="9" borderId="12" xfId="0" applyNumberFormat="1" applyFont="1" applyFill="1" applyBorder="1" applyAlignment="1">
      <alignment horizontal="center" vertical="center" wrapText="1"/>
    </xf>
    <xf numFmtId="4" fontId="3" fillId="22" borderId="38" xfId="0" applyNumberFormat="1" applyFont="1" applyFill="1" applyBorder="1" applyAlignment="1">
      <alignment horizontal="center" vertical="center" wrapText="1"/>
    </xf>
    <xf numFmtId="0" fontId="4" fillId="3" borderId="12" xfId="0" applyFont="1" applyFill="1" applyBorder="1" applyAlignment="1">
      <alignment horizontal="center" vertical="center" wrapText="1"/>
    </xf>
    <xf numFmtId="2" fontId="26" fillId="11" borderId="12" xfId="0" applyNumberFormat="1" applyFont="1" applyFill="1" applyBorder="1" applyAlignment="1">
      <alignment horizontal="center" vertical="center" wrapText="1"/>
    </xf>
    <xf numFmtId="4" fontId="49" fillId="21" borderId="9" xfId="0" applyNumberFormat="1" applyFont="1" applyFill="1" applyBorder="1" applyAlignment="1">
      <alignment horizontal="center" vertical="center" wrapText="1"/>
    </xf>
    <xf numFmtId="4" fontId="52" fillId="22" borderId="12" xfId="0" applyNumberFormat="1" applyFont="1" applyFill="1" applyBorder="1" applyAlignment="1">
      <alignment horizontal="center" vertical="center" wrapText="1"/>
    </xf>
    <xf numFmtId="2" fontId="50" fillId="21" borderId="12" xfId="0" applyNumberFormat="1" applyFont="1" applyFill="1" applyBorder="1" applyAlignment="1">
      <alignment horizontal="center" vertical="center" wrapText="1"/>
    </xf>
    <xf numFmtId="2" fontId="26" fillId="11" borderId="38" xfId="0" applyNumberFormat="1" applyFont="1" applyFill="1" applyBorder="1" applyAlignment="1">
      <alignment horizontal="center" vertical="center" wrapText="1"/>
    </xf>
    <xf numFmtId="165" fontId="36" fillId="10" borderId="6" xfId="0" applyNumberFormat="1" applyFont="1" applyFill="1" applyBorder="1" applyAlignment="1">
      <alignment horizontal="center" vertical="center"/>
    </xf>
    <xf numFmtId="4" fontId="36" fillId="10" borderId="6" xfId="0" applyNumberFormat="1" applyFont="1" applyFill="1" applyBorder="1" applyAlignment="1">
      <alignment horizontal="center" vertical="center"/>
    </xf>
    <xf numFmtId="1" fontId="3" fillId="0" borderId="18" xfId="0" applyNumberFormat="1" applyFont="1" applyFill="1" applyBorder="1" applyAlignment="1">
      <alignment horizontal="center" vertical="top" wrapText="1"/>
    </xf>
    <xf numFmtId="1" fontId="7" fillId="15" borderId="32" xfId="0" applyNumberFormat="1" applyFont="1" applyFill="1" applyBorder="1" applyAlignment="1">
      <alignment horizontal="center" vertical="top" wrapText="1"/>
    </xf>
    <xf numFmtId="1" fontId="3" fillId="0" borderId="32" xfId="0" applyNumberFormat="1" applyFont="1" applyBorder="1" applyAlignment="1">
      <alignment horizontal="center" vertical="top" wrapText="1"/>
    </xf>
    <xf numFmtId="1" fontId="47" fillId="21" borderId="0" xfId="0" applyNumberFormat="1" applyFont="1" applyFill="1" applyBorder="1" applyAlignment="1">
      <alignment horizontal="center" vertical="center"/>
    </xf>
    <xf numFmtId="1" fontId="3" fillId="0" borderId="18" xfId="0" applyNumberFormat="1" applyFont="1" applyBorder="1" applyAlignment="1">
      <alignment horizontal="center" vertical="center"/>
    </xf>
    <xf numFmtId="1" fontId="3" fillId="0" borderId="34" xfId="0" applyNumberFormat="1" applyFont="1" applyBorder="1" applyAlignment="1">
      <alignment horizontal="center" vertical="center"/>
    </xf>
    <xf numFmtId="4" fontId="70" fillId="21" borderId="6" xfId="0" applyNumberFormat="1" applyFont="1" applyFill="1" applyBorder="1" applyAlignment="1">
      <alignment horizontal="center" vertical="center"/>
    </xf>
    <xf numFmtId="1" fontId="3" fillId="0" borderId="0" xfId="0" applyNumberFormat="1" applyFont="1" applyBorder="1" applyAlignment="1">
      <alignment horizontal="center" vertical="top" wrapText="1"/>
    </xf>
    <xf numFmtId="165" fontId="25" fillId="10" borderId="9" xfId="0" applyNumberFormat="1" applyFont="1" applyFill="1" applyBorder="1" applyAlignment="1">
      <alignment horizontal="center" vertical="center"/>
    </xf>
    <xf numFmtId="4" fontId="25" fillId="10" borderId="9" xfId="0" applyNumberFormat="1" applyFont="1" applyFill="1" applyBorder="1" applyAlignment="1">
      <alignment horizontal="center" vertical="center"/>
    </xf>
    <xf numFmtId="4" fontId="28" fillId="21" borderId="9" xfId="0" applyNumberFormat="1" applyFont="1" applyFill="1" applyBorder="1" applyAlignment="1">
      <alignment horizontal="center" vertical="center"/>
    </xf>
    <xf numFmtId="4" fontId="25" fillId="10" borderId="36" xfId="0" applyNumberFormat="1" applyFont="1" applyFill="1" applyBorder="1" applyAlignment="1">
      <alignment horizontal="center" vertical="center"/>
    </xf>
    <xf numFmtId="4" fontId="36" fillId="10" borderId="8" xfId="0" applyNumberFormat="1" applyFont="1" applyFill="1" applyBorder="1" applyAlignment="1">
      <alignment horizontal="center" vertical="center"/>
    </xf>
    <xf numFmtId="165" fontId="36" fillId="10" borderId="12" xfId="0" applyNumberFormat="1" applyFont="1" applyFill="1" applyBorder="1" applyAlignment="1">
      <alignment horizontal="center" vertical="center"/>
    </xf>
    <xf numFmtId="4" fontId="36" fillId="10" borderId="12" xfId="0" applyNumberFormat="1" applyFont="1" applyFill="1" applyBorder="1" applyAlignment="1">
      <alignment horizontal="center" vertical="center"/>
    </xf>
    <xf numFmtId="4" fontId="70" fillId="21" borderId="12" xfId="0" applyNumberFormat="1" applyFont="1" applyFill="1" applyBorder="1" applyAlignment="1">
      <alignment horizontal="center" vertical="center"/>
    </xf>
    <xf numFmtId="4" fontId="36" fillId="10" borderId="38" xfId="0" applyNumberFormat="1" applyFont="1" applyFill="1" applyBorder="1" applyAlignment="1">
      <alignment horizontal="center" vertical="center"/>
    </xf>
    <xf numFmtId="4" fontId="28" fillId="21" borderId="51" xfId="0" applyNumberFormat="1" applyFont="1" applyFill="1" applyBorder="1" applyAlignment="1">
      <alignment horizontal="center" vertical="center"/>
    </xf>
    <xf numFmtId="1" fontId="3" fillId="0" borderId="18" xfId="0" applyNumberFormat="1" applyFont="1" applyFill="1" applyBorder="1" applyAlignment="1">
      <alignment horizontal="center" vertical="center" wrapText="1"/>
    </xf>
    <xf numFmtId="1" fontId="3" fillId="15" borderId="32" xfId="0" applyNumberFormat="1" applyFont="1" applyFill="1" applyBorder="1" applyAlignment="1">
      <alignment horizontal="center" vertical="center" wrapText="1"/>
    </xf>
    <xf numFmtId="1" fontId="7" fillId="15" borderId="32" xfId="0" applyNumberFormat="1" applyFont="1" applyFill="1" applyBorder="1" applyAlignment="1">
      <alignment horizontal="center" vertical="center" wrapText="1"/>
    </xf>
    <xf numFmtId="1" fontId="3" fillId="0" borderId="18" xfId="0" applyNumberFormat="1" applyFont="1" applyBorder="1" applyAlignment="1">
      <alignment horizontal="center" vertical="center" wrapText="1"/>
    </xf>
    <xf numFmtId="1" fontId="3" fillId="0" borderId="32" xfId="0" applyNumberFormat="1" applyFont="1" applyBorder="1" applyAlignment="1">
      <alignment horizontal="center" vertical="center" wrapText="1"/>
    </xf>
    <xf numFmtId="165" fontId="25" fillId="10" borderId="35" xfId="0" applyNumberFormat="1" applyFont="1" applyFill="1" applyBorder="1" applyAlignment="1">
      <alignment horizontal="center" vertical="center"/>
    </xf>
    <xf numFmtId="165" fontId="36" fillId="10" borderId="5" xfId="0" applyNumberFormat="1" applyFont="1" applyFill="1" applyBorder="1" applyAlignment="1">
      <alignment horizontal="center" vertical="center"/>
    </xf>
    <xf numFmtId="165" fontId="36" fillId="10" borderId="37" xfId="0" applyNumberFormat="1" applyFont="1" applyFill="1" applyBorder="1" applyAlignment="1">
      <alignment horizontal="center" vertical="center"/>
    </xf>
    <xf numFmtId="2" fontId="26" fillId="8" borderId="12" xfId="0" applyNumberFormat="1" applyFont="1" applyFill="1" applyBorder="1" applyAlignment="1">
      <alignment horizontal="center" vertical="center"/>
    </xf>
    <xf numFmtId="2" fontId="50" fillId="21" borderId="12" xfId="0" applyNumberFormat="1" applyFont="1" applyFill="1" applyBorder="1" applyAlignment="1">
      <alignment horizontal="center" vertical="center"/>
    </xf>
    <xf numFmtId="2" fontId="26" fillId="8" borderId="38" xfId="0" applyNumberFormat="1" applyFont="1" applyFill="1" applyBorder="1" applyAlignment="1">
      <alignment horizontal="center" vertical="center"/>
    </xf>
    <xf numFmtId="0" fontId="1" fillId="0" borderId="0" xfId="0" applyFont="1" applyAlignment="1">
      <alignment horizontal="right" vertical="center"/>
    </xf>
    <xf numFmtId="0" fontId="41" fillId="17" borderId="0" xfId="0" applyFont="1" applyFill="1" applyAlignment="1">
      <alignment horizontal="right" vertical="center"/>
    </xf>
    <xf numFmtId="0" fontId="41" fillId="0" borderId="0" xfId="0" applyFont="1" applyAlignment="1">
      <alignment horizontal="right" vertical="center"/>
    </xf>
    <xf numFmtId="3" fontId="10" fillId="0" borderId="28" xfId="0" applyNumberFormat="1" applyFont="1" applyBorder="1" applyAlignment="1">
      <alignment horizontal="center" vertical="center"/>
    </xf>
    <xf numFmtId="2" fontId="52" fillId="2" borderId="7" xfId="0" applyNumberFormat="1" applyFont="1" applyFill="1" applyBorder="1" applyAlignment="1">
      <alignment horizontal="center" vertical="center" wrapText="1"/>
    </xf>
    <xf numFmtId="2" fontId="3" fillId="2" borderId="54" xfId="0" applyNumberFormat="1" applyFont="1" applyFill="1" applyBorder="1" applyAlignment="1">
      <alignment horizontal="center" vertical="center" wrapText="1"/>
    </xf>
    <xf numFmtId="0" fontId="2" fillId="5" borderId="7" xfId="0" applyFont="1" applyFill="1" applyBorder="1" applyAlignment="1">
      <alignment vertical="center" wrapText="1"/>
    </xf>
    <xf numFmtId="14" fontId="2" fillId="20" borderId="6" xfId="0" applyNumberFormat="1" applyFont="1" applyFill="1" applyBorder="1" applyAlignment="1">
      <alignment horizontal="center" vertical="center"/>
    </xf>
    <xf numFmtId="3" fontId="71" fillId="5" borderId="6" xfId="0" applyNumberFormat="1" applyFont="1" applyFill="1" applyBorder="1" applyAlignment="1">
      <alignment horizontal="center" vertical="center"/>
    </xf>
    <xf numFmtId="0" fontId="23" fillId="26" borderId="6" xfId="0" applyFont="1" applyFill="1" applyBorder="1" applyAlignment="1">
      <alignment vertical="center" wrapText="1"/>
    </xf>
    <xf numFmtId="3" fontId="10" fillId="27" borderId="9" xfId="0" applyNumberFormat="1" applyFont="1" applyFill="1" applyBorder="1" applyAlignment="1">
      <alignment horizontal="center" vertical="center"/>
    </xf>
    <xf numFmtId="3" fontId="10" fillId="27" borderId="7" xfId="0" applyNumberFormat="1" applyFont="1" applyFill="1" applyBorder="1" applyAlignment="1">
      <alignment horizontal="center" vertical="center"/>
    </xf>
    <xf numFmtId="0" fontId="2" fillId="5" borderId="6" xfId="0" applyFont="1" applyFill="1" applyBorder="1" applyAlignment="1">
      <alignment vertical="center" wrapText="1"/>
    </xf>
    <xf numFmtId="0" fontId="23" fillId="26" borderId="7" xfId="0" applyFont="1" applyFill="1" applyBorder="1" applyAlignment="1">
      <alignment vertical="center" wrapText="1"/>
    </xf>
    <xf numFmtId="0" fontId="10" fillId="5" borderId="7" xfId="0" applyFont="1" applyFill="1" applyBorder="1" applyAlignment="1">
      <alignment horizontal="left" vertical="center" wrapText="1"/>
    </xf>
    <xf numFmtId="0" fontId="2" fillId="5" borderId="7" xfId="0" applyFont="1" applyFill="1" applyBorder="1" applyAlignment="1">
      <alignment horizontal="left" vertical="center" wrapText="1"/>
    </xf>
    <xf numFmtId="4" fontId="3" fillId="27" borderId="6" xfId="0" applyNumberFormat="1" applyFont="1" applyFill="1" applyBorder="1" applyAlignment="1">
      <alignment horizontal="center" vertical="center"/>
    </xf>
    <xf numFmtId="2" fontId="10" fillId="28" borderId="7" xfId="0" applyNumberFormat="1" applyFont="1" applyFill="1" applyBorder="1" applyAlignment="1">
      <alignment horizontal="center" vertical="center" wrapText="1"/>
    </xf>
    <xf numFmtId="4" fontId="3" fillId="20" borderId="6" xfId="0" applyNumberFormat="1" applyFont="1" applyFill="1" applyBorder="1" applyAlignment="1">
      <alignment horizontal="center" vertical="center"/>
    </xf>
    <xf numFmtId="4" fontId="10" fillId="0" borderId="6" xfId="0" applyNumberFormat="1" applyFont="1" applyFill="1" applyBorder="1" applyAlignment="1">
      <alignment horizontal="center" vertical="center"/>
    </xf>
    <xf numFmtId="4" fontId="71" fillId="5" borderId="6" xfId="0" applyNumberFormat="1" applyFont="1" applyFill="1" applyBorder="1" applyAlignment="1">
      <alignment horizontal="center" vertical="center"/>
    </xf>
    <xf numFmtId="4" fontId="73" fillId="20" borderId="6" xfId="0" applyNumberFormat="1" applyFont="1" applyFill="1" applyBorder="1" applyAlignment="1">
      <alignment horizontal="center" vertical="center"/>
    </xf>
    <xf numFmtId="2" fontId="3" fillId="2" borderId="7" xfId="0" applyNumberFormat="1" applyFont="1" applyFill="1" applyBorder="1" applyAlignment="1">
      <alignment horizontal="center" vertical="center" wrapText="1"/>
    </xf>
    <xf numFmtId="2" fontId="10" fillId="5" borderId="7" xfId="0" applyNumberFormat="1" applyFont="1" applyFill="1" applyBorder="1" applyAlignment="1">
      <alignment horizontal="left" vertical="center" wrapText="1"/>
    </xf>
    <xf numFmtId="2" fontId="2" fillId="5" borderId="7" xfId="0" applyNumberFormat="1" applyFont="1" applyFill="1" applyBorder="1" applyAlignment="1">
      <alignment horizontal="left" vertical="center" wrapText="1"/>
    </xf>
    <xf numFmtId="2" fontId="3" fillId="31" borderId="54" xfId="0" applyNumberFormat="1" applyFont="1" applyFill="1" applyBorder="1" applyAlignment="1">
      <alignment horizontal="center" vertical="center" wrapText="1"/>
    </xf>
    <xf numFmtId="167" fontId="2" fillId="5" borderId="7" xfId="0" applyNumberFormat="1" applyFont="1" applyFill="1" applyBorder="1" applyAlignment="1">
      <alignment horizontal="center" vertical="center" wrapText="1"/>
    </xf>
    <xf numFmtId="168" fontId="10" fillId="0" borderId="9" xfId="0" applyNumberFormat="1" applyFont="1" applyBorder="1" applyAlignment="1">
      <alignment horizontal="center" vertical="center"/>
    </xf>
    <xf numFmtId="4" fontId="10" fillId="0" borderId="6" xfId="0" applyNumberFormat="1" applyFont="1" applyBorder="1" applyAlignment="1">
      <alignment horizontal="center" vertical="center"/>
    </xf>
    <xf numFmtId="4" fontId="71" fillId="20" borderId="6" xfId="0" applyNumberFormat="1" applyFont="1" applyFill="1" applyBorder="1" applyAlignment="1">
      <alignment horizontal="center" vertical="center"/>
    </xf>
    <xf numFmtId="2" fontId="23" fillId="31" borderId="54" xfId="0" applyNumberFormat="1" applyFont="1" applyFill="1" applyBorder="1" applyAlignment="1">
      <alignment horizontal="center" vertical="center" wrapText="1"/>
    </xf>
    <xf numFmtId="2" fontId="3" fillId="2" borderId="10" xfId="0" applyNumberFormat="1" applyFont="1" applyFill="1" applyBorder="1" applyAlignment="1">
      <alignment horizontal="center" vertical="center" wrapText="1"/>
    </xf>
    <xf numFmtId="0" fontId="10" fillId="0" borderId="6" xfId="0" applyFont="1" applyBorder="1" applyAlignment="1">
      <alignment horizontal="center" vertical="center"/>
    </xf>
    <xf numFmtId="2" fontId="10" fillId="5" borderId="6" xfId="0" applyNumberFormat="1" applyFont="1" applyFill="1" applyBorder="1" applyAlignment="1">
      <alignment horizontal="left" vertical="center" wrapText="1"/>
    </xf>
    <xf numFmtId="3" fontId="10" fillId="27" borderId="6" xfId="0" applyNumberFormat="1" applyFont="1" applyFill="1" applyBorder="1" applyAlignment="1">
      <alignment horizontal="center" vertical="center"/>
    </xf>
    <xf numFmtId="14" fontId="10" fillId="0" borderId="6" xfId="0" applyNumberFormat="1" applyFont="1" applyBorder="1" applyAlignment="1">
      <alignment horizontal="center" vertical="center"/>
    </xf>
    <xf numFmtId="169" fontId="10" fillId="0" borderId="6" xfId="0" applyNumberFormat="1" applyFont="1" applyBorder="1" applyAlignment="1">
      <alignment horizontal="center" vertical="center"/>
    </xf>
    <xf numFmtId="169" fontId="16" fillId="0" borderId="0" xfId="0" applyNumberFormat="1" applyFont="1"/>
    <xf numFmtId="169" fontId="52" fillId="2" borderId="6" xfId="0" applyNumberFormat="1" applyFont="1" applyFill="1" applyBorder="1" applyAlignment="1">
      <alignment horizontal="center" vertical="center" wrapText="1"/>
    </xf>
    <xf numFmtId="169" fontId="3" fillId="2" borderId="6" xfId="0" applyNumberFormat="1" applyFont="1" applyFill="1" applyBorder="1" applyAlignment="1">
      <alignment horizontal="center" vertical="center" wrapText="1"/>
    </xf>
    <xf numFmtId="170" fontId="2" fillId="20" borderId="6" xfId="0" applyNumberFormat="1" applyFont="1" applyFill="1" applyBorder="1" applyAlignment="1">
      <alignment horizontal="center" vertical="center"/>
    </xf>
    <xf numFmtId="4" fontId="2" fillId="20" borderId="6" xfId="0" applyNumberFormat="1" applyFont="1" applyFill="1" applyBorder="1" applyAlignment="1">
      <alignment horizontal="center" vertical="center"/>
    </xf>
    <xf numFmtId="168" fontId="2" fillId="20" borderId="6" xfId="0" applyNumberFormat="1" applyFont="1" applyFill="1" applyBorder="1" applyAlignment="1">
      <alignment horizontal="center" vertical="center"/>
    </xf>
    <xf numFmtId="168" fontId="71" fillId="20" borderId="6" xfId="0" applyNumberFormat="1" applyFont="1" applyFill="1" applyBorder="1" applyAlignment="1">
      <alignment horizontal="center" vertical="center"/>
    </xf>
    <xf numFmtId="2" fontId="74" fillId="31" borderId="10" xfId="0" applyNumberFormat="1" applyFont="1" applyFill="1" applyBorder="1" applyAlignment="1">
      <alignment horizontal="center" vertical="center" wrapText="1"/>
    </xf>
    <xf numFmtId="3" fontId="10" fillId="29" borderId="7" xfId="0" applyNumberFormat="1" applyFont="1" applyFill="1" applyBorder="1" applyAlignment="1">
      <alignment horizontal="center" vertical="center"/>
    </xf>
    <xf numFmtId="168" fontId="2" fillId="20" borderId="7" xfId="0" applyNumberFormat="1" applyFont="1" applyFill="1" applyBorder="1" applyAlignment="1">
      <alignment horizontal="center" vertical="center"/>
    </xf>
    <xf numFmtId="49" fontId="9" fillId="5" borderId="6" xfId="0" applyNumberFormat="1" applyFont="1" applyFill="1" applyBorder="1" applyAlignment="1">
      <alignment horizontal="center" vertical="center"/>
    </xf>
    <xf numFmtId="4" fontId="4" fillId="0" borderId="6" xfId="0" applyNumberFormat="1" applyFont="1" applyFill="1" applyBorder="1" applyAlignment="1">
      <alignment horizontal="center" vertical="center"/>
    </xf>
    <xf numFmtId="2" fontId="2" fillId="20" borderId="7" xfId="0" applyNumberFormat="1" applyFont="1" applyFill="1" applyBorder="1" applyAlignment="1">
      <alignment horizontal="center" vertical="center"/>
    </xf>
    <xf numFmtId="2" fontId="71" fillId="20" borderId="6" xfId="0" applyNumberFormat="1" applyFont="1" applyFill="1" applyBorder="1" applyAlignment="1">
      <alignment horizontal="center" vertical="center"/>
    </xf>
    <xf numFmtId="169" fontId="2" fillId="5" borderId="7" xfId="0" applyNumberFormat="1" applyFont="1" applyFill="1" applyBorder="1" applyAlignment="1">
      <alignment horizontal="center" vertical="center" wrapText="1"/>
    </xf>
    <xf numFmtId="2" fontId="2" fillId="5" borderId="7" xfId="0" applyNumberFormat="1" applyFont="1" applyFill="1" applyBorder="1" applyAlignment="1">
      <alignment horizontal="center" vertical="center" wrapText="1"/>
    </xf>
    <xf numFmtId="2" fontId="71" fillId="5" borderId="7" xfId="0" applyNumberFormat="1" applyFont="1" applyFill="1" applyBorder="1" applyAlignment="1">
      <alignment horizontal="center" vertical="center" wrapText="1"/>
    </xf>
    <xf numFmtId="4" fontId="4" fillId="2" borderId="1" xfId="0" applyNumberFormat="1" applyFont="1" applyFill="1" applyBorder="1" applyAlignment="1">
      <alignment horizontal="center" vertical="center" wrapText="1"/>
    </xf>
    <xf numFmtId="2" fontId="3" fillId="0" borderId="6" xfId="2" applyNumberFormat="1" applyFont="1" applyFill="1" applyBorder="1" applyAlignment="1">
      <alignment horizontal="center" vertical="center" wrapText="1"/>
    </xf>
    <xf numFmtId="4" fontId="3" fillId="0" borderId="6" xfId="2" applyNumberFormat="1" applyFont="1" applyFill="1" applyBorder="1" applyAlignment="1">
      <alignment horizontal="center" vertical="center" wrapText="1"/>
    </xf>
    <xf numFmtId="167" fontId="3" fillId="0" borderId="6" xfId="0" applyNumberFormat="1" applyFont="1" applyFill="1" applyBorder="1" applyAlignment="1">
      <alignment horizontal="center" vertical="center"/>
    </xf>
    <xf numFmtId="168" fontId="7" fillId="0" borderId="6" xfId="0" applyNumberFormat="1" applyFont="1" applyFill="1" applyBorder="1" applyAlignment="1">
      <alignment horizontal="center" vertical="center"/>
    </xf>
    <xf numFmtId="4" fontId="7" fillId="2" borderId="6" xfId="0" applyNumberFormat="1" applyFont="1" applyFill="1" applyBorder="1" applyAlignment="1">
      <alignment horizontal="center" vertical="center" wrapText="1"/>
    </xf>
    <xf numFmtId="0" fontId="75" fillId="2" borderId="1" xfId="0" applyFont="1" applyFill="1" applyBorder="1" applyAlignment="1">
      <alignment horizontal="center" vertical="center" wrapText="1"/>
    </xf>
    <xf numFmtId="2" fontId="3" fillId="0" borderId="6" xfId="0" applyNumberFormat="1" applyFont="1" applyFill="1" applyBorder="1" applyAlignment="1">
      <alignment horizontal="center" vertical="center"/>
    </xf>
    <xf numFmtId="4" fontId="24" fillId="29" borderId="6" xfId="0" applyNumberFormat="1" applyFont="1" applyFill="1" applyBorder="1" applyAlignment="1">
      <alignment horizontal="center" vertical="center" wrapText="1"/>
    </xf>
    <xf numFmtId="4" fontId="4" fillId="29" borderId="6" xfId="0" applyNumberFormat="1" applyFont="1" applyFill="1" applyBorder="1" applyAlignment="1">
      <alignment horizontal="center" vertical="center"/>
    </xf>
    <xf numFmtId="4" fontId="6" fillId="0" borderId="1" xfId="0" applyNumberFormat="1" applyFont="1" applyFill="1" applyBorder="1" applyAlignment="1">
      <alignment horizontal="center" vertical="center"/>
    </xf>
    <xf numFmtId="4" fontId="6" fillId="0" borderId="16" xfId="0" applyNumberFormat="1" applyFont="1" applyBorder="1" applyAlignment="1">
      <alignment horizontal="center" vertical="center"/>
    </xf>
    <xf numFmtId="4" fontId="24" fillId="0" borderId="54" xfId="0" applyNumberFormat="1" applyFont="1" applyFill="1" applyBorder="1" applyAlignment="1">
      <alignment horizontal="center" vertical="center" wrapText="1"/>
    </xf>
    <xf numFmtId="2" fontId="10" fillId="2" borderId="9" xfId="0" applyNumberFormat="1" applyFont="1" applyFill="1" applyBorder="1" applyAlignment="1">
      <alignment horizontal="center" vertical="center" wrapText="1"/>
    </xf>
    <xf numFmtId="2" fontId="10" fillId="2" borderId="36" xfId="0" applyNumberFormat="1" applyFont="1" applyFill="1" applyBorder="1" applyAlignment="1">
      <alignment horizontal="center" vertical="center" wrapText="1"/>
    </xf>
    <xf numFmtId="4" fontId="2" fillId="20" borderId="7" xfId="0" applyNumberFormat="1" applyFont="1" applyFill="1" applyBorder="1" applyAlignment="1">
      <alignment horizontal="center" vertical="center"/>
    </xf>
    <xf numFmtId="4" fontId="71" fillId="20" borderId="7" xfId="0" applyNumberFormat="1" applyFont="1" applyFill="1" applyBorder="1" applyAlignment="1">
      <alignment horizontal="center" vertical="center"/>
    </xf>
    <xf numFmtId="3" fontId="71" fillId="5" borderId="7" xfId="0" applyNumberFormat="1" applyFont="1" applyFill="1" applyBorder="1" applyAlignment="1">
      <alignment horizontal="center" vertical="center"/>
    </xf>
    <xf numFmtId="3" fontId="2" fillId="5" borderId="28" xfId="0" applyNumberFormat="1" applyFont="1" applyFill="1" applyBorder="1" applyAlignment="1">
      <alignment horizontal="center" vertical="center"/>
    </xf>
    <xf numFmtId="3" fontId="2" fillId="5" borderId="7" xfId="0" applyNumberFormat="1" applyFont="1" applyFill="1" applyBorder="1" applyAlignment="1">
      <alignment horizontal="center" vertical="center"/>
    </xf>
    <xf numFmtId="4" fontId="71" fillId="20" borderId="28" xfId="0" applyNumberFormat="1" applyFont="1" applyFill="1" applyBorder="1" applyAlignment="1">
      <alignment horizontal="center" vertical="center"/>
    </xf>
    <xf numFmtId="4" fontId="71" fillId="29" borderId="6" xfId="0" applyNumberFormat="1" applyFont="1" applyFill="1" applyBorder="1" applyAlignment="1">
      <alignment horizontal="center" vertical="center"/>
    </xf>
    <xf numFmtId="3" fontId="71" fillId="28" borderId="6" xfId="0" applyNumberFormat="1" applyFont="1" applyFill="1" applyBorder="1" applyAlignment="1">
      <alignment horizontal="center" vertical="center"/>
    </xf>
    <xf numFmtId="3" fontId="2" fillId="28" borderId="14" xfId="0" applyNumberFormat="1" applyFont="1" applyFill="1" applyBorder="1" applyAlignment="1">
      <alignment horizontal="center" vertical="center"/>
    </xf>
    <xf numFmtId="3" fontId="2" fillId="28" borderId="6" xfId="0" applyNumberFormat="1" applyFont="1" applyFill="1" applyBorder="1" applyAlignment="1">
      <alignment horizontal="center" vertical="center"/>
    </xf>
    <xf numFmtId="4" fontId="71" fillId="29" borderId="14" xfId="0" applyNumberFormat="1" applyFont="1" applyFill="1" applyBorder="1" applyAlignment="1">
      <alignment horizontal="center" vertical="center"/>
    </xf>
    <xf numFmtId="2" fontId="3" fillId="2" borderId="28" xfId="0" applyNumberFormat="1" applyFont="1" applyFill="1" applyBorder="1" applyAlignment="1">
      <alignment horizontal="center" vertical="center" wrapText="1"/>
    </xf>
    <xf numFmtId="3" fontId="2" fillId="5" borderId="54" xfId="0" applyNumberFormat="1" applyFont="1" applyFill="1" applyBorder="1" applyAlignment="1">
      <alignment horizontal="center" vertical="center"/>
    </xf>
    <xf numFmtId="4" fontId="73" fillId="24" borderId="6" xfId="0" applyNumberFormat="1" applyFont="1" applyFill="1" applyBorder="1" applyAlignment="1">
      <alignment horizontal="center" vertical="center" wrapText="1"/>
    </xf>
    <xf numFmtId="2" fontId="10" fillId="2" borderId="6" xfId="0" applyNumberFormat="1" applyFont="1" applyFill="1" applyBorder="1" applyAlignment="1">
      <alignment horizontal="center" vertical="center" wrapText="1"/>
    </xf>
    <xf numFmtId="2" fontId="71" fillId="5" borderId="1" xfId="0" applyNumberFormat="1" applyFont="1" applyFill="1" applyBorder="1" applyAlignment="1">
      <alignment horizontal="center" vertical="center"/>
    </xf>
    <xf numFmtId="167" fontId="10" fillId="0" borderId="9" xfId="0" applyNumberFormat="1" applyFont="1" applyBorder="1" applyAlignment="1">
      <alignment horizontal="center" vertical="center"/>
    </xf>
    <xf numFmtId="167" fontId="10" fillId="0" borderId="27" xfId="0" applyNumberFormat="1" applyFont="1" applyBorder="1" applyAlignment="1">
      <alignment horizontal="center" vertical="center"/>
    </xf>
    <xf numFmtId="167" fontId="52" fillId="2" borderId="6" xfId="0" applyNumberFormat="1" applyFont="1" applyFill="1" applyBorder="1" applyAlignment="1">
      <alignment horizontal="center" vertical="center" wrapText="1"/>
    </xf>
    <xf numFmtId="167" fontId="10" fillId="2" borderId="6" xfId="0" applyNumberFormat="1" applyFont="1" applyFill="1" applyBorder="1" applyAlignment="1">
      <alignment horizontal="center" vertical="center" wrapText="1"/>
    </xf>
    <xf numFmtId="167" fontId="3" fillId="2" borderId="8" xfId="0" applyNumberFormat="1" applyFont="1" applyFill="1" applyBorder="1" applyAlignment="1">
      <alignment horizontal="center" vertical="center" wrapText="1"/>
    </xf>
    <xf numFmtId="1" fontId="10" fillId="5" borderId="7" xfId="0" applyNumberFormat="1" applyFont="1" applyFill="1" applyBorder="1" applyAlignment="1">
      <alignment horizontal="left" vertical="center" wrapText="1"/>
    </xf>
    <xf numFmtId="3" fontId="2" fillId="20" borderId="7" xfId="0" applyNumberFormat="1" applyFont="1" applyFill="1" applyBorder="1" applyAlignment="1">
      <alignment horizontal="center" vertical="center"/>
    </xf>
    <xf numFmtId="2" fontId="56" fillId="2" borderId="7" xfId="0" applyNumberFormat="1" applyFont="1" applyFill="1" applyBorder="1" applyAlignment="1">
      <alignment horizontal="center" vertical="center" wrapText="1"/>
    </xf>
    <xf numFmtId="2" fontId="10" fillId="2" borderId="7" xfId="0" applyNumberFormat="1" applyFont="1" applyFill="1" applyBorder="1" applyAlignment="1">
      <alignment horizontal="center" vertical="center" wrapText="1"/>
    </xf>
    <xf numFmtId="2" fontId="10" fillId="0" borderId="7" xfId="0" applyNumberFormat="1" applyFont="1" applyBorder="1" applyAlignment="1">
      <alignment horizontal="center" vertical="center"/>
    </xf>
    <xf numFmtId="2" fontId="10" fillId="0" borderId="28" xfId="0" applyNumberFormat="1" applyFont="1" applyBorder="1" applyAlignment="1">
      <alignment horizontal="center" vertical="center"/>
    </xf>
    <xf numFmtId="4" fontId="7" fillId="0" borderId="6" xfId="2" applyNumberFormat="1" applyFont="1" applyFill="1" applyBorder="1" applyAlignment="1">
      <alignment horizontal="center" vertical="center" wrapText="1"/>
    </xf>
    <xf numFmtId="1" fontId="2" fillId="5" borderId="7" xfId="0" applyNumberFormat="1" applyFont="1" applyFill="1" applyBorder="1" applyAlignment="1">
      <alignment horizontal="left" vertical="center" wrapText="1"/>
    </xf>
    <xf numFmtId="2" fontId="7" fillId="0" borderId="6" xfId="2" applyNumberFormat="1" applyFont="1" applyFill="1" applyBorder="1" applyAlignment="1">
      <alignment horizontal="center" vertical="center" wrapText="1"/>
    </xf>
    <xf numFmtId="2" fontId="72" fillId="0" borderId="6" xfId="0" applyNumberFormat="1" applyFont="1" applyFill="1" applyBorder="1" applyAlignment="1">
      <alignment horizontal="center" vertical="center"/>
    </xf>
    <xf numFmtId="2" fontId="7" fillId="0" borderId="6" xfId="0" applyNumberFormat="1" applyFont="1" applyFill="1" applyBorder="1" applyAlignment="1">
      <alignment horizontal="center" vertical="center"/>
    </xf>
    <xf numFmtId="1" fontId="10" fillId="5" borderId="7" xfId="0" applyNumberFormat="1" applyFont="1" applyFill="1" applyBorder="1" applyAlignment="1">
      <alignment horizontal="center" vertical="center" wrapText="1"/>
    </xf>
    <xf numFmtId="14" fontId="10" fillId="29" borderId="7" xfId="0" applyNumberFormat="1" applyFont="1" applyFill="1" applyBorder="1" applyAlignment="1">
      <alignment horizontal="center" vertical="center"/>
    </xf>
    <xf numFmtId="4" fontId="10" fillId="29" borderId="6" xfId="0" applyNumberFormat="1" applyFont="1" applyFill="1" applyBorder="1" applyAlignment="1">
      <alignment horizontal="center" vertical="center"/>
    </xf>
    <xf numFmtId="3" fontId="52" fillId="2" borderId="6" xfId="0" applyNumberFormat="1" applyFont="1" applyFill="1" applyBorder="1" applyAlignment="1">
      <alignment horizontal="center" vertical="center" wrapText="1"/>
    </xf>
    <xf numFmtId="3" fontId="3" fillId="2" borderId="6" xfId="0" applyNumberFormat="1" applyFont="1" applyFill="1" applyBorder="1" applyAlignment="1">
      <alignment horizontal="center" vertical="center" wrapText="1"/>
    </xf>
    <xf numFmtId="4" fontId="4" fillId="0" borderId="6" xfId="0" applyNumberFormat="1" applyFont="1" applyFill="1" applyBorder="1" applyAlignment="1">
      <alignment horizontal="center" vertical="center"/>
    </xf>
    <xf numFmtId="2" fontId="24" fillId="29" borderId="6" xfId="2" applyNumberFormat="1" applyFont="1" applyFill="1" applyBorder="1" applyAlignment="1">
      <alignment horizontal="center" vertical="center" wrapText="1"/>
    </xf>
    <xf numFmtId="2" fontId="24" fillId="0" borderId="6" xfId="0" applyNumberFormat="1" applyFont="1" applyFill="1" applyBorder="1" applyAlignment="1">
      <alignment horizontal="center" vertical="center" wrapText="1"/>
    </xf>
    <xf numFmtId="2" fontId="4" fillId="0" borderId="6" xfId="0" applyNumberFormat="1" applyFont="1" applyFill="1" applyBorder="1" applyAlignment="1">
      <alignment horizontal="center" vertical="center"/>
    </xf>
    <xf numFmtId="2" fontId="3" fillId="29" borderId="6" xfId="0" applyNumberFormat="1" applyFont="1" applyFill="1" applyBorder="1" applyAlignment="1">
      <alignment horizontal="center" vertical="center"/>
    </xf>
    <xf numFmtId="2" fontId="6" fillId="2" borderId="6" xfId="0" applyNumberFormat="1" applyFont="1" applyFill="1" applyBorder="1" applyAlignment="1">
      <alignment horizontal="center" vertical="center" wrapText="1"/>
    </xf>
    <xf numFmtId="2" fontId="4" fillId="2" borderId="6" xfId="0" applyNumberFormat="1" applyFont="1" applyFill="1" applyBorder="1" applyAlignment="1">
      <alignment horizontal="center" vertical="center" wrapText="1"/>
    </xf>
    <xf numFmtId="2" fontId="4" fillId="30" borderId="6" xfId="0" applyNumberFormat="1" applyFont="1" applyFill="1" applyBorder="1" applyAlignment="1">
      <alignment horizontal="center" vertical="center" wrapText="1"/>
    </xf>
    <xf numFmtId="0" fontId="0" fillId="29" borderId="0" xfId="0" applyFill="1"/>
    <xf numFmtId="0" fontId="16" fillId="29" borderId="0" xfId="0" applyFont="1" applyFill="1"/>
    <xf numFmtId="0" fontId="0" fillId="29" borderId="0" xfId="0" applyFont="1" applyFill="1"/>
    <xf numFmtId="164" fontId="77" fillId="5" borderId="6" xfId="0" applyNumberFormat="1" applyFont="1" applyFill="1" applyBorder="1" applyAlignment="1">
      <alignment horizontal="center" vertical="center"/>
    </xf>
    <xf numFmtId="3" fontId="10" fillId="20" borderId="7" xfId="0" applyNumberFormat="1" applyFont="1" applyFill="1" applyBorder="1" applyAlignment="1">
      <alignment horizontal="center" vertical="center"/>
    </xf>
    <xf numFmtId="3" fontId="10" fillId="20" borderId="28" xfId="0" applyNumberFormat="1" applyFont="1" applyFill="1" applyBorder="1" applyAlignment="1">
      <alignment horizontal="center" vertical="center"/>
    </xf>
    <xf numFmtId="2" fontId="3" fillId="31" borderId="7" xfId="0" applyNumberFormat="1" applyFont="1" applyFill="1" applyBorder="1" applyAlignment="1">
      <alignment horizontal="center" vertical="center" wrapText="1"/>
    </xf>
    <xf numFmtId="2" fontId="2" fillId="20" borderId="6" xfId="0" applyNumberFormat="1" applyFont="1" applyFill="1" applyBorder="1" applyAlignment="1">
      <alignment horizontal="center" vertical="center"/>
    </xf>
    <xf numFmtId="49" fontId="9" fillId="5" borderId="21" xfId="0" applyNumberFormat="1" applyFont="1" applyFill="1" applyBorder="1" applyAlignment="1">
      <alignment horizontal="center" vertical="center"/>
    </xf>
    <xf numFmtId="49" fontId="9" fillId="5" borderId="59" xfId="0" applyNumberFormat="1" applyFont="1" applyFill="1" applyBorder="1" applyAlignment="1">
      <alignment horizontal="center" vertical="center"/>
    </xf>
    <xf numFmtId="4" fontId="2" fillId="8" borderId="1" xfId="0" applyNumberFormat="1" applyFont="1" applyFill="1" applyBorder="1" applyAlignment="1">
      <alignment horizontal="center" vertical="center"/>
    </xf>
    <xf numFmtId="4" fontId="0" fillId="0" borderId="16" xfId="0" applyNumberFormat="1" applyBorder="1" applyAlignment="1">
      <alignment horizontal="center" vertical="center"/>
    </xf>
    <xf numFmtId="4" fontId="0" fillId="0" borderId="41" xfId="0" applyNumberFormat="1" applyBorder="1" applyAlignment="1">
      <alignment horizontal="center" vertical="center"/>
    </xf>
    <xf numFmtId="4" fontId="7" fillId="0" borderId="1" xfId="0" applyNumberFormat="1" applyFont="1" applyBorder="1" applyAlignment="1">
      <alignment horizontal="center" vertical="center"/>
    </xf>
    <xf numFmtId="4" fontId="26" fillId="0" borderId="8" xfId="0" applyNumberFormat="1" applyFont="1" applyFill="1" applyBorder="1" applyAlignment="1">
      <alignment horizontal="center" vertical="center" wrapText="1"/>
    </xf>
    <xf numFmtId="4" fontId="73" fillId="0" borderId="6" xfId="0" applyNumberFormat="1" applyFont="1" applyFill="1" applyBorder="1" applyAlignment="1">
      <alignment horizontal="center" vertical="center"/>
    </xf>
    <xf numFmtId="4" fontId="80" fillId="0" borderId="1" xfId="0" applyNumberFormat="1" applyFont="1" applyBorder="1" applyAlignment="1">
      <alignment horizontal="center" vertical="center"/>
    </xf>
    <xf numFmtId="4" fontId="73" fillId="2" borderId="6" xfId="0" applyNumberFormat="1" applyFont="1" applyFill="1" applyBorder="1" applyAlignment="1">
      <alignment horizontal="center" vertical="center" wrapText="1"/>
    </xf>
    <xf numFmtId="4" fontId="81" fillId="0" borderId="6" xfId="0" applyNumberFormat="1" applyFont="1" applyFill="1" applyBorder="1" applyAlignment="1">
      <alignment horizontal="center" vertical="center" wrapText="1"/>
    </xf>
    <xf numFmtId="2" fontId="73" fillId="0" borderId="6" xfId="2" applyNumberFormat="1" applyFont="1" applyFill="1" applyBorder="1" applyAlignment="1">
      <alignment horizontal="center" vertical="center" wrapText="1"/>
    </xf>
    <xf numFmtId="4" fontId="80" fillId="0" borderId="6" xfId="2" applyNumberFormat="1" applyFont="1" applyFill="1" applyBorder="1" applyAlignment="1">
      <alignment horizontal="center" vertical="center" wrapText="1"/>
    </xf>
    <xf numFmtId="4" fontId="80" fillId="2" borderId="6" xfId="0" applyNumberFormat="1" applyFont="1" applyFill="1" applyBorder="1" applyAlignment="1">
      <alignment horizontal="center" vertical="center" wrapText="1"/>
    </xf>
    <xf numFmtId="4" fontId="3" fillId="0" borderId="6" xfId="0" applyNumberFormat="1" applyFont="1" applyFill="1" applyBorder="1" applyAlignment="1">
      <alignment horizontal="center" vertical="center"/>
    </xf>
    <xf numFmtId="4" fontId="4" fillId="0" borderId="6" xfId="0" applyNumberFormat="1" applyFont="1" applyFill="1" applyBorder="1" applyAlignment="1">
      <alignment horizontal="center" vertical="center"/>
    </xf>
    <xf numFmtId="4" fontId="1" fillId="0" borderId="0" xfId="0" applyNumberFormat="1" applyFont="1"/>
    <xf numFmtId="4" fontId="3" fillId="15" borderId="32" xfId="0" applyNumberFormat="1" applyFont="1" applyFill="1" applyBorder="1" applyAlignment="1">
      <alignment horizontal="center" vertical="top" wrapText="1"/>
    </xf>
    <xf numFmtId="4" fontId="7" fillId="0" borderId="0" xfId="0" applyNumberFormat="1" applyFont="1" applyFill="1" applyBorder="1" applyAlignment="1">
      <alignment horizontal="center" vertical="center" wrapText="1"/>
    </xf>
    <xf numFmtId="4" fontId="24" fillId="11" borderId="9" xfId="0" applyNumberFormat="1" applyFont="1" applyFill="1" applyBorder="1" applyAlignment="1">
      <alignment horizontal="center" vertical="center" wrapText="1"/>
    </xf>
    <xf numFmtId="4" fontId="26" fillId="11" borderId="6" xfId="0" applyNumberFormat="1" applyFont="1" applyFill="1" applyBorder="1" applyAlignment="1">
      <alignment horizontal="center" vertical="center" wrapText="1"/>
    </xf>
    <xf numFmtId="4" fontId="26" fillId="11" borderId="12" xfId="0" applyNumberFormat="1" applyFont="1" applyFill="1" applyBorder="1" applyAlignment="1">
      <alignment horizontal="center" vertical="center" wrapText="1"/>
    </xf>
    <xf numFmtId="4" fontId="21" fillId="0" borderId="0" xfId="0" applyNumberFormat="1" applyFont="1" applyFill="1" applyBorder="1" applyAlignment="1">
      <alignment horizontal="center" vertical="center" wrapText="1"/>
    </xf>
    <xf numFmtId="4" fontId="17" fillId="16" borderId="20" xfId="0" applyNumberFormat="1" applyFont="1" applyFill="1" applyBorder="1" applyAlignment="1">
      <alignment horizontal="right" vertical="center"/>
    </xf>
    <xf numFmtId="4" fontId="10" fillId="0" borderId="9" xfId="0" applyNumberFormat="1" applyFont="1" applyBorder="1" applyAlignment="1">
      <alignment horizontal="center" vertical="center"/>
    </xf>
    <xf numFmtId="4" fontId="10" fillId="28" borderId="7" xfId="0" applyNumberFormat="1" applyFont="1" applyFill="1" applyBorder="1" applyAlignment="1">
      <alignment horizontal="center" vertical="center" wrapText="1"/>
    </xf>
    <xf numFmtId="4" fontId="24" fillId="29" borderId="6" xfId="2" applyNumberFormat="1" applyFont="1" applyFill="1" applyBorder="1" applyAlignment="1">
      <alignment horizontal="center" vertical="center" wrapText="1"/>
    </xf>
    <xf numFmtId="4" fontId="3" fillId="29" borderId="6" xfId="0" applyNumberFormat="1" applyFont="1" applyFill="1" applyBorder="1" applyAlignment="1">
      <alignment horizontal="center" vertical="center"/>
    </xf>
    <xf numFmtId="4" fontId="0" fillId="0" borderId="0" xfId="0" applyNumberFormat="1" applyFill="1"/>
    <xf numFmtId="4" fontId="6" fillId="2" borderId="6" xfId="0" applyNumberFormat="1" applyFont="1" applyFill="1" applyBorder="1" applyAlignment="1">
      <alignment horizontal="center" vertical="center" wrapText="1"/>
    </xf>
    <xf numFmtId="4" fontId="40" fillId="0" borderId="9" xfId="0" applyNumberFormat="1" applyFont="1" applyBorder="1" applyAlignment="1">
      <alignment horizontal="center" vertical="center"/>
    </xf>
    <xf numFmtId="4" fontId="24" fillId="20" borderId="6" xfId="0" applyNumberFormat="1" applyFont="1" applyFill="1" applyBorder="1" applyAlignment="1">
      <alignment horizontal="left" vertical="center"/>
    </xf>
    <xf numFmtId="4" fontId="40" fillId="0" borderId="6" xfId="0" applyNumberFormat="1" applyFont="1" applyBorder="1" applyAlignment="1">
      <alignment horizontal="center" vertical="center"/>
    </xf>
    <xf numFmtId="4" fontId="24" fillId="20" borderId="12" xfId="0" applyNumberFormat="1" applyFont="1" applyFill="1" applyBorder="1" applyAlignment="1">
      <alignment horizontal="left" vertical="center"/>
    </xf>
    <xf numFmtId="4" fontId="2" fillId="5" borderId="1" xfId="0" applyNumberFormat="1" applyFont="1" applyFill="1" applyBorder="1" applyAlignment="1">
      <alignment horizontal="center" vertical="center"/>
    </xf>
    <xf numFmtId="4" fontId="2" fillId="5" borderId="7" xfId="0" applyNumberFormat="1" applyFont="1" applyFill="1" applyBorder="1" applyAlignment="1">
      <alignment horizontal="center" vertical="center" wrapText="1"/>
    </xf>
    <xf numFmtId="4" fontId="6" fillId="2" borderId="1" xfId="0" applyNumberFormat="1" applyFont="1" applyFill="1" applyBorder="1" applyAlignment="1">
      <alignment horizontal="center" vertical="center" wrapText="1"/>
    </xf>
    <xf numFmtId="4" fontId="10" fillId="2" borderId="9" xfId="0" applyNumberFormat="1" applyFont="1" applyFill="1" applyBorder="1" applyAlignment="1">
      <alignment horizontal="center" vertical="center" wrapText="1"/>
    </xf>
    <xf numFmtId="4" fontId="71" fillId="5" borderId="1" xfId="0" applyNumberFormat="1" applyFont="1" applyFill="1" applyBorder="1" applyAlignment="1">
      <alignment horizontal="center" vertical="center"/>
    </xf>
    <xf numFmtId="4" fontId="73" fillId="0" borderId="6" xfId="2" applyNumberFormat="1" applyFont="1" applyFill="1" applyBorder="1" applyAlignment="1">
      <alignment horizontal="center" vertical="center" wrapText="1"/>
    </xf>
    <xf numFmtId="4" fontId="16" fillId="0" borderId="0" xfId="0" applyNumberFormat="1" applyFont="1"/>
    <xf numFmtId="4" fontId="20" fillId="0" borderId="0" xfId="0" applyNumberFormat="1" applyFont="1" applyFill="1" applyBorder="1" applyAlignment="1">
      <alignment horizontal="center" vertical="center"/>
    </xf>
    <xf numFmtId="4" fontId="0" fillId="0" borderId="6" xfId="0" applyNumberFormat="1" applyFill="1" applyBorder="1"/>
    <xf numFmtId="0" fontId="0" fillId="0" borderId="6" xfId="0" applyFill="1" applyBorder="1"/>
    <xf numFmtId="4" fontId="3" fillId="0" borderId="6" xfId="0" applyNumberFormat="1" applyFont="1" applyFill="1" applyBorder="1" applyAlignment="1">
      <alignment horizontal="center" vertical="center"/>
    </xf>
    <xf numFmtId="4" fontId="4" fillId="0" borderId="6" xfId="0" applyNumberFormat="1" applyFont="1" applyFill="1" applyBorder="1" applyAlignment="1">
      <alignment horizontal="center" vertical="center"/>
    </xf>
    <xf numFmtId="4" fontId="4" fillId="0" borderId="6" xfId="0" applyNumberFormat="1" applyFont="1" applyFill="1" applyBorder="1" applyAlignment="1">
      <alignment horizontal="center" vertical="center"/>
    </xf>
    <xf numFmtId="4" fontId="3" fillId="0" borderId="6" xfId="0" applyNumberFormat="1" applyFont="1" applyFill="1" applyBorder="1" applyAlignment="1">
      <alignment horizontal="center" vertical="center"/>
    </xf>
    <xf numFmtId="4" fontId="3" fillId="0" borderId="6" xfId="0" applyNumberFormat="1" applyFont="1" applyFill="1" applyBorder="1" applyAlignment="1">
      <alignment horizontal="center" vertical="center"/>
    </xf>
    <xf numFmtId="4" fontId="6" fillId="29" borderId="1" xfId="0" applyNumberFormat="1" applyFont="1" applyFill="1" applyBorder="1" applyAlignment="1">
      <alignment horizontal="center" vertical="center"/>
    </xf>
    <xf numFmtId="4" fontId="4" fillId="30" borderId="6" xfId="0" applyNumberFormat="1" applyFont="1" applyFill="1" applyBorder="1" applyAlignment="1">
      <alignment horizontal="center" vertical="center" wrapText="1"/>
    </xf>
    <xf numFmtId="4" fontId="3" fillId="0" borderId="6" xfId="0" applyNumberFormat="1" applyFont="1" applyFill="1" applyBorder="1" applyAlignment="1">
      <alignment horizontal="center" vertical="center"/>
    </xf>
    <xf numFmtId="4" fontId="3" fillId="0" borderId="6" xfId="0" applyNumberFormat="1" applyFont="1" applyFill="1" applyBorder="1" applyAlignment="1">
      <alignment horizontal="center" vertical="center"/>
    </xf>
    <xf numFmtId="4" fontId="3" fillId="0" borderId="6" xfId="0" applyNumberFormat="1" applyFont="1" applyFill="1" applyBorder="1" applyAlignment="1">
      <alignment horizontal="center" vertical="center"/>
    </xf>
    <xf numFmtId="4" fontId="4" fillId="0" borderId="6" xfId="0" applyNumberFormat="1" applyFont="1" applyFill="1" applyBorder="1" applyAlignment="1">
      <alignment horizontal="center" vertical="center"/>
    </xf>
    <xf numFmtId="4" fontId="4" fillId="0" borderId="6" xfId="0" applyNumberFormat="1" applyFont="1" applyFill="1" applyBorder="1" applyAlignment="1">
      <alignment horizontal="center" vertical="center"/>
    </xf>
    <xf numFmtId="4" fontId="3" fillId="0" borderId="6" xfId="0" applyNumberFormat="1" applyFont="1" applyFill="1" applyBorder="1" applyAlignment="1">
      <alignment horizontal="center" vertical="center"/>
    </xf>
    <xf numFmtId="4" fontId="65" fillId="29" borderId="6" xfId="0" applyNumberFormat="1" applyFont="1" applyFill="1" applyBorder="1" applyAlignment="1">
      <alignment horizontal="center" vertical="center"/>
    </xf>
    <xf numFmtId="4" fontId="3" fillId="0" borderId="6" xfId="0" applyNumberFormat="1" applyFont="1" applyFill="1" applyBorder="1" applyAlignment="1">
      <alignment horizontal="center" vertical="center"/>
    </xf>
    <xf numFmtId="4" fontId="3" fillId="0" borderId="6" xfId="0" applyNumberFormat="1" applyFont="1" applyFill="1" applyBorder="1" applyAlignment="1">
      <alignment horizontal="center" vertical="center"/>
    </xf>
    <xf numFmtId="2" fontId="24" fillId="29" borderId="6" xfId="0" applyNumberFormat="1" applyFont="1" applyFill="1" applyBorder="1" applyAlignment="1">
      <alignment horizontal="center" vertical="center" wrapText="1"/>
    </xf>
    <xf numFmtId="4" fontId="3" fillId="0" borderId="6" xfId="0" applyNumberFormat="1" applyFont="1" applyFill="1" applyBorder="1" applyAlignment="1">
      <alignment horizontal="center" vertical="center"/>
    </xf>
    <xf numFmtId="4" fontId="3" fillId="0" borderId="6" xfId="0" applyNumberFormat="1" applyFont="1" applyFill="1" applyBorder="1" applyAlignment="1">
      <alignment horizontal="center" vertical="center"/>
    </xf>
    <xf numFmtId="4" fontId="3" fillId="0" borderId="6" xfId="0" applyNumberFormat="1" applyFont="1" applyFill="1" applyBorder="1" applyAlignment="1">
      <alignment horizontal="center" vertical="center"/>
    </xf>
    <xf numFmtId="4" fontId="3" fillId="0" borderId="6" xfId="0" applyNumberFormat="1" applyFont="1" applyFill="1" applyBorder="1" applyAlignment="1">
      <alignment horizontal="center" vertical="center"/>
    </xf>
    <xf numFmtId="4" fontId="3" fillId="0" borderId="6" xfId="0" applyNumberFormat="1" applyFont="1" applyFill="1" applyBorder="1" applyAlignment="1">
      <alignment horizontal="center" vertical="center"/>
    </xf>
    <xf numFmtId="4" fontId="4" fillId="0" borderId="6" xfId="0" applyNumberFormat="1" applyFont="1" applyFill="1" applyBorder="1" applyAlignment="1">
      <alignment horizontal="center" vertical="center"/>
    </xf>
    <xf numFmtId="4" fontId="3" fillId="0" borderId="6" xfId="0" applyNumberFormat="1" applyFont="1" applyFill="1" applyBorder="1" applyAlignment="1">
      <alignment horizontal="center" vertical="center"/>
    </xf>
    <xf numFmtId="2" fontId="27" fillId="8" borderId="47" xfId="0" applyNumberFormat="1" applyFont="1" applyFill="1" applyBorder="1" applyAlignment="1">
      <alignment horizontal="center" vertical="center"/>
    </xf>
    <xf numFmtId="4" fontId="3" fillId="0" borderId="6" xfId="0" applyNumberFormat="1" applyFont="1" applyFill="1" applyBorder="1" applyAlignment="1">
      <alignment horizontal="center" vertical="center"/>
    </xf>
    <xf numFmtId="0" fontId="3" fillId="0" borderId="6" xfId="0" applyFont="1" applyFill="1" applyBorder="1" applyAlignment="1">
      <alignment horizontal="left" vertical="center" wrapText="1"/>
    </xf>
    <xf numFmtId="4" fontId="4" fillId="0" borderId="1" xfId="0" applyNumberFormat="1" applyFont="1" applyFill="1" applyBorder="1" applyAlignment="1">
      <alignment horizontal="center" vertical="center"/>
    </xf>
    <xf numFmtId="4" fontId="4" fillId="0" borderId="16" xfId="0" applyNumberFormat="1" applyFont="1" applyFill="1" applyBorder="1" applyAlignment="1">
      <alignment horizontal="center" vertical="center"/>
    </xf>
    <xf numFmtId="4" fontId="4" fillId="0" borderId="7" xfId="0" applyNumberFormat="1" applyFont="1" applyFill="1" applyBorder="1" applyAlignment="1">
      <alignment horizontal="center" vertical="center"/>
    </xf>
    <xf numFmtId="4" fontId="3" fillId="0" borderId="1" xfId="0" applyNumberFormat="1" applyFont="1" applyFill="1" applyBorder="1" applyAlignment="1">
      <alignment horizontal="center" vertical="center" wrapText="1"/>
    </xf>
    <xf numFmtId="4" fontId="3" fillId="0" borderId="16" xfId="0" applyNumberFormat="1" applyFont="1" applyFill="1" applyBorder="1" applyAlignment="1">
      <alignment horizontal="center" vertical="center" wrapText="1"/>
    </xf>
    <xf numFmtId="4" fontId="3" fillId="0" borderId="7" xfId="0" applyNumberFormat="1" applyFont="1" applyFill="1" applyBorder="1" applyAlignment="1">
      <alignment horizontal="center" vertical="center" wrapText="1"/>
    </xf>
    <xf numFmtId="0" fontId="8" fillId="4" borderId="31" xfId="0" applyFont="1" applyFill="1" applyBorder="1" applyAlignment="1">
      <alignment horizontal="center" vertical="center" wrapText="1"/>
    </xf>
    <xf numFmtId="0" fontId="8" fillId="4" borderId="0" xfId="0" applyFont="1" applyFill="1" applyBorder="1" applyAlignment="1">
      <alignment horizontal="center" vertical="center" wrapText="1"/>
    </xf>
    <xf numFmtId="0" fontId="8" fillId="4" borderId="34" xfId="0" applyFont="1" applyFill="1" applyBorder="1" applyAlignment="1">
      <alignment horizontal="center" vertical="center" wrapText="1"/>
    </xf>
    <xf numFmtId="49" fontId="14" fillId="2" borderId="6" xfId="0" applyNumberFormat="1" applyFont="1" applyFill="1" applyBorder="1" applyAlignment="1">
      <alignment horizontal="center" vertical="center"/>
    </xf>
    <xf numFmtId="0" fontId="3" fillId="29" borderId="6" xfId="0" applyFont="1" applyFill="1" applyBorder="1" applyAlignment="1">
      <alignment vertical="center" wrapText="1"/>
    </xf>
    <xf numFmtId="4" fontId="3" fillId="29" borderId="1" xfId="0" applyNumberFormat="1" applyFont="1" applyFill="1" applyBorder="1" applyAlignment="1">
      <alignment horizontal="center" vertical="center" wrapText="1"/>
    </xf>
    <xf numFmtId="4" fontId="3" fillId="29" borderId="16" xfId="0" applyNumberFormat="1" applyFont="1" applyFill="1" applyBorder="1" applyAlignment="1">
      <alignment horizontal="center" vertical="center" wrapText="1"/>
    </xf>
    <xf numFmtId="4" fontId="3" fillId="29" borderId="7" xfId="0" applyNumberFormat="1" applyFont="1" applyFill="1" applyBorder="1" applyAlignment="1">
      <alignment horizontal="center" vertical="center" wrapText="1"/>
    </xf>
    <xf numFmtId="4" fontId="0" fillId="0" borderId="16" xfId="0" applyNumberFormat="1" applyFont="1" applyBorder="1" applyAlignment="1">
      <alignment horizontal="center" vertical="center" wrapText="1"/>
    </xf>
    <xf numFmtId="4" fontId="0" fillId="0" borderId="7" xfId="0" applyNumberFormat="1" applyFont="1" applyBorder="1" applyAlignment="1">
      <alignment horizontal="center" vertical="center" wrapText="1"/>
    </xf>
    <xf numFmtId="49" fontId="14" fillId="2" borderId="13" xfId="0" applyNumberFormat="1" applyFont="1" applyFill="1" applyBorder="1" applyAlignment="1">
      <alignment horizontal="center" vertical="center"/>
    </xf>
    <xf numFmtId="49" fontId="14" fillId="2" borderId="17" xfId="0" applyNumberFormat="1" applyFont="1" applyFill="1" applyBorder="1" applyAlignment="1">
      <alignment horizontal="center" vertical="center"/>
    </xf>
    <xf numFmtId="49" fontId="14" fillId="2" borderId="11" xfId="0" applyNumberFormat="1" applyFont="1" applyFill="1" applyBorder="1" applyAlignment="1">
      <alignment horizontal="center" vertical="center"/>
    </xf>
    <xf numFmtId="165" fontId="3" fillId="0" borderId="1" xfId="0" applyNumberFormat="1" applyFont="1" applyFill="1" applyBorder="1" applyAlignment="1">
      <alignment horizontal="center" vertical="center"/>
    </xf>
    <xf numFmtId="165" fontId="3" fillId="0" borderId="16" xfId="0" applyNumberFormat="1" applyFont="1" applyFill="1" applyBorder="1" applyAlignment="1">
      <alignment horizontal="center" vertical="center"/>
    </xf>
    <xf numFmtId="165" fontId="3" fillId="0" borderId="7" xfId="0" applyNumberFormat="1" applyFont="1" applyFill="1" applyBorder="1" applyAlignment="1">
      <alignment horizontal="center" vertical="center"/>
    </xf>
    <xf numFmtId="165" fontId="4" fillId="0" borderId="1" xfId="0" applyNumberFormat="1" applyFont="1" applyFill="1" applyBorder="1" applyAlignment="1">
      <alignment horizontal="center" vertical="center"/>
    </xf>
    <xf numFmtId="165" fontId="4" fillId="0" borderId="16" xfId="0" applyNumberFormat="1" applyFont="1" applyFill="1" applyBorder="1" applyAlignment="1">
      <alignment horizontal="center" vertical="center"/>
    </xf>
    <xf numFmtId="165" fontId="4" fillId="0" borderId="7" xfId="0" applyNumberFormat="1" applyFont="1" applyFill="1" applyBorder="1" applyAlignment="1">
      <alignment horizontal="center" vertical="center"/>
    </xf>
    <xf numFmtId="4" fontId="3" fillId="0" borderId="6" xfId="0" applyNumberFormat="1" applyFont="1" applyFill="1" applyBorder="1" applyAlignment="1">
      <alignment horizontal="center" vertical="center" wrapText="1"/>
    </xf>
    <xf numFmtId="0" fontId="3" fillId="29" borderId="6" xfId="0" applyFont="1" applyFill="1" applyBorder="1" applyAlignment="1">
      <alignment horizontal="left" vertical="center" wrapText="1"/>
    </xf>
    <xf numFmtId="4" fontId="73" fillId="0" borderId="1" xfId="0" applyNumberFormat="1" applyFont="1" applyFill="1" applyBorder="1" applyAlignment="1">
      <alignment horizontal="center" vertical="center" wrapText="1"/>
    </xf>
    <xf numFmtId="4" fontId="73" fillId="0" borderId="16" xfId="0" applyNumberFormat="1" applyFont="1" applyFill="1" applyBorder="1" applyAlignment="1">
      <alignment horizontal="center" vertical="center" wrapText="1"/>
    </xf>
    <xf numFmtId="4" fontId="73" fillId="0" borderId="7" xfId="0" applyNumberFormat="1" applyFont="1" applyFill="1" applyBorder="1" applyAlignment="1">
      <alignment horizontal="center" vertical="center" wrapText="1"/>
    </xf>
    <xf numFmtId="165" fontId="6" fillId="6" borderId="14" xfId="0" applyNumberFormat="1" applyFont="1" applyFill="1" applyBorder="1" applyAlignment="1">
      <alignment horizontal="center" vertical="center"/>
    </xf>
    <xf numFmtId="165" fontId="6" fillId="6" borderId="26" xfId="0" applyNumberFormat="1" applyFont="1" applyFill="1" applyBorder="1" applyAlignment="1">
      <alignment horizontal="center" vertical="center"/>
    </xf>
    <xf numFmtId="165" fontId="6" fillId="6" borderId="29" xfId="0" applyNumberFormat="1" applyFont="1" applyFill="1" applyBorder="1" applyAlignment="1">
      <alignment horizontal="center" vertical="center"/>
    </xf>
    <xf numFmtId="49" fontId="78" fillId="2" borderId="6" xfId="0" applyNumberFormat="1" applyFont="1" applyFill="1" applyBorder="1" applyAlignment="1">
      <alignment horizontal="center" vertical="center"/>
    </xf>
    <xf numFmtId="0" fontId="73" fillId="0" borderId="6" xfId="0" applyFont="1" applyFill="1" applyBorder="1" applyAlignment="1">
      <alignment horizontal="left" vertical="center" wrapText="1"/>
    </xf>
    <xf numFmtId="0" fontId="8" fillId="4" borderId="39" xfId="0" applyFont="1" applyFill="1" applyBorder="1" applyAlignment="1">
      <alignment horizontal="center" vertical="center" wrapText="1"/>
    </xf>
    <xf numFmtId="0" fontId="8" fillId="4" borderId="4" xfId="0" applyFont="1" applyFill="1" applyBorder="1" applyAlignment="1">
      <alignment horizontal="center" vertical="center" wrapText="1"/>
    </xf>
    <xf numFmtId="0" fontId="8" fillId="4" borderId="23" xfId="0" applyFont="1" applyFill="1" applyBorder="1" applyAlignment="1">
      <alignment horizontal="center" vertical="center" wrapText="1"/>
    </xf>
    <xf numFmtId="2" fontId="3" fillId="7" borderId="14" xfId="0" applyNumberFormat="1" applyFont="1" applyFill="1" applyBorder="1" applyAlignment="1">
      <alignment horizontal="center" vertical="center" wrapText="1"/>
    </xf>
    <xf numFmtId="2" fontId="3" fillId="7" borderId="26" xfId="0" applyNumberFormat="1" applyFont="1" applyFill="1" applyBorder="1" applyAlignment="1">
      <alignment horizontal="center" vertical="center" wrapText="1"/>
    </xf>
    <xf numFmtId="2" fontId="3" fillId="7" borderId="53" xfId="0" applyNumberFormat="1" applyFont="1" applyFill="1" applyBorder="1" applyAlignment="1">
      <alignment horizontal="center" vertical="center" wrapText="1"/>
    </xf>
    <xf numFmtId="0" fontId="3" fillId="0" borderId="1" xfId="0" applyFont="1" applyFill="1" applyBorder="1" applyAlignment="1">
      <alignment horizontal="left" vertical="center" wrapText="1"/>
    </xf>
    <xf numFmtId="0" fontId="3" fillId="0" borderId="16" xfId="0" applyFont="1" applyFill="1" applyBorder="1" applyAlignment="1">
      <alignment horizontal="left" vertical="center" wrapText="1"/>
    </xf>
    <xf numFmtId="0" fontId="3" fillId="0" borderId="7" xfId="0" applyFont="1" applyFill="1" applyBorder="1" applyAlignment="1">
      <alignment horizontal="left" vertical="center" wrapText="1"/>
    </xf>
    <xf numFmtId="0" fontId="1" fillId="0" borderId="13" xfId="0" applyFont="1" applyBorder="1" applyAlignment="1">
      <alignment horizontal="center" vertical="center"/>
    </xf>
    <xf numFmtId="0" fontId="1" fillId="0" borderId="17" xfId="0" applyFont="1" applyBorder="1" applyAlignment="1">
      <alignment horizontal="center" vertical="center"/>
    </xf>
    <xf numFmtId="0" fontId="1" fillId="0" borderId="11" xfId="0" applyFont="1" applyBorder="1" applyAlignment="1">
      <alignment horizontal="center" vertical="center"/>
    </xf>
    <xf numFmtId="165" fontId="6" fillId="0" borderId="1" xfId="0" applyNumberFormat="1" applyFont="1" applyFill="1" applyBorder="1" applyAlignment="1">
      <alignment horizontal="center" vertical="center"/>
    </xf>
    <xf numFmtId="165" fontId="6" fillId="0" borderId="16" xfId="0" applyNumberFormat="1" applyFont="1" applyFill="1" applyBorder="1" applyAlignment="1">
      <alignment horizontal="center" vertical="center"/>
    </xf>
    <xf numFmtId="165" fontId="6" fillId="0" borderId="7" xfId="0" applyNumberFormat="1" applyFont="1" applyFill="1" applyBorder="1" applyAlignment="1">
      <alignment horizontal="center" vertical="center"/>
    </xf>
    <xf numFmtId="4" fontId="73" fillId="0" borderId="1" xfId="0" applyNumberFormat="1" applyFont="1" applyFill="1" applyBorder="1" applyAlignment="1">
      <alignment horizontal="center" vertical="center"/>
    </xf>
    <xf numFmtId="4" fontId="73" fillId="0" borderId="16" xfId="0" applyNumberFormat="1" applyFont="1" applyFill="1" applyBorder="1" applyAlignment="1">
      <alignment horizontal="center" vertical="center"/>
    </xf>
    <xf numFmtId="4" fontId="73" fillId="0" borderId="7" xfId="0" applyNumberFormat="1" applyFont="1" applyFill="1" applyBorder="1" applyAlignment="1">
      <alignment horizontal="center" vertical="center"/>
    </xf>
    <xf numFmtId="0" fontId="4" fillId="0" borderId="2" xfId="0" applyFont="1" applyBorder="1" applyAlignment="1">
      <alignment horizontal="center" vertical="center" wrapText="1"/>
    </xf>
    <xf numFmtId="0" fontId="0" fillId="0" borderId="22" xfId="0" applyBorder="1" applyAlignment="1">
      <alignment horizontal="center" vertical="center" wrapText="1"/>
    </xf>
    <xf numFmtId="49" fontId="40" fillId="20" borderId="35" xfId="0" applyNumberFormat="1" applyFont="1" applyFill="1" applyBorder="1" applyAlignment="1">
      <alignment horizontal="center" vertical="center"/>
    </xf>
    <xf numFmtId="49" fontId="40" fillId="20" borderId="5" xfId="0" applyNumberFormat="1" applyFont="1" applyFill="1" applyBorder="1" applyAlignment="1">
      <alignment horizontal="center" vertical="center"/>
    </xf>
    <xf numFmtId="49" fontId="40" fillId="20" borderId="37" xfId="0" applyNumberFormat="1" applyFont="1" applyFill="1" applyBorder="1" applyAlignment="1">
      <alignment horizontal="center" vertical="center"/>
    </xf>
    <xf numFmtId="0" fontId="39" fillId="12" borderId="30" xfId="0" applyFont="1" applyFill="1" applyBorder="1" applyAlignment="1">
      <alignment horizontal="center" vertical="center" wrapText="1"/>
    </xf>
    <xf numFmtId="0" fontId="39" fillId="12" borderId="32" xfId="0" applyFont="1" applyFill="1" applyBorder="1" applyAlignment="1">
      <alignment horizontal="center" vertical="center" wrapText="1"/>
    </xf>
    <xf numFmtId="0" fontId="0" fillId="0" borderId="32" xfId="0" applyBorder="1" applyAlignment="1"/>
    <xf numFmtId="0" fontId="0" fillId="0" borderId="52" xfId="0" applyBorder="1" applyAlignment="1"/>
    <xf numFmtId="49" fontId="9" fillId="5" borderId="6" xfId="0" applyNumberFormat="1" applyFont="1" applyFill="1" applyBorder="1" applyAlignment="1">
      <alignment horizontal="center" vertical="center"/>
    </xf>
    <xf numFmtId="49" fontId="9" fillId="5" borderId="17" xfId="0" applyNumberFormat="1" applyFont="1" applyFill="1" applyBorder="1" applyAlignment="1">
      <alignment horizontal="center" vertical="center"/>
    </xf>
    <xf numFmtId="49" fontId="9" fillId="5" borderId="11" xfId="0" applyNumberFormat="1" applyFont="1" applyFill="1" applyBorder="1" applyAlignment="1">
      <alignment horizontal="center" vertical="center"/>
    </xf>
    <xf numFmtId="49" fontId="9" fillId="5" borderId="13" xfId="0" applyNumberFormat="1" applyFont="1" applyFill="1" applyBorder="1" applyAlignment="1">
      <alignment horizontal="center" vertical="center"/>
    </xf>
    <xf numFmtId="4" fontId="3" fillId="0" borderId="6" xfId="0" applyNumberFormat="1" applyFont="1" applyFill="1" applyBorder="1" applyAlignment="1">
      <alignment horizontal="center" vertical="center"/>
    </xf>
    <xf numFmtId="4" fontId="4" fillId="0" borderId="6" xfId="0" applyNumberFormat="1" applyFont="1" applyFill="1" applyBorder="1" applyAlignment="1">
      <alignment horizontal="center" vertical="center"/>
    </xf>
    <xf numFmtId="0" fontId="2" fillId="8" borderId="42" xfId="0" applyFont="1" applyFill="1" applyBorder="1" applyAlignment="1">
      <alignment horizontal="center" vertical="center"/>
    </xf>
    <xf numFmtId="0" fontId="2" fillId="8" borderId="43" xfId="0" applyFont="1" applyFill="1" applyBorder="1" applyAlignment="1">
      <alignment horizontal="center" vertical="center"/>
    </xf>
    <xf numFmtId="0" fontId="2" fillId="8" borderId="29" xfId="0" applyFont="1" applyFill="1" applyBorder="1" applyAlignment="1">
      <alignment horizontal="center" vertical="center"/>
    </xf>
    <xf numFmtId="0" fontId="2" fillId="8" borderId="44" xfId="0" applyFont="1" applyFill="1" applyBorder="1" applyAlignment="1">
      <alignment horizontal="center" vertical="center"/>
    </xf>
    <xf numFmtId="4" fontId="2" fillId="8" borderId="1" xfId="0" applyNumberFormat="1" applyFont="1" applyFill="1" applyBorder="1" applyAlignment="1">
      <alignment horizontal="center" vertical="center"/>
    </xf>
    <xf numFmtId="4" fontId="0" fillId="0" borderId="16" xfId="0" applyNumberFormat="1" applyBorder="1" applyAlignment="1">
      <alignment horizontal="center" vertical="center"/>
    </xf>
    <xf numFmtId="4" fontId="0" fillId="0" borderId="41" xfId="0" applyNumberFormat="1" applyBorder="1" applyAlignment="1">
      <alignment horizontal="center" vertical="center"/>
    </xf>
    <xf numFmtId="0" fontId="27" fillId="8" borderId="16" xfId="0" applyFont="1" applyFill="1" applyBorder="1" applyAlignment="1">
      <alignment horizontal="center" vertical="center" wrapText="1"/>
    </xf>
    <xf numFmtId="0" fontId="29" fillId="0" borderId="16" xfId="0" applyFont="1" applyBorder="1" applyAlignment="1">
      <alignment horizontal="center" vertical="center" wrapText="1"/>
    </xf>
    <xf numFmtId="0" fontId="29" fillId="0" borderId="41" xfId="0" applyFont="1" applyBorder="1" applyAlignment="1">
      <alignment horizontal="center" vertical="center" wrapText="1"/>
    </xf>
    <xf numFmtId="0" fontId="8" fillId="4" borderId="2" xfId="0" applyFont="1" applyFill="1" applyBorder="1" applyAlignment="1">
      <alignment horizontal="center" vertical="center" wrapText="1"/>
    </xf>
    <xf numFmtId="0" fontId="8" fillId="4" borderId="20" xfId="0" applyFont="1" applyFill="1" applyBorder="1" applyAlignment="1">
      <alignment horizontal="center" vertical="center" wrapText="1"/>
    </xf>
    <xf numFmtId="0" fontId="8" fillId="4" borderId="22" xfId="0" applyFont="1" applyFill="1" applyBorder="1" applyAlignment="1">
      <alignment horizontal="center" vertical="center" wrapText="1"/>
    </xf>
    <xf numFmtId="49" fontId="9" fillId="5" borderId="21" xfId="0" applyNumberFormat="1" applyFont="1" applyFill="1" applyBorder="1" applyAlignment="1">
      <alignment horizontal="center" vertical="center"/>
    </xf>
    <xf numFmtId="165" fontId="6" fillId="6" borderId="6" xfId="0" applyNumberFormat="1" applyFont="1" applyFill="1" applyBorder="1" applyAlignment="1">
      <alignment horizontal="center" vertical="center"/>
    </xf>
    <xf numFmtId="2" fontId="3" fillId="7" borderId="6" xfId="0" applyNumberFormat="1" applyFont="1" applyFill="1" applyBorder="1" applyAlignment="1">
      <alignment horizontal="center" vertical="center" wrapText="1"/>
    </xf>
    <xf numFmtId="2" fontId="3" fillId="7" borderId="8" xfId="0"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16" xfId="0" applyFont="1" applyFill="1" applyBorder="1" applyAlignment="1">
      <alignment horizontal="center" vertical="center" wrapText="1"/>
    </xf>
    <xf numFmtId="0" fontId="8" fillId="4" borderId="15" xfId="0" applyFont="1" applyFill="1" applyBorder="1" applyAlignment="1">
      <alignment horizontal="center" vertical="center" wrapText="1"/>
    </xf>
    <xf numFmtId="0" fontId="8" fillId="4" borderId="60" xfId="0" applyFont="1" applyFill="1" applyBorder="1" applyAlignment="1">
      <alignment horizontal="center" vertical="center" wrapText="1"/>
    </xf>
    <xf numFmtId="0" fontId="8" fillId="4" borderId="55" xfId="0" applyFont="1" applyFill="1" applyBorder="1" applyAlignment="1">
      <alignment horizontal="center" vertical="center" wrapText="1"/>
    </xf>
    <xf numFmtId="0" fontId="3" fillId="0" borderId="7" xfId="0" applyFont="1" applyFill="1" applyBorder="1" applyAlignment="1">
      <alignment horizontal="center" vertical="center" wrapText="1"/>
    </xf>
    <xf numFmtId="4" fontId="84" fillId="0" borderId="16" xfId="0" applyNumberFormat="1" applyFont="1" applyFill="1" applyBorder="1" applyAlignment="1">
      <alignment horizontal="center" vertical="center" wrapText="1"/>
    </xf>
    <xf numFmtId="4" fontId="84" fillId="0" borderId="7" xfId="0" applyNumberFormat="1" applyFont="1" applyFill="1" applyBorder="1" applyAlignment="1">
      <alignment horizontal="center" vertical="center" wrapText="1"/>
    </xf>
    <xf numFmtId="4" fontId="0" fillId="0" borderId="16" xfId="0" applyNumberFormat="1" applyFont="1" applyFill="1" applyBorder="1" applyAlignment="1">
      <alignment horizontal="center" vertical="center" wrapText="1"/>
    </xf>
    <xf numFmtId="4" fontId="0" fillId="0" borderId="7" xfId="0" applyNumberFormat="1" applyFont="1" applyFill="1" applyBorder="1" applyAlignment="1">
      <alignment horizontal="center" vertical="center" wrapText="1"/>
    </xf>
    <xf numFmtId="0" fontId="84" fillId="0" borderId="16" xfId="0" applyFont="1" applyBorder="1" applyAlignment="1">
      <alignment horizontal="left" vertical="center" wrapText="1"/>
    </xf>
    <xf numFmtId="0" fontId="84" fillId="0" borderId="7" xfId="0" applyFont="1" applyBorder="1" applyAlignment="1">
      <alignment horizontal="left" vertical="center" wrapText="1"/>
    </xf>
    <xf numFmtId="165" fontId="4" fillId="0" borderId="6" xfId="0" applyNumberFormat="1" applyFont="1" applyFill="1" applyBorder="1" applyAlignment="1">
      <alignment horizontal="center" vertical="center"/>
    </xf>
    <xf numFmtId="165" fontId="73" fillId="0" borderId="6" xfId="0" applyNumberFormat="1" applyFont="1" applyFill="1" applyBorder="1" applyAlignment="1">
      <alignment horizontal="center" vertical="center"/>
    </xf>
    <xf numFmtId="4" fontId="73" fillId="0" borderId="6" xfId="0" applyNumberFormat="1" applyFont="1" applyFill="1" applyBorder="1" applyAlignment="1">
      <alignment horizontal="center" vertical="center" wrapText="1"/>
    </xf>
    <xf numFmtId="49" fontId="78" fillId="2" borderId="13" xfId="0" applyNumberFormat="1" applyFont="1" applyFill="1" applyBorder="1" applyAlignment="1">
      <alignment horizontal="center" vertical="center"/>
    </xf>
    <xf numFmtId="49" fontId="78" fillId="2" borderId="17" xfId="0" applyNumberFormat="1" applyFont="1" applyFill="1" applyBorder="1" applyAlignment="1">
      <alignment horizontal="center" vertical="center"/>
    </xf>
    <xf numFmtId="4" fontId="84" fillId="0" borderId="16" xfId="0" applyNumberFormat="1" applyFont="1" applyBorder="1" applyAlignment="1">
      <alignment horizontal="center" vertical="center" wrapText="1"/>
    </xf>
    <xf numFmtId="4" fontId="84" fillId="0" borderId="7" xfId="0" applyNumberFormat="1" applyFont="1" applyBorder="1" applyAlignment="1">
      <alignment horizontal="center" vertical="center" wrapText="1"/>
    </xf>
    <xf numFmtId="0" fontId="2" fillId="8" borderId="1" xfId="0" applyFont="1" applyFill="1" applyBorder="1" applyAlignment="1">
      <alignment horizontal="center" vertical="center"/>
    </xf>
    <xf numFmtId="0" fontId="2" fillId="8" borderId="16" xfId="0" applyFont="1" applyFill="1" applyBorder="1" applyAlignment="1">
      <alignment horizontal="center" vertical="center"/>
    </xf>
    <xf numFmtId="0" fontId="2" fillId="8" borderId="41" xfId="0" applyFont="1" applyFill="1" applyBorder="1" applyAlignment="1">
      <alignment horizontal="center" vertical="center"/>
    </xf>
    <xf numFmtId="4" fontId="2" fillId="8" borderId="16" xfId="0" applyNumberFormat="1" applyFont="1" applyFill="1" applyBorder="1" applyAlignment="1">
      <alignment horizontal="center" vertical="center"/>
    </xf>
    <xf numFmtId="4" fontId="2" fillId="8" borderId="41" xfId="0" applyNumberFormat="1" applyFont="1" applyFill="1" applyBorder="1" applyAlignment="1">
      <alignment horizontal="center" vertical="center"/>
    </xf>
    <xf numFmtId="0" fontId="27" fillId="8" borderId="41" xfId="0" applyFont="1" applyFill="1" applyBorder="1" applyAlignment="1">
      <alignment horizontal="center" vertical="center" wrapText="1"/>
    </xf>
    <xf numFmtId="49" fontId="14" fillId="2" borderId="7" xfId="0" applyNumberFormat="1" applyFont="1" applyFill="1" applyBorder="1" applyAlignment="1">
      <alignment horizontal="center" vertical="center"/>
    </xf>
    <xf numFmtId="0" fontId="8" fillId="4" borderId="14" xfId="0" applyFont="1" applyFill="1" applyBorder="1" applyAlignment="1">
      <alignment horizontal="center" vertical="center" wrapText="1"/>
    </xf>
    <xf numFmtId="0" fontId="8" fillId="4" borderId="26" xfId="0" applyFont="1" applyFill="1" applyBorder="1" applyAlignment="1">
      <alignment horizontal="center" vertical="center" wrapText="1"/>
    </xf>
    <xf numFmtId="0" fontId="8" fillId="4" borderId="29" xfId="0" applyFont="1" applyFill="1" applyBorder="1" applyAlignment="1">
      <alignment horizontal="center" vertical="center" wrapText="1"/>
    </xf>
    <xf numFmtId="0" fontId="8" fillId="4" borderId="43" xfId="0" applyFont="1" applyFill="1" applyBorder="1" applyAlignment="1">
      <alignment horizontal="center" vertical="center" wrapText="1"/>
    </xf>
    <xf numFmtId="0" fontId="8" fillId="4" borderId="56" xfId="0" applyFont="1" applyFill="1" applyBorder="1" applyAlignment="1">
      <alignment horizontal="center" vertical="center" wrapText="1"/>
    </xf>
    <xf numFmtId="0" fontId="8" fillId="4" borderId="57" xfId="0" applyFont="1" applyFill="1" applyBorder="1" applyAlignment="1">
      <alignment horizontal="center" vertical="center" wrapText="1"/>
    </xf>
    <xf numFmtId="49" fontId="9" fillId="5" borderId="55" xfId="0" applyNumberFormat="1" applyFont="1" applyFill="1" applyBorder="1" applyAlignment="1">
      <alignment horizontal="center" vertical="center"/>
    </xf>
    <xf numFmtId="49" fontId="9" fillId="5" borderId="58" xfId="0" applyNumberFormat="1" applyFont="1" applyFill="1" applyBorder="1" applyAlignment="1">
      <alignment horizontal="center" vertical="center"/>
    </xf>
    <xf numFmtId="49" fontId="14" fillId="30" borderId="6" xfId="0" applyNumberFormat="1" applyFont="1" applyFill="1" applyBorder="1" applyAlignment="1">
      <alignment horizontal="center" vertical="center"/>
    </xf>
    <xf numFmtId="0" fontId="59" fillId="14" borderId="2" xfId="0" applyFont="1" applyFill="1" applyBorder="1" applyAlignment="1">
      <alignment horizontal="center" vertical="center"/>
    </xf>
    <xf numFmtId="0" fontId="59" fillId="14" borderId="20" xfId="0" applyFont="1" applyFill="1" applyBorder="1" applyAlignment="1">
      <alignment horizontal="center" vertical="center"/>
    </xf>
    <xf numFmtId="0" fontId="59" fillId="14" borderId="22" xfId="0" applyFont="1" applyFill="1" applyBorder="1" applyAlignment="1">
      <alignment horizontal="center" vertical="center"/>
    </xf>
    <xf numFmtId="49" fontId="9" fillId="5" borderId="1" xfId="0" applyNumberFormat="1" applyFont="1" applyFill="1" applyBorder="1" applyAlignment="1">
      <alignment horizontal="center" vertical="center"/>
    </xf>
    <xf numFmtId="49" fontId="9" fillId="5" borderId="7" xfId="0" applyNumberFormat="1" applyFont="1" applyFill="1" applyBorder="1" applyAlignment="1">
      <alignment horizontal="center" vertical="center"/>
    </xf>
    <xf numFmtId="165" fontId="6" fillId="0" borderId="25" xfId="0" applyNumberFormat="1" applyFont="1" applyFill="1" applyBorder="1" applyAlignment="1">
      <alignment horizontal="center" vertical="center"/>
    </xf>
    <xf numFmtId="0" fontId="1" fillId="0" borderId="21" xfId="0" applyFont="1" applyBorder="1" applyAlignment="1">
      <alignment horizontal="center" vertical="center"/>
    </xf>
    <xf numFmtId="0" fontId="6" fillId="11" borderId="9" xfId="0" applyFont="1" applyFill="1" applyBorder="1" applyAlignment="1">
      <alignment horizontal="center" vertical="center" wrapText="1"/>
    </xf>
    <xf numFmtId="0" fontId="6" fillId="11" borderId="6" xfId="0" applyFont="1" applyFill="1" applyBorder="1" applyAlignment="1">
      <alignment horizontal="center" vertical="center" wrapText="1"/>
    </xf>
    <xf numFmtId="0" fontId="6" fillId="11" borderId="12" xfId="0" applyFont="1" applyFill="1" applyBorder="1" applyAlignment="1">
      <alignment horizontal="center" vertical="center" wrapText="1"/>
    </xf>
    <xf numFmtId="49" fontId="10" fillId="11" borderId="35" xfId="0" applyNumberFormat="1" applyFont="1" applyFill="1" applyBorder="1" applyAlignment="1">
      <alignment horizontal="center" vertical="center"/>
    </xf>
    <xf numFmtId="49" fontId="10" fillId="11" borderId="5" xfId="0" applyNumberFormat="1" applyFont="1" applyFill="1" applyBorder="1" applyAlignment="1">
      <alignment horizontal="center" vertical="center"/>
    </xf>
    <xf numFmtId="49" fontId="10" fillId="11" borderId="37" xfId="0" applyNumberFormat="1" applyFont="1" applyFill="1" applyBorder="1" applyAlignment="1">
      <alignment horizontal="center" vertical="center"/>
    </xf>
    <xf numFmtId="2" fontId="21" fillId="11" borderId="25" xfId="0" applyNumberFormat="1" applyFont="1" applyFill="1" applyBorder="1" applyAlignment="1">
      <alignment horizontal="center" vertical="center" wrapText="1"/>
    </xf>
    <xf numFmtId="2" fontId="0" fillId="0" borderId="16" xfId="0" applyNumberFormat="1" applyBorder="1" applyAlignment="1">
      <alignment horizontal="center" vertical="center" wrapText="1"/>
    </xf>
    <xf numFmtId="2" fontId="0" fillId="0" borderId="41" xfId="0" applyNumberFormat="1" applyBorder="1" applyAlignment="1">
      <alignment horizontal="center" vertical="center" wrapText="1"/>
    </xf>
    <xf numFmtId="0" fontId="3" fillId="0" borderId="25" xfId="0" applyFont="1" applyFill="1" applyBorder="1" applyAlignment="1">
      <alignment horizontal="left" vertical="center" wrapText="1"/>
    </xf>
    <xf numFmtId="165" fontId="6" fillId="11" borderId="9" xfId="0" applyNumberFormat="1" applyFont="1" applyFill="1" applyBorder="1" applyAlignment="1">
      <alignment horizontal="center" vertical="center"/>
    </xf>
    <xf numFmtId="165" fontId="6" fillId="11" borderId="6" xfId="0" applyNumberFormat="1" applyFont="1" applyFill="1" applyBorder="1" applyAlignment="1">
      <alignment horizontal="center" vertical="center"/>
    </xf>
    <xf numFmtId="165" fontId="6" fillId="11" borderId="12" xfId="0" applyNumberFormat="1" applyFont="1" applyFill="1" applyBorder="1" applyAlignment="1">
      <alignment horizontal="center" vertical="center"/>
    </xf>
    <xf numFmtId="0" fontId="2" fillId="8" borderId="13" xfId="0" applyFont="1" applyFill="1" applyBorder="1" applyAlignment="1">
      <alignment horizontal="center" vertical="center"/>
    </xf>
    <xf numFmtId="0" fontId="2" fillId="8" borderId="17" xfId="0" applyFont="1" applyFill="1" applyBorder="1" applyAlignment="1">
      <alignment horizontal="center" vertical="center"/>
    </xf>
    <xf numFmtId="0" fontId="2" fillId="8" borderId="45" xfId="0" applyFont="1" applyFill="1" applyBorder="1" applyAlignment="1">
      <alignment horizontal="center" vertical="center"/>
    </xf>
    <xf numFmtId="0" fontId="8" fillId="4" borderId="6" xfId="0" applyFont="1" applyFill="1" applyBorder="1" applyAlignment="1">
      <alignment horizontal="center" vertical="center" wrapText="1"/>
    </xf>
    <xf numFmtId="0" fontId="3" fillId="0" borderId="6" xfId="0" applyFont="1" applyFill="1" applyBorder="1" applyAlignment="1">
      <alignment horizontal="center" vertical="center" wrapText="1"/>
    </xf>
    <xf numFmtId="4" fontId="0" fillId="0" borderId="1" xfId="0" applyNumberFormat="1" applyFont="1" applyBorder="1" applyAlignment="1">
      <alignment horizontal="center" vertical="center" wrapText="1"/>
    </xf>
    <xf numFmtId="49" fontId="14" fillId="2" borderId="1" xfId="0" applyNumberFormat="1" applyFont="1" applyFill="1" applyBorder="1" applyAlignment="1">
      <alignment horizontal="center" vertical="center"/>
    </xf>
    <xf numFmtId="49" fontId="14" fillId="2" borderId="16" xfId="0" applyNumberFormat="1" applyFont="1" applyFill="1" applyBorder="1" applyAlignment="1">
      <alignment horizontal="center" vertical="center"/>
    </xf>
    <xf numFmtId="4" fontId="0" fillId="0" borderId="6" xfId="0" applyNumberFormat="1" applyFont="1" applyBorder="1" applyAlignment="1">
      <alignment horizontal="center" vertical="center" wrapText="1"/>
    </xf>
    <xf numFmtId="0" fontId="17" fillId="0" borderId="4" xfId="0" applyFont="1" applyBorder="1" applyAlignment="1">
      <alignment horizontal="center" vertical="top" wrapText="1"/>
    </xf>
    <xf numFmtId="0" fontId="2" fillId="0" borderId="4" xfId="0" applyFont="1" applyBorder="1" applyAlignment="1">
      <alignment horizontal="center" vertical="center" wrapText="1"/>
    </xf>
    <xf numFmtId="165" fontId="3" fillId="0" borderId="2" xfId="0" applyNumberFormat="1" applyFont="1" applyBorder="1" applyAlignment="1">
      <alignment horizontal="center" vertical="center"/>
    </xf>
    <xf numFmtId="165" fontId="3" fillId="0" borderId="22" xfId="0" applyNumberFormat="1" applyFont="1" applyBorder="1" applyAlignment="1">
      <alignment horizontal="center" vertical="center"/>
    </xf>
    <xf numFmtId="165" fontId="3" fillId="0" borderId="2" xfId="0" applyNumberFormat="1" applyFont="1" applyBorder="1" applyAlignment="1">
      <alignment horizontal="center" vertical="center" wrapText="1"/>
    </xf>
    <xf numFmtId="165" fontId="3" fillId="0" borderId="20" xfId="0" applyNumberFormat="1" applyFont="1" applyBorder="1" applyAlignment="1">
      <alignment horizontal="center" vertical="center" wrapText="1"/>
    </xf>
    <xf numFmtId="1" fontId="3" fillId="0" borderId="18" xfId="0" applyNumberFormat="1" applyFont="1" applyBorder="1" applyAlignment="1">
      <alignment horizontal="center" vertical="top" wrapText="1"/>
    </xf>
    <xf numFmtId="1" fontId="3" fillId="0" borderId="24" xfId="0" applyNumberFormat="1" applyFont="1" applyBorder="1" applyAlignment="1">
      <alignment horizontal="center" vertical="top" wrapText="1"/>
    </xf>
    <xf numFmtId="4" fontId="25" fillId="10" borderId="32" xfId="0" applyNumberFormat="1" applyFont="1" applyFill="1" applyBorder="1" applyAlignment="1">
      <alignment horizontal="center" vertical="center"/>
    </xf>
    <xf numFmtId="4" fontId="0" fillId="0" borderId="0" xfId="0" applyNumberFormat="1" applyBorder="1" applyAlignment="1">
      <alignment horizontal="center" vertical="center"/>
    </xf>
    <xf numFmtId="4" fontId="0" fillId="0" borderId="4" xfId="0" applyNumberFormat="1" applyBorder="1" applyAlignment="1">
      <alignment horizontal="center" vertical="center"/>
    </xf>
    <xf numFmtId="0" fontId="6" fillId="0" borderId="18" xfId="0" applyFont="1" applyBorder="1" applyAlignment="1">
      <alignment horizontal="center" vertical="center" wrapText="1"/>
    </xf>
    <xf numFmtId="0" fontId="6" fillId="0" borderId="24" xfId="0" applyFont="1" applyBorder="1" applyAlignment="1">
      <alignment horizontal="center" vertical="center" wrapText="1"/>
    </xf>
    <xf numFmtId="49" fontId="7" fillId="10" borderId="30" xfId="0" applyNumberFormat="1" applyFont="1" applyFill="1" applyBorder="1" applyAlignment="1">
      <alignment horizontal="center" vertical="center"/>
    </xf>
    <xf numFmtId="49" fontId="7" fillId="10" borderId="31" xfId="0" applyNumberFormat="1" applyFont="1" applyFill="1" applyBorder="1" applyAlignment="1">
      <alignment horizontal="center" vertical="center"/>
    </xf>
    <xf numFmtId="49" fontId="7" fillId="10" borderId="39" xfId="0" applyNumberFormat="1" applyFont="1" applyFill="1" applyBorder="1" applyAlignment="1">
      <alignment horizontal="center" vertical="center"/>
    </xf>
    <xf numFmtId="0" fontId="19" fillId="10" borderId="18" xfId="0" applyFont="1" applyFill="1" applyBorder="1" applyAlignment="1">
      <alignment horizontal="center" vertical="center" wrapText="1"/>
    </xf>
    <xf numFmtId="0" fontId="19" fillId="10" borderId="24" xfId="0" applyFont="1" applyFill="1" applyBorder="1" applyAlignment="1">
      <alignment horizontal="center" vertical="center" wrapText="1"/>
    </xf>
    <xf numFmtId="0" fontId="19" fillId="10" borderId="19" xfId="0" applyFont="1" applyFill="1" applyBorder="1" applyAlignment="1">
      <alignment horizontal="center" vertical="center" wrapText="1"/>
    </xf>
    <xf numFmtId="165" fontId="6" fillId="10" borderId="30" xfId="0" applyNumberFormat="1" applyFont="1" applyFill="1" applyBorder="1" applyAlignment="1">
      <alignment horizontal="center" vertical="center"/>
    </xf>
    <xf numFmtId="165" fontId="6" fillId="10" borderId="31" xfId="0" applyNumberFormat="1" applyFont="1" applyFill="1" applyBorder="1" applyAlignment="1">
      <alignment horizontal="center" vertical="center"/>
    </xf>
    <xf numFmtId="165" fontId="6" fillId="10" borderId="39" xfId="0" applyNumberFormat="1" applyFont="1" applyFill="1" applyBorder="1" applyAlignment="1">
      <alignment horizontal="center" vertical="center"/>
    </xf>
    <xf numFmtId="0" fontId="21" fillId="11" borderId="25" xfId="0" applyFont="1" applyFill="1" applyBorder="1" applyAlignment="1">
      <alignment horizontal="center" vertical="center" wrapText="1"/>
    </xf>
    <xf numFmtId="0" fontId="0" fillId="0" borderId="16" xfId="0" applyBorder="1" applyAlignment="1">
      <alignment horizontal="center" vertical="center" wrapText="1"/>
    </xf>
    <xf numFmtId="0" fontId="0" fillId="0" borderId="41" xfId="0" applyBorder="1" applyAlignment="1">
      <alignment horizontal="center" vertical="center" wrapText="1"/>
    </xf>
    <xf numFmtId="0" fontId="3" fillId="29" borderId="6" xfId="0" applyFont="1" applyFill="1" applyBorder="1" applyAlignment="1">
      <alignment horizontal="center" vertical="center" wrapText="1"/>
    </xf>
    <xf numFmtId="4" fontId="3" fillId="0" borderId="16" xfId="0" applyNumberFormat="1" applyFont="1" applyFill="1" applyBorder="1" applyAlignment="1">
      <alignment horizontal="center" vertical="center"/>
    </xf>
    <xf numFmtId="4" fontId="3" fillId="0" borderId="7" xfId="0" applyNumberFormat="1" applyFont="1" applyFill="1" applyBorder="1" applyAlignment="1">
      <alignment horizontal="center" vertical="center"/>
    </xf>
    <xf numFmtId="0" fontId="73" fillId="29" borderId="6" xfId="0" applyFont="1" applyFill="1" applyBorder="1" applyAlignment="1">
      <alignment horizontal="left" vertical="center" wrapText="1"/>
    </xf>
    <xf numFmtId="165" fontId="4" fillId="29" borderId="1" xfId="0" applyNumberFormat="1" applyFont="1" applyFill="1" applyBorder="1" applyAlignment="1">
      <alignment horizontal="center" vertical="center"/>
    </xf>
    <xf numFmtId="165" fontId="4" fillId="29" borderId="16" xfId="0" applyNumberFormat="1" applyFont="1" applyFill="1" applyBorder="1" applyAlignment="1">
      <alignment horizontal="center" vertical="center"/>
    </xf>
    <xf numFmtId="165" fontId="4" fillId="29" borderId="7" xfId="0" applyNumberFormat="1" applyFont="1" applyFill="1" applyBorder="1" applyAlignment="1">
      <alignment horizontal="center" vertical="center"/>
    </xf>
    <xf numFmtId="0" fontId="73" fillId="0" borderId="1" xfId="0" applyFont="1" applyFill="1" applyBorder="1" applyAlignment="1">
      <alignment horizontal="left" vertical="center" wrapText="1"/>
    </xf>
    <xf numFmtId="4" fontId="83" fillId="0" borderId="1" xfId="0" applyNumberFormat="1" applyFont="1" applyFill="1" applyBorder="1" applyAlignment="1">
      <alignment horizontal="center" vertical="center" wrapText="1"/>
    </xf>
    <xf numFmtId="4" fontId="82" fillId="0" borderId="16" xfId="0" applyNumberFormat="1" applyFont="1" applyFill="1" applyBorder="1" applyAlignment="1">
      <alignment horizontal="center" vertical="center" wrapText="1"/>
    </xf>
    <xf numFmtId="4" fontId="82" fillId="0" borderId="7" xfId="0" applyNumberFormat="1" applyFont="1" applyFill="1" applyBorder="1" applyAlignment="1">
      <alignment horizontal="center" vertical="center" wrapText="1"/>
    </xf>
    <xf numFmtId="0" fontId="3" fillId="0" borderId="6" xfId="0" applyFont="1" applyFill="1" applyBorder="1" applyAlignment="1">
      <alignment horizontal="left" vertical="top" wrapText="1"/>
    </xf>
    <xf numFmtId="165" fontId="73" fillId="0" borderId="1" xfId="0" applyNumberFormat="1" applyFont="1" applyFill="1" applyBorder="1" applyAlignment="1">
      <alignment horizontal="center" vertical="center"/>
    </xf>
    <xf numFmtId="165" fontId="73" fillId="0" borderId="16" xfId="0" applyNumberFormat="1" applyFont="1" applyFill="1" applyBorder="1" applyAlignment="1">
      <alignment horizontal="center" vertical="center"/>
    </xf>
    <xf numFmtId="165" fontId="73" fillId="0" borderId="7" xfId="0" applyNumberFormat="1" applyFont="1" applyFill="1" applyBorder="1" applyAlignment="1">
      <alignment horizontal="center" vertical="center"/>
    </xf>
    <xf numFmtId="0" fontId="27" fillId="8" borderId="35" xfId="0" applyFont="1" applyFill="1" applyBorder="1" applyAlignment="1">
      <alignment horizontal="left" vertical="center" wrapText="1"/>
    </xf>
    <xf numFmtId="0" fontId="27" fillId="8" borderId="5" xfId="0" applyFont="1" applyFill="1" applyBorder="1" applyAlignment="1">
      <alignment horizontal="left" vertical="center" wrapText="1"/>
    </xf>
    <xf numFmtId="0" fontId="27" fillId="8" borderId="37" xfId="0" applyFont="1" applyFill="1" applyBorder="1" applyAlignment="1">
      <alignment horizontal="left" vertical="center" wrapText="1"/>
    </xf>
    <xf numFmtId="165" fontId="6" fillId="11" borderId="21" xfId="0" applyNumberFormat="1" applyFont="1" applyFill="1" applyBorder="1" applyAlignment="1">
      <alignment horizontal="left" vertical="center" wrapText="1"/>
    </xf>
    <xf numFmtId="0" fontId="0" fillId="0" borderId="17" xfId="0" applyBorder="1" applyAlignment="1">
      <alignment horizontal="left" vertical="center" wrapText="1"/>
    </xf>
    <xf numFmtId="0" fontId="0" fillId="0" borderId="45" xfId="0" applyBorder="1" applyAlignment="1">
      <alignment horizontal="left" vertical="center" wrapText="1"/>
    </xf>
    <xf numFmtId="0" fontId="62" fillId="10" borderId="18" xfId="0" applyFont="1" applyFill="1" applyBorder="1" applyAlignment="1">
      <alignment horizontal="left" vertical="center" wrapText="1"/>
    </xf>
    <xf numFmtId="0" fontId="62" fillId="10" borderId="24" xfId="0" applyFont="1" applyFill="1" applyBorder="1" applyAlignment="1">
      <alignment horizontal="left" vertical="center" wrapText="1"/>
    </xf>
    <xf numFmtId="0" fontId="62" fillId="10" borderId="19" xfId="0" applyFont="1" applyFill="1" applyBorder="1" applyAlignment="1">
      <alignment horizontal="left" vertical="center" wrapText="1"/>
    </xf>
    <xf numFmtId="0" fontId="27" fillId="8" borderId="35" xfId="0" applyFont="1" applyFill="1" applyBorder="1" applyAlignment="1">
      <alignment horizontal="center" vertical="center"/>
    </xf>
    <xf numFmtId="0" fontId="27" fillId="8" borderId="5" xfId="0" applyFont="1" applyFill="1" applyBorder="1" applyAlignment="1">
      <alignment horizontal="center" vertical="center"/>
    </xf>
    <xf numFmtId="0" fontId="27" fillId="8" borderId="37" xfId="0" applyFont="1" applyFill="1" applyBorder="1" applyAlignment="1">
      <alignment horizontal="center" vertical="center"/>
    </xf>
    <xf numFmtId="165" fontId="6" fillId="11" borderId="21" xfId="0" applyNumberFormat="1" applyFont="1" applyFill="1" applyBorder="1" applyAlignment="1">
      <alignment horizontal="center" vertical="center" wrapText="1"/>
    </xf>
    <xf numFmtId="0" fontId="0" fillId="0" borderId="17" xfId="0" applyBorder="1" applyAlignment="1">
      <alignment horizontal="center" vertical="center" wrapText="1"/>
    </xf>
    <xf numFmtId="0" fontId="0" fillId="0" borderId="45" xfId="0" applyBorder="1" applyAlignment="1">
      <alignment horizontal="center" vertical="center" wrapText="1"/>
    </xf>
    <xf numFmtId="0" fontId="20" fillId="14" borderId="2" xfId="0" applyFont="1" applyFill="1" applyBorder="1" applyAlignment="1">
      <alignment horizontal="center" vertical="center"/>
    </xf>
    <xf numFmtId="0" fontId="20" fillId="14" borderId="20" xfId="0" applyFont="1" applyFill="1" applyBorder="1" applyAlignment="1">
      <alignment horizontal="center" vertical="center"/>
    </xf>
    <xf numFmtId="0" fontId="20" fillId="14" borderId="22" xfId="0" applyFont="1" applyFill="1" applyBorder="1" applyAlignment="1">
      <alignment horizontal="center" vertical="center"/>
    </xf>
    <xf numFmtId="0" fontId="2" fillId="8" borderId="25" xfId="0" applyFont="1" applyFill="1" applyBorder="1" applyAlignment="1">
      <alignment horizontal="center" vertical="center"/>
    </xf>
    <xf numFmtId="0" fontId="0" fillId="0" borderId="16" xfId="0" applyBorder="1" applyAlignment="1">
      <alignment horizontal="center" vertical="center"/>
    </xf>
    <xf numFmtId="0" fontId="0" fillId="0" borderId="41" xfId="0" applyBorder="1" applyAlignment="1">
      <alignment horizontal="center" vertical="center"/>
    </xf>
    <xf numFmtId="0" fontId="19" fillId="11" borderId="18" xfId="0" applyFont="1" applyFill="1" applyBorder="1" applyAlignment="1">
      <alignment horizontal="center" vertical="center" wrapText="1"/>
    </xf>
    <xf numFmtId="0" fontId="19" fillId="11" borderId="24" xfId="0" applyFont="1" applyFill="1" applyBorder="1" applyAlignment="1">
      <alignment horizontal="center" vertical="center" wrapText="1"/>
    </xf>
    <xf numFmtId="0" fontId="19" fillId="11" borderId="19" xfId="0" applyFont="1" applyFill="1" applyBorder="1" applyAlignment="1">
      <alignment horizontal="center" vertical="center" wrapText="1"/>
    </xf>
    <xf numFmtId="0" fontId="19" fillId="11" borderId="18" xfId="0" applyFont="1" applyFill="1" applyBorder="1" applyAlignment="1">
      <alignment horizontal="left" vertical="center" wrapText="1"/>
    </xf>
    <xf numFmtId="0" fontId="19" fillId="11" borderId="24" xfId="0" applyFont="1" applyFill="1" applyBorder="1" applyAlignment="1">
      <alignment horizontal="left" vertical="center" wrapText="1"/>
    </xf>
    <xf numFmtId="0" fontId="19" fillId="11" borderId="19" xfId="0" applyFont="1" applyFill="1" applyBorder="1" applyAlignment="1">
      <alignment horizontal="left" vertical="center" wrapText="1"/>
    </xf>
    <xf numFmtId="1" fontId="3" fillId="0" borderId="19" xfId="0" applyNumberFormat="1" applyFont="1" applyBorder="1" applyAlignment="1">
      <alignment horizontal="center" vertical="top" wrapText="1"/>
    </xf>
    <xf numFmtId="0" fontId="6" fillId="0" borderId="19" xfId="0" applyFont="1" applyBorder="1" applyAlignment="1">
      <alignment horizontal="center" vertical="center" wrapText="1"/>
    </xf>
    <xf numFmtId="0" fontId="2" fillId="8" borderId="46" xfId="0" applyFont="1" applyFill="1" applyBorder="1" applyAlignment="1">
      <alignment horizontal="center" vertical="center"/>
    </xf>
    <xf numFmtId="0" fontId="2" fillId="8" borderId="47" xfId="0" applyFont="1" applyFill="1" applyBorder="1" applyAlignment="1">
      <alignment horizontal="center" vertical="center"/>
    </xf>
    <xf numFmtId="0" fontId="21" fillId="11" borderId="9" xfId="0" applyFont="1" applyFill="1" applyBorder="1" applyAlignment="1">
      <alignment horizontal="center" vertical="center" wrapText="1"/>
    </xf>
    <xf numFmtId="0" fontId="0" fillId="0" borderId="6" xfId="0" applyBorder="1" applyAlignment="1">
      <alignment horizontal="center" vertical="center" wrapText="1"/>
    </xf>
    <xf numFmtId="0" fontId="0" fillId="0" borderId="12" xfId="0" applyBorder="1" applyAlignment="1">
      <alignment horizontal="center" vertical="center" wrapText="1"/>
    </xf>
    <xf numFmtId="1" fontId="3" fillId="23" borderId="18" xfId="0" applyNumberFormat="1" applyFont="1" applyFill="1" applyBorder="1" applyAlignment="1">
      <alignment horizontal="center" vertical="center" wrapText="1"/>
    </xf>
    <xf numFmtId="1" fontId="3" fillId="23" borderId="24" xfId="0" applyNumberFormat="1" applyFont="1" applyFill="1" applyBorder="1" applyAlignment="1">
      <alignment horizontal="center" vertical="center" wrapText="1"/>
    </xf>
    <xf numFmtId="0" fontId="6" fillId="0" borderId="18" xfId="0" applyFont="1" applyBorder="1" applyAlignment="1">
      <alignment horizontal="center" vertical="top" wrapText="1"/>
    </xf>
    <xf numFmtId="0" fontId="6" fillId="0" borderId="19" xfId="0" applyFont="1" applyBorder="1" applyAlignment="1">
      <alignment horizontal="center" vertical="top" wrapText="1"/>
    </xf>
    <xf numFmtId="4" fontId="3" fillId="23" borderId="1" xfId="0" applyNumberFormat="1" applyFont="1" applyFill="1" applyBorder="1" applyAlignment="1">
      <alignment horizontal="center" vertical="center" wrapText="1"/>
    </xf>
    <xf numFmtId="4" fontId="0" fillId="23" borderId="16" xfId="0" applyNumberFormat="1" applyFont="1" applyFill="1" applyBorder="1" applyAlignment="1">
      <alignment horizontal="center" vertical="center" wrapText="1"/>
    </xf>
    <xf numFmtId="4" fontId="0" fillId="23" borderId="7" xfId="0" applyNumberFormat="1" applyFont="1" applyFill="1" applyBorder="1" applyAlignment="1">
      <alignment horizontal="center" vertical="center" wrapText="1"/>
    </xf>
    <xf numFmtId="4" fontId="6" fillId="6" borderId="14" xfId="0" applyNumberFormat="1" applyFont="1" applyFill="1" applyBorder="1" applyAlignment="1">
      <alignment horizontal="center" vertical="center"/>
    </xf>
    <xf numFmtId="4" fontId="6" fillId="6" borderId="26" xfId="0" applyNumberFormat="1" applyFont="1" applyFill="1" applyBorder="1" applyAlignment="1">
      <alignment horizontal="center" vertical="center"/>
    </xf>
    <xf numFmtId="4" fontId="3" fillId="7" borderId="6" xfId="0" applyNumberFormat="1" applyFont="1" applyFill="1" applyBorder="1" applyAlignment="1">
      <alignment horizontal="center" vertical="center" wrapText="1"/>
    </xf>
    <xf numFmtId="4" fontId="3" fillId="7" borderId="8" xfId="0" applyNumberFormat="1" applyFont="1" applyFill="1" applyBorder="1" applyAlignment="1">
      <alignment horizontal="center" vertical="center" wrapText="1"/>
    </xf>
    <xf numFmtId="165" fontId="6" fillId="10" borderId="32" xfId="0" applyNumberFormat="1" applyFont="1" applyFill="1" applyBorder="1" applyAlignment="1">
      <alignment horizontal="center" vertical="center"/>
    </xf>
    <xf numFmtId="165" fontId="6" fillId="10" borderId="0" xfId="0" applyNumberFormat="1" applyFont="1" applyFill="1" applyBorder="1" applyAlignment="1">
      <alignment horizontal="center" vertical="center"/>
    </xf>
    <xf numFmtId="165" fontId="6" fillId="10" borderId="4" xfId="0" applyNumberFormat="1" applyFont="1" applyFill="1" applyBorder="1" applyAlignment="1">
      <alignment horizontal="center" vertical="center"/>
    </xf>
    <xf numFmtId="4" fontId="25" fillId="10" borderId="36" xfId="0" applyNumberFormat="1" applyFont="1" applyFill="1" applyBorder="1" applyAlignment="1">
      <alignment horizontal="center" vertical="center"/>
    </xf>
    <xf numFmtId="4" fontId="0" fillId="0" borderId="8" xfId="0" applyNumberFormat="1" applyBorder="1" applyAlignment="1">
      <alignment horizontal="center" vertical="center"/>
    </xf>
    <xf numFmtId="4" fontId="0" fillId="0" borderId="38" xfId="0" applyNumberFormat="1" applyBorder="1" applyAlignment="1">
      <alignment horizontal="center" vertical="center"/>
    </xf>
    <xf numFmtId="0" fontId="5" fillId="12" borderId="48" xfId="0" applyFont="1" applyFill="1" applyBorder="1" applyAlignment="1">
      <alignment horizontal="center"/>
    </xf>
    <xf numFmtId="0" fontId="5" fillId="12" borderId="4" xfId="0" applyFont="1" applyFill="1" applyBorder="1" applyAlignment="1">
      <alignment horizontal="center"/>
    </xf>
    <xf numFmtId="0" fontId="5" fillId="12" borderId="23" xfId="0" applyFont="1" applyFill="1" applyBorder="1" applyAlignment="1">
      <alignment horizontal="center"/>
    </xf>
    <xf numFmtId="0" fontId="3" fillId="0" borderId="25" xfId="0" applyFont="1" applyFill="1" applyBorder="1" applyAlignment="1">
      <alignment horizontal="center" vertical="center" wrapText="1"/>
    </xf>
    <xf numFmtId="0" fontId="5" fillId="12" borderId="14" xfId="0" applyFont="1" applyFill="1" applyBorder="1" applyAlignment="1">
      <alignment horizontal="center"/>
    </xf>
    <xf numFmtId="0" fontId="5" fillId="12" borderId="26" xfId="0" applyFont="1" applyFill="1" applyBorder="1" applyAlignment="1">
      <alignment horizontal="center"/>
    </xf>
    <xf numFmtId="0" fontId="5" fillId="12" borderId="53" xfId="0" applyFont="1" applyFill="1" applyBorder="1" applyAlignment="1">
      <alignment horizontal="center"/>
    </xf>
    <xf numFmtId="4" fontId="3" fillId="23" borderId="16" xfId="0" applyNumberFormat="1" applyFont="1" applyFill="1" applyBorder="1" applyAlignment="1">
      <alignment horizontal="center" vertical="center" wrapText="1"/>
    </xf>
  </cellXfs>
  <cellStyles count="5">
    <cellStyle name="Обычный" xfId="0" builtinId="0"/>
    <cellStyle name="Пояснение" xfId="1" builtinId="53" customBuiltin="1"/>
    <cellStyle name="Финансовый" xfId="2" builtinId="3"/>
    <cellStyle name="Финансовый 2" xfId="3"/>
    <cellStyle name="Финансовый 3" xfId="4"/>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5E0B4"/>
      <rgbColor rgb="FF808080"/>
      <rgbColor rgb="FF9999FF"/>
      <rgbColor rgb="FF993366"/>
      <rgbColor rgb="FFFFFFCC"/>
      <rgbColor rgb="FFDEEBF7"/>
      <rgbColor rgb="FF660066"/>
      <rgbColor rgb="FFFF8080"/>
      <rgbColor rgb="FF0066CC"/>
      <rgbColor rgb="FFDAE3F3"/>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4B183"/>
      <rgbColor rgb="FFCC99FF"/>
      <rgbColor rgb="FFF8CBAD"/>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mruColors>
      <color rgb="FFFFFF99"/>
      <color rgb="FFE3D5FF"/>
      <color rgb="FFFFCCCC"/>
      <color rgb="FFD6C1FF"/>
      <color rgb="FFC5E0B4"/>
      <color rgb="FFFF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628"/>
  <sheetViews>
    <sheetView tabSelected="1" zoomScale="60" zoomScaleNormal="60" zoomScaleSheetLayoutView="50" workbookViewId="0">
      <pane xSplit="4" ySplit="4" topLeftCell="E327" activePane="bottomRight" state="frozen"/>
      <selection pane="topRight" activeCell="E1" sqref="E1"/>
      <selection pane="bottomLeft" activeCell="A5" sqref="A5"/>
      <selection pane="bottomRight" activeCell="J344" sqref="J344:J347"/>
    </sheetView>
  </sheetViews>
  <sheetFormatPr defaultRowHeight="20.25" x14ac:dyDescent="0.3"/>
  <cols>
    <col min="1" max="1" width="7.42578125" style="1" customWidth="1"/>
    <col min="2" max="2" width="65.28515625" style="2" customWidth="1"/>
    <col min="3" max="3" width="14.5703125" style="2" customWidth="1"/>
    <col min="4" max="4" width="25.140625" style="3" customWidth="1"/>
    <col min="5" max="5" width="19.7109375" style="539" customWidth="1"/>
    <col min="6" max="6" width="21.85546875" style="2" customWidth="1"/>
    <col min="7" max="7" width="22.42578125" style="2" customWidth="1"/>
    <col min="8" max="9" width="18.28515625" style="2" customWidth="1"/>
    <col min="10" max="10" width="68.28515625" style="2" customWidth="1"/>
    <col min="11" max="11" width="15.85546875" style="237" customWidth="1"/>
    <col min="12" max="12" width="19.5703125" style="2" customWidth="1"/>
    <col min="13" max="14" width="15" style="2" customWidth="1"/>
  </cols>
  <sheetData>
    <row r="1" spans="1:14" ht="38.25" customHeight="1" x14ac:dyDescent="0.3">
      <c r="B1" s="165" t="s">
        <v>74</v>
      </c>
      <c r="N1" s="38" t="s">
        <v>21</v>
      </c>
    </row>
    <row r="2" spans="1:14" ht="110.25" customHeight="1" thickBot="1" x14ac:dyDescent="0.3">
      <c r="A2" s="744" t="s">
        <v>285</v>
      </c>
      <c r="B2" s="744"/>
      <c r="C2" s="744"/>
      <c r="D2" s="744"/>
      <c r="E2" s="744"/>
      <c r="F2" s="744"/>
      <c r="G2" s="744"/>
      <c r="H2" s="744"/>
      <c r="I2" s="744"/>
      <c r="J2" s="744"/>
      <c r="K2" s="743" t="s">
        <v>358</v>
      </c>
      <c r="L2" s="743"/>
      <c r="M2" s="743"/>
      <c r="N2" s="743"/>
    </row>
    <row r="3" spans="1:14" ht="101.25" customHeight="1" thickBot="1" x14ac:dyDescent="0.3">
      <c r="A3" s="18" t="s">
        <v>0</v>
      </c>
      <c r="B3" s="19" t="s">
        <v>1</v>
      </c>
      <c r="C3" s="745" t="s">
        <v>2</v>
      </c>
      <c r="D3" s="746"/>
      <c r="E3" s="747" t="s">
        <v>106</v>
      </c>
      <c r="F3" s="748"/>
      <c r="G3" s="748"/>
      <c r="H3" s="748"/>
      <c r="I3" s="748"/>
      <c r="J3" s="749" t="s">
        <v>105</v>
      </c>
      <c r="K3" s="238" t="s">
        <v>99</v>
      </c>
      <c r="L3" s="647" t="s">
        <v>107</v>
      </c>
      <c r="M3" s="648"/>
      <c r="N3" s="754" t="s">
        <v>20</v>
      </c>
    </row>
    <row r="4" spans="1:14" ht="153" customHeight="1" thickBot="1" x14ac:dyDescent="0.3">
      <c r="A4" s="18"/>
      <c r="B4" s="132" t="s">
        <v>19</v>
      </c>
      <c r="C4" s="379" t="s">
        <v>3</v>
      </c>
      <c r="D4" s="372" t="s">
        <v>4</v>
      </c>
      <c r="E4" s="540" t="s">
        <v>79</v>
      </c>
      <c r="F4" s="372" t="s">
        <v>17</v>
      </c>
      <c r="G4" s="373" t="s">
        <v>347</v>
      </c>
      <c r="H4" s="359" t="s">
        <v>80</v>
      </c>
      <c r="I4" s="374" t="s">
        <v>81</v>
      </c>
      <c r="J4" s="750"/>
      <c r="K4" s="375" t="s">
        <v>82</v>
      </c>
      <c r="L4" s="376" t="s">
        <v>5</v>
      </c>
      <c r="M4" s="377" t="s">
        <v>6</v>
      </c>
      <c r="N4" s="755"/>
    </row>
    <row r="5" spans="1:14" s="32" customFormat="1" ht="24.75" customHeight="1" x14ac:dyDescent="0.25">
      <c r="A5" s="756"/>
      <c r="B5" s="759" t="s">
        <v>45</v>
      </c>
      <c r="C5" s="762"/>
      <c r="D5" s="380" t="s">
        <v>7</v>
      </c>
      <c r="E5" s="381">
        <f>E6+E7+E8</f>
        <v>131.035419179</v>
      </c>
      <c r="F5" s="381">
        <f t="shared" ref="F5:N5" si="0">F6+F7+F8</f>
        <v>131.035419179</v>
      </c>
      <c r="G5" s="381">
        <f t="shared" si="0"/>
        <v>131.035881179</v>
      </c>
      <c r="H5" s="381">
        <f t="shared" si="0"/>
        <v>496.09819099999999</v>
      </c>
      <c r="I5" s="381">
        <f t="shared" si="0"/>
        <v>455.72321699999998</v>
      </c>
      <c r="J5" s="751"/>
      <c r="K5" s="382">
        <f>K6+K7+K8</f>
        <v>114.57</v>
      </c>
      <c r="L5" s="381">
        <f t="shared" si="0"/>
        <v>98.050000000000011</v>
      </c>
      <c r="M5" s="381">
        <f t="shared" si="0"/>
        <v>23.389999999999997</v>
      </c>
      <c r="N5" s="383">
        <f t="shared" si="0"/>
        <v>1318.866827179</v>
      </c>
    </row>
    <row r="6" spans="1:14" s="32" customFormat="1" ht="24.75" customHeight="1" x14ac:dyDescent="0.25">
      <c r="A6" s="757"/>
      <c r="B6" s="760"/>
      <c r="C6" s="763"/>
      <c r="D6" s="370" t="s">
        <v>16</v>
      </c>
      <c r="E6" s="371">
        <f t="shared" ref="E6:I8" si="1">E11+E618</f>
        <v>14.739500000000001</v>
      </c>
      <c r="F6" s="371">
        <f t="shared" si="1"/>
        <v>14.739500000000001</v>
      </c>
      <c r="G6" s="371">
        <f t="shared" si="1"/>
        <v>14.739500000000001</v>
      </c>
      <c r="H6" s="371">
        <f t="shared" si="1"/>
        <v>68.02000000000001</v>
      </c>
      <c r="I6" s="371">
        <f t="shared" si="1"/>
        <v>40</v>
      </c>
      <c r="J6" s="752"/>
      <c r="K6" s="378">
        <f t="shared" ref="K6:N8" si="2">K11+K618</f>
        <v>17.52</v>
      </c>
      <c r="L6" s="371">
        <f t="shared" si="2"/>
        <v>0</v>
      </c>
      <c r="M6" s="371">
        <f t="shared" si="2"/>
        <v>0</v>
      </c>
      <c r="N6" s="384">
        <f t="shared" si="2"/>
        <v>140.27950000000001</v>
      </c>
    </row>
    <row r="7" spans="1:14" s="32" customFormat="1" ht="24.75" customHeight="1" x14ac:dyDescent="0.25">
      <c r="A7" s="757"/>
      <c r="B7" s="760"/>
      <c r="C7" s="763"/>
      <c r="D7" s="370" t="s">
        <v>8</v>
      </c>
      <c r="E7" s="371">
        <f t="shared" si="1"/>
        <v>99.774877000000004</v>
      </c>
      <c r="F7" s="371">
        <f t="shared" si="1"/>
        <v>99.774877000000004</v>
      </c>
      <c r="G7" s="371">
        <f t="shared" si="1"/>
        <v>99.774877000000004</v>
      </c>
      <c r="H7" s="371">
        <f t="shared" si="1"/>
        <v>415.60013600000002</v>
      </c>
      <c r="I7" s="371">
        <f t="shared" si="1"/>
        <v>382.40189199999998</v>
      </c>
      <c r="J7" s="752"/>
      <c r="K7" s="378">
        <f t="shared" si="2"/>
        <v>87.7</v>
      </c>
      <c r="L7" s="371">
        <f t="shared" si="2"/>
        <v>66.23</v>
      </c>
      <c r="M7" s="371">
        <f t="shared" si="2"/>
        <v>12.059999999999999</v>
      </c>
      <c r="N7" s="384">
        <f t="shared" si="2"/>
        <v>1063.766905</v>
      </c>
    </row>
    <row r="8" spans="1:14" s="32" customFormat="1" ht="24.75" customHeight="1" thickBot="1" x14ac:dyDescent="0.3">
      <c r="A8" s="758"/>
      <c r="B8" s="761"/>
      <c r="C8" s="764"/>
      <c r="D8" s="385" t="s">
        <v>9</v>
      </c>
      <c r="E8" s="386">
        <f t="shared" si="1"/>
        <v>16.521042178999998</v>
      </c>
      <c r="F8" s="386">
        <f t="shared" si="1"/>
        <v>16.521042178999998</v>
      </c>
      <c r="G8" s="386">
        <f t="shared" si="1"/>
        <v>16.521504178999997</v>
      </c>
      <c r="H8" s="386">
        <f t="shared" si="1"/>
        <v>12.478054999999999</v>
      </c>
      <c r="I8" s="386">
        <f t="shared" si="1"/>
        <v>33.321325000000009</v>
      </c>
      <c r="J8" s="753"/>
      <c r="K8" s="387">
        <f t="shared" si="2"/>
        <v>9.3500000000000014</v>
      </c>
      <c r="L8" s="386">
        <f t="shared" si="2"/>
        <v>31.82</v>
      </c>
      <c r="M8" s="386">
        <f t="shared" si="2"/>
        <v>11.329999999999998</v>
      </c>
      <c r="N8" s="388">
        <f t="shared" si="2"/>
        <v>114.82042217899999</v>
      </c>
    </row>
    <row r="9" spans="1:14" s="31" customFormat="1" ht="11.25" customHeight="1" thickBot="1" x14ac:dyDescent="0.3">
      <c r="A9" s="44"/>
      <c r="B9" s="48"/>
      <c r="C9" s="45"/>
      <c r="D9" s="49"/>
      <c r="E9" s="541"/>
      <c r="F9" s="46"/>
      <c r="G9" s="46"/>
      <c r="H9" s="46"/>
      <c r="I9" s="46"/>
      <c r="J9" s="46"/>
      <c r="K9" s="240"/>
      <c r="L9" s="46"/>
      <c r="M9" s="46"/>
      <c r="N9" s="47"/>
    </row>
    <row r="10" spans="1:14" s="32" customFormat="1" ht="24.75" customHeight="1" x14ac:dyDescent="0.25">
      <c r="A10" s="724"/>
      <c r="B10" s="721" t="s">
        <v>34</v>
      </c>
      <c r="C10" s="731"/>
      <c r="D10" s="59" t="s">
        <v>7</v>
      </c>
      <c r="E10" s="542">
        <f>SUM(E11:E13)</f>
        <v>122.995519179</v>
      </c>
      <c r="F10" s="60">
        <f t="shared" ref="F10:K10" si="3">SUM(F11:F13)</f>
        <v>122.995519179</v>
      </c>
      <c r="G10" s="60">
        <f t="shared" si="3"/>
        <v>122.995981179</v>
      </c>
      <c r="H10" s="60">
        <f t="shared" si="3"/>
        <v>496.09819099999999</v>
      </c>
      <c r="I10" s="60">
        <f t="shared" si="3"/>
        <v>455.72321699999998</v>
      </c>
      <c r="J10" s="765"/>
      <c r="K10" s="241">
        <f t="shared" si="3"/>
        <v>114.57</v>
      </c>
      <c r="L10" s="60">
        <f t="shared" ref="L10" si="4">SUM(L11:L13)</f>
        <v>98.050000000000011</v>
      </c>
      <c r="M10" s="60">
        <f t="shared" ref="M10" si="5">SUM(M11:M13)</f>
        <v>23.389999999999997</v>
      </c>
      <c r="N10" s="61">
        <f t="shared" ref="N10" si="6">SUM(N11:N13)</f>
        <v>1310.8269271789998</v>
      </c>
    </row>
    <row r="11" spans="1:14" s="32" customFormat="1" ht="24.75" customHeight="1" x14ac:dyDescent="0.25">
      <c r="A11" s="725"/>
      <c r="B11" s="722"/>
      <c r="C11" s="732"/>
      <c r="D11" s="50" t="s">
        <v>16</v>
      </c>
      <c r="E11" s="543">
        <f t="shared" ref="E11:I13" si="7">E101+E139+E304+E349+E390+E431+E460+E489+E512+E563+E579+E608</f>
        <v>14.314500000000001</v>
      </c>
      <c r="F11" s="75">
        <f t="shared" si="7"/>
        <v>14.314500000000001</v>
      </c>
      <c r="G11" s="75">
        <f t="shared" si="7"/>
        <v>14.314500000000001</v>
      </c>
      <c r="H11" s="75">
        <f t="shared" si="7"/>
        <v>68.02000000000001</v>
      </c>
      <c r="I11" s="75">
        <f t="shared" si="7"/>
        <v>40</v>
      </c>
      <c r="J11" s="766"/>
      <c r="K11" s="242">
        <f t="shared" ref="K11:M13" si="8">K101+K139+K304+K349+K390+K431+K460+K489+K512+K563+K579+K608</f>
        <v>17.52</v>
      </c>
      <c r="L11" s="75">
        <f t="shared" si="8"/>
        <v>0</v>
      </c>
      <c r="M11" s="75">
        <f t="shared" si="8"/>
        <v>0</v>
      </c>
      <c r="N11" s="92">
        <f>E11+H11+I11+K11+L11+M11</f>
        <v>139.8545</v>
      </c>
    </row>
    <row r="12" spans="1:14" s="32" customFormat="1" ht="24.75" customHeight="1" x14ac:dyDescent="0.25">
      <c r="A12" s="725"/>
      <c r="B12" s="722"/>
      <c r="C12" s="732"/>
      <c r="D12" s="50" t="s">
        <v>8</v>
      </c>
      <c r="E12" s="543">
        <f t="shared" si="7"/>
        <v>92.239877000000007</v>
      </c>
      <c r="F12" s="75">
        <f t="shared" si="7"/>
        <v>92.239877000000007</v>
      </c>
      <c r="G12" s="75">
        <f t="shared" si="7"/>
        <v>92.239877000000007</v>
      </c>
      <c r="H12" s="75">
        <f t="shared" si="7"/>
        <v>415.60013600000002</v>
      </c>
      <c r="I12" s="75">
        <f t="shared" si="7"/>
        <v>382.40189199999998</v>
      </c>
      <c r="J12" s="766"/>
      <c r="K12" s="242">
        <f t="shared" si="8"/>
        <v>87.7</v>
      </c>
      <c r="L12" s="75">
        <f t="shared" si="8"/>
        <v>66.23</v>
      </c>
      <c r="M12" s="75">
        <f t="shared" si="8"/>
        <v>12.059999999999999</v>
      </c>
      <c r="N12" s="92">
        <f t="shared" ref="N12:N13" si="9">E12+H12+I12+K12+L12+M12</f>
        <v>1056.2319049999999</v>
      </c>
    </row>
    <row r="13" spans="1:14" s="32" customFormat="1" ht="24.75" customHeight="1" thickBot="1" x14ac:dyDescent="0.3">
      <c r="A13" s="726"/>
      <c r="B13" s="723"/>
      <c r="C13" s="733"/>
      <c r="D13" s="364" t="s">
        <v>9</v>
      </c>
      <c r="E13" s="544">
        <f t="shared" si="7"/>
        <v>16.441142179</v>
      </c>
      <c r="F13" s="365">
        <f t="shared" si="7"/>
        <v>16.441142179</v>
      </c>
      <c r="G13" s="365">
        <f t="shared" si="7"/>
        <v>16.441604178999999</v>
      </c>
      <c r="H13" s="365">
        <f t="shared" si="7"/>
        <v>12.478054999999999</v>
      </c>
      <c r="I13" s="365">
        <f t="shared" si="7"/>
        <v>33.321325000000009</v>
      </c>
      <c r="J13" s="767"/>
      <c r="K13" s="368">
        <f t="shared" si="8"/>
        <v>9.3500000000000014</v>
      </c>
      <c r="L13" s="365">
        <f t="shared" si="8"/>
        <v>31.82</v>
      </c>
      <c r="M13" s="365">
        <f t="shared" si="8"/>
        <v>11.329999999999998</v>
      </c>
      <c r="N13" s="369">
        <f t="shared" si="9"/>
        <v>114.740522179</v>
      </c>
    </row>
    <row r="14" spans="1:14" s="31" customFormat="1" ht="11.25" customHeight="1" thickBot="1" x14ac:dyDescent="0.3">
      <c r="A14" s="78"/>
      <c r="B14" s="49"/>
      <c r="C14" s="45"/>
      <c r="D14" s="49"/>
      <c r="E14" s="545"/>
      <c r="F14" s="79"/>
      <c r="G14" s="79"/>
      <c r="H14" s="79"/>
      <c r="I14" s="79"/>
      <c r="J14" s="79"/>
      <c r="K14" s="244"/>
      <c r="L14" s="79"/>
      <c r="M14" s="79"/>
      <c r="N14" s="80"/>
    </row>
    <row r="15" spans="1:14" ht="33.75" customHeight="1" thickBot="1" x14ac:dyDescent="0.3">
      <c r="A15" s="52"/>
      <c r="B15" s="53"/>
      <c r="C15" s="53"/>
      <c r="D15" s="53"/>
      <c r="E15" s="546" t="s">
        <v>47</v>
      </c>
      <c r="F15" s="81" t="s">
        <v>48</v>
      </c>
      <c r="G15" s="83"/>
      <c r="H15" s="53"/>
      <c r="I15" s="53"/>
      <c r="J15" s="53"/>
      <c r="K15" s="245"/>
      <c r="L15" s="53"/>
      <c r="M15" s="53"/>
      <c r="N15" s="54"/>
    </row>
    <row r="16" spans="1:14" ht="21" hidden="1" customHeight="1" thickBot="1" x14ac:dyDescent="0.3">
      <c r="A16" s="600" t="s">
        <v>111</v>
      </c>
      <c r="B16" s="630"/>
      <c r="C16" s="630"/>
      <c r="D16" s="630"/>
      <c r="E16" s="630"/>
      <c r="F16" s="630"/>
      <c r="G16" s="630"/>
      <c r="H16" s="630"/>
      <c r="I16" s="630"/>
      <c r="J16" s="630"/>
      <c r="K16" s="630"/>
      <c r="L16" s="630"/>
      <c r="M16" s="630"/>
      <c r="N16" s="631"/>
    </row>
    <row r="17" spans="1:18" ht="130.5" hidden="1" customHeight="1" x14ac:dyDescent="0.25">
      <c r="A17" s="656" t="s">
        <v>10</v>
      </c>
      <c r="B17" s="25" t="s">
        <v>112</v>
      </c>
      <c r="C17" s="411"/>
      <c r="D17" s="63">
        <v>43831</v>
      </c>
      <c r="E17" s="547">
        <v>10673</v>
      </c>
      <c r="F17" s="62"/>
      <c r="G17" s="62"/>
      <c r="H17" s="62">
        <v>11395</v>
      </c>
      <c r="I17" s="62">
        <v>11445</v>
      </c>
      <c r="J17" s="64"/>
      <c r="K17" s="246"/>
      <c r="L17" s="62">
        <v>11450</v>
      </c>
      <c r="M17" s="62">
        <v>11450</v>
      </c>
      <c r="N17" s="66"/>
    </row>
    <row r="18" spans="1:18" ht="58.5" hidden="1" customHeight="1" x14ac:dyDescent="0.25">
      <c r="A18" s="656"/>
      <c r="B18" s="413" t="s">
        <v>113</v>
      </c>
      <c r="C18" s="23">
        <v>260</v>
      </c>
      <c r="D18" s="408">
        <v>43831</v>
      </c>
      <c r="E18" s="205">
        <v>230</v>
      </c>
      <c r="F18" s="518"/>
      <c r="G18" s="518"/>
      <c r="H18" s="23">
        <v>235</v>
      </c>
      <c r="I18" s="23">
        <v>235</v>
      </c>
      <c r="J18" s="410" t="s">
        <v>116</v>
      </c>
      <c r="K18" s="23"/>
      <c r="L18" s="23">
        <v>240</v>
      </c>
      <c r="M18" s="23">
        <v>240</v>
      </c>
      <c r="N18" s="409"/>
    </row>
    <row r="19" spans="1:18" ht="55.5" hidden="1" customHeight="1" x14ac:dyDescent="0.25">
      <c r="A19" s="657" t="s">
        <v>11</v>
      </c>
      <c r="B19" s="25" t="s">
        <v>114</v>
      </c>
      <c r="C19" s="412"/>
      <c r="D19" s="36">
        <v>43831</v>
      </c>
      <c r="E19" s="202">
        <v>95</v>
      </c>
      <c r="F19" s="35"/>
      <c r="G19" s="35"/>
      <c r="H19" s="202">
        <v>97</v>
      </c>
      <c r="I19" s="202">
        <v>100</v>
      </c>
      <c r="J19" s="404"/>
      <c r="K19" s="405"/>
      <c r="L19" s="202">
        <v>100</v>
      </c>
      <c r="M19" s="202">
        <v>100</v>
      </c>
      <c r="N19" s="406"/>
    </row>
    <row r="20" spans="1:18" ht="72" hidden="1" customHeight="1" x14ac:dyDescent="0.25">
      <c r="A20" s="658"/>
      <c r="B20" s="407" t="s">
        <v>113</v>
      </c>
      <c r="C20" s="205">
        <v>100</v>
      </c>
      <c r="D20" s="408">
        <v>43831</v>
      </c>
      <c r="E20" s="205"/>
      <c r="F20" s="23"/>
      <c r="G20" s="23"/>
      <c r="H20" s="205">
        <v>100</v>
      </c>
      <c r="I20" s="205">
        <v>100</v>
      </c>
      <c r="J20" s="414" t="s">
        <v>117</v>
      </c>
      <c r="K20" s="247"/>
      <c r="L20" s="205">
        <v>100</v>
      </c>
      <c r="M20" s="205">
        <v>100</v>
      </c>
      <c r="N20" s="24"/>
    </row>
    <row r="21" spans="1:18" s="28" customFormat="1" ht="24.75" hidden="1" customHeight="1" x14ac:dyDescent="0.25">
      <c r="A21" s="13"/>
      <c r="B21" s="14" t="s">
        <v>12</v>
      </c>
      <c r="C21" s="624" t="s">
        <v>13</v>
      </c>
      <c r="D21" s="625"/>
      <c r="E21" s="625"/>
      <c r="F21" s="625"/>
      <c r="G21" s="625"/>
      <c r="H21" s="625"/>
      <c r="I21" s="625"/>
      <c r="J21" s="625"/>
      <c r="K21" s="677"/>
      <c r="L21" s="677"/>
      <c r="M21" s="677"/>
      <c r="N21" s="678"/>
      <c r="R21" s="77"/>
    </row>
    <row r="22" spans="1:18" s="31" customFormat="1" ht="29.25" hidden="1" customHeight="1" x14ac:dyDescent="0.25">
      <c r="A22" s="610" t="s">
        <v>10</v>
      </c>
      <c r="B22" s="635" t="s">
        <v>115</v>
      </c>
      <c r="C22" s="594"/>
      <c r="D22" s="196" t="s">
        <v>15</v>
      </c>
      <c r="E22" s="57">
        <f>SUM(E23:E25)</f>
        <v>0</v>
      </c>
      <c r="F22" s="57">
        <f t="shared" ref="F22:M22" si="10">SUM(F23:F25)</f>
        <v>0</v>
      </c>
      <c r="G22" s="57">
        <f t="shared" si="10"/>
        <v>0</v>
      </c>
      <c r="H22" s="57">
        <f t="shared" si="10"/>
        <v>0</v>
      </c>
      <c r="I22" s="57">
        <f t="shared" si="10"/>
        <v>0</v>
      </c>
      <c r="J22" s="635" t="s">
        <v>123</v>
      </c>
      <c r="K22" s="251">
        <f>SUM(K23:K25)</f>
        <v>0</v>
      </c>
      <c r="L22" s="57">
        <f t="shared" si="10"/>
        <v>0</v>
      </c>
      <c r="M22" s="57">
        <f t="shared" si="10"/>
        <v>0</v>
      </c>
      <c r="N22" s="67">
        <f>E22+H22+I22+K22+L22+M22</f>
        <v>0</v>
      </c>
    </row>
    <row r="23" spans="1:18" s="28" customFormat="1" ht="26.25" hidden="1" customHeight="1" x14ac:dyDescent="0.25">
      <c r="A23" s="611"/>
      <c r="B23" s="636"/>
      <c r="C23" s="595"/>
      <c r="D23" s="197" t="s">
        <v>16</v>
      </c>
      <c r="E23" s="537"/>
      <c r="F23" s="198"/>
      <c r="G23" s="198"/>
      <c r="H23" s="199"/>
      <c r="I23" s="199"/>
      <c r="J23" s="636"/>
      <c r="K23" s="252"/>
      <c r="L23" s="200"/>
      <c r="M23" s="200"/>
      <c r="N23" s="233">
        <f t="shared" ref="N23:N25" si="11">E23+H23+I23+K23+L23+M23</f>
        <v>0</v>
      </c>
    </row>
    <row r="24" spans="1:18" s="28" customFormat="1" ht="27.75" hidden="1" customHeight="1" x14ac:dyDescent="0.25">
      <c r="A24" s="611"/>
      <c r="B24" s="636"/>
      <c r="C24" s="595"/>
      <c r="D24" s="197" t="s">
        <v>8</v>
      </c>
      <c r="E24" s="537"/>
      <c r="F24" s="198"/>
      <c r="G24" s="198"/>
      <c r="H24" s="199"/>
      <c r="I24" s="199"/>
      <c r="J24" s="636"/>
      <c r="K24" s="252"/>
      <c r="L24" s="200"/>
      <c r="M24" s="200"/>
      <c r="N24" s="233">
        <f t="shared" si="11"/>
        <v>0</v>
      </c>
    </row>
    <row r="25" spans="1:18" s="28" customFormat="1" ht="26.25" hidden="1" customHeight="1" x14ac:dyDescent="0.25">
      <c r="A25" s="612"/>
      <c r="B25" s="637"/>
      <c r="C25" s="596"/>
      <c r="D25" s="197" t="s">
        <v>9</v>
      </c>
      <c r="E25" s="537"/>
      <c r="F25" s="198"/>
      <c r="G25" s="198"/>
      <c r="H25" s="199"/>
      <c r="I25" s="199"/>
      <c r="J25" s="637"/>
      <c r="K25" s="252"/>
      <c r="L25" s="200"/>
      <c r="M25" s="200"/>
      <c r="N25" s="233">
        <f t="shared" si="11"/>
        <v>0</v>
      </c>
    </row>
    <row r="26" spans="1:18" ht="22.5" hidden="1" customHeight="1" thickBot="1" x14ac:dyDescent="0.3">
      <c r="A26" s="629" t="s">
        <v>118</v>
      </c>
      <c r="B26" s="630"/>
      <c r="C26" s="630"/>
      <c r="D26" s="630"/>
      <c r="E26" s="630"/>
      <c r="F26" s="630"/>
      <c r="G26" s="630"/>
      <c r="H26" s="630"/>
      <c r="I26" s="630"/>
      <c r="J26" s="630"/>
      <c r="K26" s="630"/>
      <c r="L26" s="630"/>
      <c r="M26" s="630"/>
      <c r="N26" s="631"/>
    </row>
    <row r="27" spans="1:18" ht="65.25" hidden="1" customHeight="1" x14ac:dyDescent="0.25">
      <c r="A27" s="657" t="s">
        <v>10</v>
      </c>
      <c r="B27" s="415" t="s">
        <v>119</v>
      </c>
      <c r="C27" s="417"/>
      <c r="D27" s="36">
        <v>43831</v>
      </c>
      <c r="E27" s="548">
        <v>78.8</v>
      </c>
      <c r="F27" s="198"/>
      <c r="G27" s="198"/>
      <c r="H27" s="418">
        <v>80.5</v>
      </c>
      <c r="I27" s="418">
        <v>81</v>
      </c>
      <c r="J27" s="198"/>
      <c r="K27" s="198"/>
      <c r="L27" s="418">
        <v>83.9</v>
      </c>
      <c r="M27" s="418">
        <v>86</v>
      </c>
      <c r="N27" s="198"/>
    </row>
    <row r="28" spans="1:18" ht="36.75" hidden="1" customHeight="1" x14ac:dyDescent="0.25">
      <c r="A28" s="658"/>
      <c r="B28" s="416" t="s">
        <v>113</v>
      </c>
      <c r="C28" s="205">
        <v>67.099999999999994</v>
      </c>
      <c r="D28" s="408">
        <v>43831</v>
      </c>
      <c r="E28" s="421">
        <v>40</v>
      </c>
      <c r="F28" s="419"/>
      <c r="G28" s="419"/>
      <c r="H28" s="421">
        <v>46</v>
      </c>
      <c r="I28" s="421">
        <v>55</v>
      </c>
      <c r="J28" s="419"/>
      <c r="K28" s="419"/>
      <c r="L28" s="421">
        <v>60</v>
      </c>
      <c r="M28" s="421">
        <v>86</v>
      </c>
      <c r="N28" s="419"/>
    </row>
    <row r="29" spans="1:18" ht="84.75" hidden="1" customHeight="1" x14ac:dyDescent="0.25">
      <c r="A29" s="659" t="s">
        <v>11</v>
      </c>
      <c r="B29" s="415" t="s">
        <v>120</v>
      </c>
      <c r="C29" s="417"/>
      <c r="D29" s="36">
        <v>43831</v>
      </c>
      <c r="E29" s="420">
        <v>31.7</v>
      </c>
      <c r="F29" s="198"/>
      <c r="G29" s="198"/>
      <c r="H29" s="420">
        <v>34.4</v>
      </c>
      <c r="I29" s="420">
        <v>42</v>
      </c>
      <c r="J29" s="198"/>
      <c r="K29" s="198"/>
      <c r="L29" s="420">
        <v>48</v>
      </c>
      <c r="M29" s="420">
        <v>56</v>
      </c>
      <c r="N29" s="198"/>
    </row>
    <row r="30" spans="1:18" ht="42.75" hidden="1" customHeight="1" x14ac:dyDescent="0.25">
      <c r="A30" s="658"/>
      <c r="B30" s="416" t="s">
        <v>113</v>
      </c>
      <c r="C30" s="205">
        <v>30.1</v>
      </c>
      <c r="D30" s="408">
        <v>43831</v>
      </c>
      <c r="E30" s="421">
        <v>35</v>
      </c>
      <c r="F30" s="421"/>
      <c r="G30" s="421"/>
      <c r="H30" s="421">
        <v>40</v>
      </c>
      <c r="I30" s="421">
        <v>45</v>
      </c>
      <c r="J30" s="421"/>
      <c r="K30" s="421"/>
      <c r="L30" s="421">
        <v>50</v>
      </c>
      <c r="M30" s="421">
        <v>56</v>
      </c>
      <c r="N30" s="419"/>
      <c r="O30" s="106"/>
    </row>
    <row r="31" spans="1:18" ht="80.25" hidden="1" customHeight="1" x14ac:dyDescent="0.25">
      <c r="A31" s="659" t="s">
        <v>75</v>
      </c>
      <c r="B31" s="415" t="s">
        <v>121</v>
      </c>
      <c r="C31" s="417"/>
      <c r="D31" s="36">
        <v>43831</v>
      </c>
      <c r="E31" s="420">
        <v>6.6</v>
      </c>
      <c r="F31" s="198"/>
      <c r="G31" s="198"/>
      <c r="H31" s="420">
        <v>8.8000000000000007</v>
      </c>
      <c r="I31" s="420">
        <v>11.8</v>
      </c>
      <c r="J31" s="198"/>
      <c r="K31" s="198"/>
      <c r="L31" s="420">
        <v>14.3</v>
      </c>
      <c r="M31" s="420">
        <v>18</v>
      </c>
      <c r="N31" s="198"/>
    </row>
    <row r="32" spans="1:18" ht="42.75" hidden="1" customHeight="1" x14ac:dyDescent="0.25">
      <c r="A32" s="658"/>
      <c r="B32" s="416" t="s">
        <v>113</v>
      </c>
      <c r="C32" s="205">
        <v>6.1</v>
      </c>
      <c r="D32" s="408">
        <v>43831</v>
      </c>
      <c r="E32" s="421">
        <v>4.4000000000000004</v>
      </c>
      <c r="F32" s="421"/>
      <c r="G32" s="421"/>
      <c r="H32" s="421">
        <v>8.8000000000000007</v>
      </c>
      <c r="I32" s="421">
        <v>11.8</v>
      </c>
      <c r="J32" s="421"/>
      <c r="K32" s="421"/>
      <c r="L32" s="421">
        <v>14.3</v>
      </c>
      <c r="M32" s="421">
        <v>18</v>
      </c>
      <c r="N32" s="205"/>
    </row>
    <row r="33" spans="1:14" ht="63.75" hidden="1" customHeight="1" x14ac:dyDescent="0.25">
      <c r="A33" s="659" t="s">
        <v>76</v>
      </c>
      <c r="B33" s="415" t="s">
        <v>122</v>
      </c>
      <c r="C33" s="417"/>
      <c r="D33" s="36">
        <v>43831</v>
      </c>
      <c r="E33" s="537"/>
      <c r="F33" s="198"/>
      <c r="G33" s="198"/>
      <c r="H33" s="198"/>
      <c r="I33" s="198"/>
      <c r="J33" s="198"/>
      <c r="K33" s="198"/>
      <c r="L33" s="198"/>
      <c r="M33" s="198"/>
      <c r="N33" s="198"/>
    </row>
    <row r="34" spans="1:14" ht="33" hidden="1" customHeight="1" x14ac:dyDescent="0.25">
      <c r="A34" s="658"/>
      <c r="B34" s="416" t="s">
        <v>113</v>
      </c>
      <c r="C34" s="205">
        <v>60.6</v>
      </c>
      <c r="D34" s="408">
        <v>43831</v>
      </c>
      <c r="E34" s="421">
        <v>55.7</v>
      </c>
      <c r="F34" s="422"/>
      <c r="G34" s="422"/>
      <c r="H34" s="421">
        <v>55.7</v>
      </c>
      <c r="I34" s="421">
        <v>55.8</v>
      </c>
      <c r="J34" s="422"/>
      <c r="K34" s="422"/>
      <c r="L34" s="421">
        <v>55.9</v>
      </c>
      <c r="M34" s="421">
        <v>6</v>
      </c>
      <c r="N34" s="419"/>
    </row>
    <row r="35" spans="1:14" ht="24" customHeight="1" x14ac:dyDescent="0.25">
      <c r="A35" s="15"/>
      <c r="B35" s="16" t="s">
        <v>12</v>
      </c>
      <c r="C35" s="676" t="s">
        <v>13</v>
      </c>
      <c r="D35" s="676"/>
      <c r="E35" s="676"/>
      <c r="F35" s="676"/>
      <c r="G35" s="676"/>
      <c r="H35" s="676"/>
      <c r="I35" s="676"/>
      <c r="J35" s="676"/>
      <c r="K35" s="677"/>
      <c r="L35" s="677"/>
      <c r="M35" s="677"/>
      <c r="N35" s="678"/>
    </row>
    <row r="36" spans="1:14" s="32" customFormat="1" ht="0.75" customHeight="1" x14ac:dyDescent="0.25">
      <c r="A36" s="603" t="s">
        <v>10</v>
      </c>
      <c r="B36" s="593" t="s">
        <v>279</v>
      </c>
      <c r="C36" s="660"/>
      <c r="D36" s="528" t="s">
        <v>15</v>
      </c>
      <c r="E36" s="549">
        <f>SUM(E37:E39)</f>
        <v>6.5</v>
      </c>
      <c r="F36" s="509">
        <f>SUM(F37:F39)</f>
        <v>0</v>
      </c>
      <c r="G36" s="509">
        <f>SUM(G37:G39)</f>
        <v>0</v>
      </c>
      <c r="H36" s="509">
        <f>SUM(H37:H39)</f>
        <v>800</v>
      </c>
      <c r="I36" s="509">
        <f>SUM(I37:I39)</f>
        <v>0</v>
      </c>
      <c r="J36" s="768" t="s">
        <v>284</v>
      </c>
      <c r="K36" s="251">
        <f>SUM(K37:K39)</f>
        <v>0</v>
      </c>
      <c r="L36" s="57">
        <f>SUM(L37:L39)</f>
        <v>0</v>
      </c>
      <c r="M36" s="57">
        <f>SUM(M37:M39)</f>
        <v>0</v>
      </c>
      <c r="N36" s="67">
        <f>E36+H36+I36+K36+L36+M36</f>
        <v>806.5</v>
      </c>
    </row>
    <row r="37" spans="1:14" s="28" customFormat="1" ht="23.25" hidden="1" x14ac:dyDescent="0.25">
      <c r="A37" s="603"/>
      <c r="B37" s="593"/>
      <c r="C37" s="660"/>
      <c r="D37" s="200" t="s">
        <v>16</v>
      </c>
      <c r="E37" s="550"/>
      <c r="F37" s="462"/>
      <c r="G37" s="462"/>
      <c r="H37" s="462"/>
      <c r="I37" s="462"/>
      <c r="J37" s="768"/>
      <c r="K37" s="252"/>
      <c r="L37" s="200"/>
      <c r="M37" s="200"/>
      <c r="N37" s="233">
        <f t="shared" ref="N37:N103" si="12">E37+H37+I37+K37+L37+M37</f>
        <v>0</v>
      </c>
    </row>
    <row r="38" spans="1:14" s="28" customFormat="1" ht="23.25" hidden="1" x14ac:dyDescent="0.25">
      <c r="A38" s="603"/>
      <c r="B38" s="593"/>
      <c r="C38" s="660"/>
      <c r="D38" s="200" t="s">
        <v>8</v>
      </c>
      <c r="E38" s="550">
        <v>6.5</v>
      </c>
      <c r="F38" s="462"/>
      <c r="G38" s="462"/>
      <c r="H38" s="462">
        <v>800</v>
      </c>
      <c r="I38" s="462"/>
      <c r="J38" s="768"/>
      <c r="K38" s="252"/>
      <c r="L38" s="200"/>
      <c r="M38" s="200"/>
      <c r="N38" s="233">
        <f t="shared" si="12"/>
        <v>806.5</v>
      </c>
    </row>
    <row r="39" spans="1:14" s="28" customFormat="1" ht="23.25" hidden="1" x14ac:dyDescent="0.25">
      <c r="A39" s="603"/>
      <c r="B39" s="593"/>
      <c r="C39" s="660"/>
      <c r="D39" s="200" t="s">
        <v>9</v>
      </c>
      <c r="E39" s="460"/>
      <c r="F39" s="462"/>
      <c r="G39" s="462"/>
      <c r="H39" s="462"/>
      <c r="I39" s="462"/>
      <c r="J39" s="768"/>
      <c r="K39" s="252"/>
      <c r="L39" s="200"/>
      <c r="M39" s="200"/>
      <c r="N39" s="233">
        <f t="shared" si="12"/>
        <v>0</v>
      </c>
    </row>
    <row r="40" spans="1:14" s="28" customFormat="1" ht="39" customHeight="1" x14ac:dyDescent="0.25">
      <c r="A40" s="740" t="s">
        <v>10</v>
      </c>
      <c r="B40" s="635" t="s">
        <v>296</v>
      </c>
      <c r="C40" s="641"/>
      <c r="D40" s="196" t="s">
        <v>15</v>
      </c>
      <c r="E40" s="57">
        <f t="shared" ref="E40:I40" si="13">SUM(E41:E43)</f>
        <v>1.2097899999999999</v>
      </c>
      <c r="F40" s="57">
        <f t="shared" si="13"/>
        <v>1.2097899999999999</v>
      </c>
      <c r="G40" s="57">
        <f t="shared" si="13"/>
        <v>1.2097899999999999</v>
      </c>
      <c r="H40" s="57">
        <f t="shared" si="13"/>
        <v>0</v>
      </c>
      <c r="I40" s="57">
        <f t="shared" si="13"/>
        <v>0</v>
      </c>
      <c r="J40" s="738" t="s">
        <v>348</v>
      </c>
      <c r="K40" s="251">
        <f t="shared" ref="K40:M40" si="14">SUM(K41:K43)</f>
        <v>0</v>
      </c>
      <c r="L40" s="57">
        <f>SUM(L41:L43)</f>
        <v>0</v>
      </c>
      <c r="M40" s="57">
        <f t="shared" si="14"/>
        <v>0</v>
      </c>
      <c r="N40" s="67">
        <f t="shared" si="12"/>
        <v>1.2097899999999999</v>
      </c>
    </row>
    <row r="41" spans="1:14" s="28" customFormat="1" ht="35.25" customHeight="1" x14ac:dyDescent="0.25">
      <c r="A41" s="741"/>
      <c r="B41" s="636"/>
      <c r="C41" s="642"/>
      <c r="D41" s="197" t="s">
        <v>16</v>
      </c>
      <c r="E41" s="570"/>
      <c r="F41" s="570"/>
      <c r="G41" s="570"/>
      <c r="H41" s="569"/>
      <c r="I41" s="569"/>
      <c r="J41" s="738"/>
      <c r="K41" s="252"/>
      <c r="L41" s="200"/>
      <c r="M41" s="200"/>
      <c r="N41" s="233">
        <f t="shared" ref="N41:N95" si="15">E41+H41+I41+K41+L41+M41</f>
        <v>0</v>
      </c>
    </row>
    <row r="42" spans="1:14" s="28" customFormat="1" ht="34.5" customHeight="1" x14ac:dyDescent="0.25">
      <c r="A42" s="741"/>
      <c r="B42" s="636"/>
      <c r="C42" s="642"/>
      <c r="D42" s="197" t="s">
        <v>8</v>
      </c>
      <c r="E42" s="570">
        <v>0.97</v>
      </c>
      <c r="F42" s="592">
        <v>0.97</v>
      </c>
      <c r="G42" s="587">
        <v>0.97</v>
      </c>
      <c r="H42" s="569"/>
      <c r="I42" s="569"/>
      <c r="J42" s="738"/>
      <c r="K42" s="252"/>
      <c r="L42" s="200"/>
      <c r="M42" s="200"/>
      <c r="N42" s="233">
        <f t="shared" si="15"/>
        <v>0.97</v>
      </c>
    </row>
    <row r="43" spans="1:14" s="28" customFormat="1" ht="34.5" customHeight="1" x14ac:dyDescent="0.25">
      <c r="A43" s="704"/>
      <c r="B43" s="637"/>
      <c r="C43" s="643"/>
      <c r="D43" s="197" t="s">
        <v>9</v>
      </c>
      <c r="E43" s="590">
        <v>0.23979</v>
      </c>
      <c r="F43" s="592">
        <v>0.23979</v>
      </c>
      <c r="G43" s="590">
        <v>0.23979</v>
      </c>
      <c r="H43" s="569"/>
      <c r="I43" s="569"/>
      <c r="J43" s="738"/>
      <c r="K43" s="252"/>
      <c r="L43" s="200"/>
      <c r="M43" s="200"/>
      <c r="N43" s="233">
        <f t="shared" si="15"/>
        <v>0.23979</v>
      </c>
    </row>
    <row r="44" spans="1:14" s="28" customFormat="1" ht="22.5" x14ac:dyDescent="0.25">
      <c r="A44" s="740" t="s">
        <v>11</v>
      </c>
      <c r="B44" s="593" t="s">
        <v>125</v>
      </c>
      <c r="C44" s="661"/>
      <c r="D44" s="196" t="s">
        <v>15</v>
      </c>
      <c r="E44" s="549">
        <f>SUM(E45:E47)</f>
        <v>0</v>
      </c>
      <c r="F44" s="509">
        <f>SUM(F45:F47)</f>
        <v>0</v>
      </c>
      <c r="G44" s="509">
        <f>SUM(G45:G47)</f>
        <v>0</v>
      </c>
      <c r="H44" s="509">
        <f>SUM(H45:H47)</f>
        <v>15</v>
      </c>
      <c r="I44" s="509">
        <f>SUM(I45:I47)</f>
        <v>0</v>
      </c>
      <c r="J44" s="739"/>
      <c r="K44" s="251">
        <f t="shared" ref="K44:M44" si="16">SUM(K45:K47)</f>
        <v>0</v>
      </c>
      <c r="L44" s="57">
        <f t="shared" si="16"/>
        <v>0</v>
      </c>
      <c r="M44" s="57">
        <f t="shared" si="16"/>
        <v>0</v>
      </c>
      <c r="N44" s="67">
        <f t="shared" si="15"/>
        <v>15</v>
      </c>
    </row>
    <row r="45" spans="1:14" s="28" customFormat="1" ht="23.25" x14ac:dyDescent="0.25">
      <c r="A45" s="741"/>
      <c r="B45" s="593"/>
      <c r="C45" s="661"/>
      <c r="D45" s="197" t="s">
        <v>16</v>
      </c>
      <c r="E45" s="550"/>
      <c r="F45" s="462"/>
      <c r="G45" s="462"/>
      <c r="H45" s="510">
        <v>14.7</v>
      </c>
      <c r="I45" s="510"/>
      <c r="J45" s="608"/>
      <c r="K45" s="252"/>
      <c r="L45" s="200"/>
      <c r="M45" s="200"/>
      <c r="N45" s="529">
        <f t="shared" ref="N45:N47" si="17">E45+H45+I45+K45+L45+M45</f>
        <v>14.7</v>
      </c>
    </row>
    <row r="46" spans="1:14" s="28" customFormat="1" ht="23.25" x14ac:dyDescent="0.25">
      <c r="A46" s="741"/>
      <c r="B46" s="593"/>
      <c r="C46" s="661"/>
      <c r="D46" s="197" t="s">
        <v>8</v>
      </c>
      <c r="E46" s="550"/>
      <c r="F46" s="462"/>
      <c r="G46" s="462"/>
      <c r="H46" s="510"/>
      <c r="I46" s="510"/>
      <c r="J46" s="608"/>
      <c r="K46" s="252"/>
      <c r="L46" s="200"/>
      <c r="M46" s="200"/>
      <c r="N46" s="529">
        <f t="shared" si="17"/>
        <v>0</v>
      </c>
    </row>
    <row r="47" spans="1:14" s="28" customFormat="1" ht="23.25" x14ac:dyDescent="0.25">
      <c r="A47" s="704"/>
      <c r="B47" s="593"/>
      <c r="C47" s="661"/>
      <c r="D47" s="197" t="s">
        <v>9</v>
      </c>
      <c r="E47" s="197"/>
      <c r="F47" s="462"/>
      <c r="G47" s="462"/>
      <c r="H47" s="510">
        <v>0.3</v>
      </c>
      <c r="I47" s="510"/>
      <c r="J47" s="609"/>
      <c r="K47" s="252"/>
      <c r="L47" s="200"/>
      <c r="M47" s="200"/>
      <c r="N47" s="529">
        <f t="shared" si="17"/>
        <v>0.3</v>
      </c>
    </row>
    <row r="48" spans="1:14" s="28" customFormat="1" ht="22.5" customHeight="1" x14ac:dyDescent="0.25">
      <c r="A48" s="740" t="s">
        <v>75</v>
      </c>
      <c r="B48" s="593" t="s">
        <v>126</v>
      </c>
      <c r="C48" s="661"/>
      <c r="D48" s="196" t="s">
        <v>15</v>
      </c>
      <c r="E48" s="549">
        <f>SUM(E49:E51)</f>
        <v>0</v>
      </c>
      <c r="F48" s="509">
        <f>SUM(F49:F51)</f>
        <v>0</v>
      </c>
      <c r="G48" s="509">
        <f>SUM(G49:G51)</f>
        <v>0</v>
      </c>
      <c r="H48" s="509">
        <f>SUM(H49:H51)</f>
        <v>6.7</v>
      </c>
      <c r="I48" s="509">
        <f>SUM(I49:I51)</f>
        <v>0</v>
      </c>
      <c r="J48" s="739"/>
      <c r="K48" s="251">
        <f t="shared" ref="K48:M48" si="18">SUM(K49:K51)</f>
        <v>0</v>
      </c>
      <c r="L48" s="57">
        <f t="shared" si="18"/>
        <v>0</v>
      </c>
      <c r="M48" s="57">
        <f t="shared" si="18"/>
        <v>0</v>
      </c>
      <c r="N48" s="67">
        <f t="shared" si="15"/>
        <v>6.7</v>
      </c>
    </row>
    <row r="49" spans="1:14" s="28" customFormat="1" ht="23.25" x14ac:dyDescent="0.25">
      <c r="A49" s="741"/>
      <c r="B49" s="593"/>
      <c r="C49" s="661"/>
      <c r="D49" s="197" t="s">
        <v>16</v>
      </c>
      <c r="E49" s="550"/>
      <c r="F49" s="462"/>
      <c r="G49" s="462"/>
      <c r="H49" s="511">
        <v>6.57</v>
      </c>
      <c r="I49" s="510"/>
      <c r="J49" s="608"/>
      <c r="K49" s="252"/>
      <c r="L49" s="200"/>
      <c r="M49" s="200"/>
      <c r="N49" s="233">
        <f t="shared" si="15"/>
        <v>6.57</v>
      </c>
    </row>
    <row r="50" spans="1:14" s="28" customFormat="1" ht="23.25" x14ac:dyDescent="0.25">
      <c r="A50" s="741"/>
      <c r="B50" s="593"/>
      <c r="C50" s="661"/>
      <c r="D50" s="197" t="s">
        <v>8</v>
      </c>
      <c r="E50" s="550"/>
      <c r="F50" s="462"/>
      <c r="G50" s="462"/>
      <c r="H50" s="511"/>
      <c r="I50" s="510"/>
      <c r="J50" s="608"/>
      <c r="K50" s="252"/>
      <c r="L50" s="200"/>
      <c r="M50" s="200"/>
      <c r="N50" s="233">
        <f t="shared" si="15"/>
        <v>0</v>
      </c>
    </row>
    <row r="51" spans="1:14" s="28" customFormat="1" ht="23.25" x14ac:dyDescent="0.25">
      <c r="A51" s="704"/>
      <c r="B51" s="593"/>
      <c r="C51" s="661"/>
      <c r="D51" s="197" t="s">
        <v>9</v>
      </c>
      <c r="E51" s="550"/>
      <c r="F51" s="462"/>
      <c r="G51" s="462"/>
      <c r="H51" s="511">
        <v>0.13</v>
      </c>
      <c r="I51" s="510"/>
      <c r="J51" s="609"/>
      <c r="K51" s="252"/>
      <c r="L51" s="200"/>
      <c r="M51" s="200"/>
      <c r="N51" s="233">
        <f t="shared" si="15"/>
        <v>0.13</v>
      </c>
    </row>
    <row r="52" spans="1:14" s="28" customFormat="1" ht="22.5" customHeight="1" x14ac:dyDescent="0.25">
      <c r="A52" s="740" t="s">
        <v>76</v>
      </c>
      <c r="B52" s="593" t="s">
        <v>127</v>
      </c>
      <c r="C52" s="595"/>
      <c r="D52" s="196" t="s">
        <v>15</v>
      </c>
      <c r="E52" s="549">
        <f>SUM(E53:E55)</f>
        <v>0</v>
      </c>
      <c r="F52" s="509">
        <f t="shared" ref="F52:I52" si="19">SUM(F53:F55)</f>
        <v>0</v>
      </c>
      <c r="G52" s="509">
        <f t="shared" si="19"/>
        <v>0</v>
      </c>
      <c r="H52" s="509">
        <f>SUM(H53:H55)</f>
        <v>6.7</v>
      </c>
      <c r="I52" s="509">
        <f t="shared" si="19"/>
        <v>0</v>
      </c>
      <c r="J52" s="739"/>
      <c r="K52" s="251">
        <f t="shared" ref="K52:M52" si="20">SUM(K53:K55)</f>
        <v>0</v>
      </c>
      <c r="L52" s="57">
        <f t="shared" si="20"/>
        <v>0</v>
      </c>
      <c r="M52" s="57">
        <f t="shared" si="20"/>
        <v>0</v>
      </c>
      <c r="N52" s="67">
        <f t="shared" si="15"/>
        <v>6.7</v>
      </c>
    </row>
    <row r="53" spans="1:14" s="28" customFormat="1" ht="23.25" x14ac:dyDescent="0.25">
      <c r="A53" s="741"/>
      <c r="B53" s="593"/>
      <c r="C53" s="595"/>
      <c r="D53" s="197" t="s">
        <v>16</v>
      </c>
      <c r="E53" s="565"/>
      <c r="F53" s="462"/>
      <c r="G53" s="462"/>
      <c r="H53" s="511">
        <v>6.57</v>
      </c>
      <c r="I53" s="510"/>
      <c r="J53" s="608"/>
      <c r="K53" s="252"/>
      <c r="L53" s="200"/>
      <c r="M53" s="200"/>
      <c r="N53" s="233">
        <f>H53+E53+I53+K53+L53+M53</f>
        <v>6.57</v>
      </c>
    </row>
    <row r="54" spans="1:14" s="28" customFormat="1" ht="23.25" x14ac:dyDescent="0.25">
      <c r="A54" s="741"/>
      <c r="B54" s="593"/>
      <c r="C54" s="595"/>
      <c r="D54" s="197" t="s">
        <v>8</v>
      </c>
      <c r="E54" s="565"/>
      <c r="F54" s="462"/>
      <c r="G54" s="462"/>
      <c r="H54" s="510"/>
      <c r="I54" s="510"/>
      <c r="J54" s="608"/>
      <c r="K54" s="252"/>
      <c r="L54" s="200"/>
      <c r="M54" s="200"/>
      <c r="N54" s="233">
        <f>E54+H54+I54+K54+L54+M54</f>
        <v>0</v>
      </c>
    </row>
    <row r="55" spans="1:14" s="28" customFormat="1" ht="23.25" x14ac:dyDescent="0.25">
      <c r="A55" s="704"/>
      <c r="B55" s="593"/>
      <c r="C55" s="596"/>
      <c r="D55" s="197" t="s">
        <v>9</v>
      </c>
      <c r="E55" s="565"/>
      <c r="F55" s="462"/>
      <c r="G55" s="462"/>
      <c r="H55" s="513">
        <v>0.13</v>
      </c>
      <c r="I55" s="510"/>
      <c r="J55" s="609"/>
      <c r="K55" s="252"/>
      <c r="L55" s="200"/>
      <c r="M55" s="200"/>
      <c r="N55" s="233">
        <f>E55+H55+I55+K55+L55+M55</f>
        <v>0.13</v>
      </c>
    </row>
    <row r="56" spans="1:14" s="28" customFormat="1" ht="22.5" x14ac:dyDescent="0.25">
      <c r="A56" s="740" t="s">
        <v>138</v>
      </c>
      <c r="B56" s="593" t="s">
        <v>128</v>
      </c>
      <c r="C56" s="594"/>
      <c r="D56" s="196" t="s">
        <v>15</v>
      </c>
      <c r="E56" s="549">
        <f t="shared" ref="E56" si="21">SUM(E57:E59)</f>
        <v>0</v>
      </c>
      <c r="F56" s="509">
        <f t="shared" ref="F56" si="22">SUM(F57:F59)</f>
        <v>0</v>
      </c>
      <c r="G56" s="509">
        <f t="shared" ref="G56" si="23">SUM(G57:G59)</f>
        <v>0</v>
      </c>
      <c r="H56" s="508">
        <f>SUM(H57:H59)</f>
        <v>15</v>
      </c>
      <c r="I56" s="509">
        <f t="shared" ref="I56" si="24">SUM(I57:I59)</f>
        <v>0</v>
      </c>
      <c r="J56" s="742"/>
      <c r="K56" s="251">
        <f t="shared" ref="K56" si="25">SUM(K57:K59)</f>
        <v>0</v>
      </c>
      <c r="L56" s="57">
        <f t="shared" ref="L56" si="26">SUM(L57:L59)</f>
        <v>0</v>
      </c>
      <c r="M56" s="57">
        <f t="shared" ref="M56" si="27">SUM(M57:M59)</f>
        <v>0</v>
      </c>
      <c r="N56" s="67">
        <f t="shared" ref="N56:N75" si="28">E56+H56+I56+K56+L56+M56</f>
        <v>15</v>
      </c>
    </row>
    <row r="57" spans="1:14" s="28" customFormat="1" ht="23.25" x14ac:dyDescent="0.25">
      <c r="A57" s="741"/>
      <c r="B57" s="593"/>
      <c r="C57" s="595"/>
      <c r="D57" s="197" t="s">
        <v>16</v>
      </c>
      <c r="E57" s="550"/>
      <c r="F57" s="462"/>
      <c r="G57" s="462"/>
      <c r="H57" s="511">
        <v>14.7</v>
      </c>
      <c r="I57" s="510"/>
      <c r="J57" s="742"/>
      <c r="K57" s="252"/>
      <c r="L57" s="200"/>
      <c r="M57" s="200"/>
      <c r="N57" s="233">
        <f t="shared" si="28"/>
        <v>14.7</v>
      </c>
    </row>
    <row r="58" spans="1:14" s="28" customFormat="1" ht="23.25" x14ac:dyDescent="0.25">
      <c r="A58" s="741"/>
      <c r="B58" s="593"/>
      <c r="C58" s="595"/>
      <c r="D58" s="197" t="s">
        <v>8</v>
      </c>
      <c r="E58" s="550"/>
      <c r="F58" s="462"/>
      <c r="G58" s="462"/>
      <c r="H58" s="511"/>
      <c r="I58" s="510"/>
      <c r="J58" s="742"/>
      <c r="K58" s="252"/>
      <c r="L58" s="200"/>
      <c r="M58" s="200"/>
      <c r="N58" s="233">
        <f t="shared" si="28"/>
        <v>0</v>
      </c>
    </row>
    <row r="59" spans="1:14" s="28" customFormat="1" ht="23.25" x14ac:dyDescent="0.25">
      <c r="A59" s="704"/>
      <c r="B59" s="593"/>
      <c r="C59" s="595"/>
      <c r="D59" s="197" t="s">
        <v>9</v>
      </c>
      <c r="E59" s="197"/>
      <c r="F59" s="462"/>
      <c r="G59" s="462"/>
      <c r="H59" s="513">
        <v>0.3</v>
      </c>
      <c r="I59" s="510"/>
      <c r="J59" s="742"/>
      <c r="K59" s="252"/>
      <c r="L59" s="200"/>
      <c r="M59" s="200"/>
      <c r="N59" s="233">
        <f t="shared" si="28"/>
        <v>0.3</v>
      </c>
    </row>
    <row r="60" spans="1:14" s="28" customFormat="1" ht="22.5" x14ac:dyDescent="0.25">
      <c r="A60" s="603" t="s">
        <v>139</v>
      </c>
      <c r="B60" s="593" t="s">
        <v>129</v>
      </c>
      <c r="C60" s="661"/>
      <c r="D60" s="196" t="s">
        <v>15</v>
      </c>
      <c r="E60" s="549">
        <f t="shared" ref="E60" si="29">SUM(E61:E63)</f>
        <v>0</v>
      </c>
      <c r="F60" s="509">
        <f t="shared" ref="F60" si="30">SUM(F61:F63)</f>
        <v>0</v>
      </c>
      <c r="G60" s="509">
        <f t="shared" ref="G60" si="31">SUM(G61:G63)</f>
        <v>0</v>
      </c>
      <c r="H60" s="508">
        <f>SUM(H61:H63)</f>
        <v>0.9</v>
      </c>
      <c r="I60" s="509">
        <f>SUM(I61:I63)</f>
        <v>40.816327000000001</v>
      </c>
      <c r="J60" s="742"/>
      <c r="K60" s="251">
        <f t="shared" ref="K60" si="32">SUM(K61:K63)</f>
        <v>0</v>
      </c>
      <c r="L60" s="57">
        <f t="shared" ref="L60" si="33">SUM(L61:L63)</f>
        <v>0</v>
      </c>
      <c r="M60" s="57">
        <f t="shared" ref="M60" si="34">SUM(M61:M63)</f>
        <v>0</v>
      </c>
      <c r="N60" s="67">
        <f t="shared" si="28"/>
        <v>41.716327</v>
      </c>
    </row>
    <row r="61" spans="1:14" s="28" customFormat="1" ht="23.25" x14ac:dyDescent="0.25">
      <c r="A61" s="603"/>
      <c r="B61" s="593"/>
      <c r="C61" s="661"/>
      <c r="D61" s="197" t="s">
        <v>16</v>
      </c>
      <c r="E61" s="550"/>
      <c r="F61" s="462"/>
      <c r="G61" s="462"/>
      <c r="I61" s="511">
        <v>40</v>
      </c>
      <c r="J61" s="742"/>
      <c r="K61" s="252"/>
      <c r="L61" s="200"/>
      <c r="M61" s="200"/>
      <c r="N61" s="233">
        <f>E61+H61+I61+K61+L61+M61</f>
        <v>40</v>
      </c>
    </row>
    <row r="62" spans="1:14" s="28" customFormat="1" ht="23.25" x14ac:dyDescent="0.25">
      <c r="A62" s="603"/>
      <c r="B62" s="593"/>
      <c r="C62" s="661"/>
      <c r="D62" s="197" t="s">
        <v>8</v>
      </c>
      <c r="E62" s="551"/>
      <c r="F62" s="462"/>
      <c r="G62" s="462"/>
      <c r="H62" s="511">
        <v>0.9</v>
      </c>
      <c r="I62" s="511">
        <v>0.81632700000000002</v>
      </c>
      <c r="J62" s="742"/>
      <c r="K62" s="252"/>
      <c r="L62" s="200"/>
      <c r="M62" s="200"/>
      <c r="N62" s="233">
        <f>E62+H62+I62+K62+L62+M62</f>
        <v>1.7163270000000002</v>
      </c>
    </row>
    <row r="63" spans="1:14" s="28" customFormat="1" ht="23.25" x14ac:dyDescent="0.25">
      <c r="A63" s="603"/>
      <c r="B63" s="593"/>
      <c r="C63" s="661"/>
      <c r="D63" s="197" t="s">
        <v>9</v>
      </c>
      <c r="E63" s="552"/>
      <c r="F63" s="462"/>
      <c r="G63" s="462"/>
      <c r="H63" s="512"/>
      <c r="I63" s="510"/>
      <c r="J63" s="742"/>
      <c r="K63" s="252"/>
      <c r="L63" s="200"/>
      <c r="M63" s="200"/>
      <c r="N63" s="233">
        <f t="shared" si="28"/>
        <v>0</v>
      </c>
    </row>
    <row r="64" spans="1:14" s="28" customFormat="1" ht="22.5" x14ac:dyDescent="0.25">
      <c r="A64" s="603" t="s">
        <v>140</v>
      </c>
      <c r="B64" s="593" t="s">
        <v>130</v>
      </c>
      <c r="C64" s="661"/>
      <c r="D64" s="196" t="s">
        <v>15</v>
      </c>
      <c r="E64" s="549">
        <f t="shared" ref="E64" si="35">SUM(E65:E67)</f>
        <v>0</v>
      </c>
      <c r="F64" s="509">
        <f t="shared" ref="F64" si="36">SUM(F65:F67)</f>
        <v>0</v>
      </c>
      <c r="G64" s="509">
        <f t="shared" ref="G64" si="37">SUM(G65:G67)</f>
        <v>0</v>
      </c>
      <c r="H64" s="508">
        <f>SUM(H65:H67)</f>
        <v>6.7</v>
      </c>
      <c r="I64" s="509">
        <f t="shared" ref="I64" si="38">SUM(I65:I67)</f>
        <v>0</v>
      </c>
      <c r="J64" s="742"/>
      <c r="K64" s="251">
        <f t="shared" ref="K64" si="39">SUM(K65:K67)</f>
        <v>0</v>
      </c>
      <c r="L64" s="57">
        <f t="shared" ref="L64" si="40">SUM(L65:L67)</f>
        <v>0</v>
      </c>
      <c r="M64" s="57">
        <f t="shared" ref="M64" si="41">SUM(M65:M67)</f>
        <v>0</v>
      </c>
      <c r="N64" s="67">
        <f t="shared" si="28"/>
        <v>6.7</v>
      </c>
    </row>
    <row r="65" spans="1:14" s="28" customFormat="1" ht="23.25" x14ac:dyDescent="0.25">
      <c r="A65" s="603"/>
      <c r="B65" s="593"/>
      <c r="C65" s="661"/>
      <c r="D65" s="197" t="s">
        <v>16</v>
      </c>
      <c r="E65" s="550"/>
      <c r="F65" s="462"/>
      <c r="G65" s="462"/>
      <c r="H65" s="511">
        <v>6.57</v>
      </c>
      <c r="I65" s="510"/>
      <c r="J65" s="742"/>
      <c r="K65" s="252"/>
      <c r="L65" s="200"/>
      <c r="M65" s="200"/>
      <c r="N65" s="233">
        <f t="shared" si="28"/>
        <v>6.57</v>
      </c>
    </row>
    <row r="66" spans="1:14" s="28" customFormat="1" ht="23.25" x14ac:dyDescent="0.25">
      <c r="A66" s="603"/>
      <c r="B66" s="593"/>
      <c r="C66" s="661"/>
      <c r="D66" s="197" t="s">
        <v>8</v>
      </c>
      <c r="E66" s="550"/>
      <c r="F66" s="462"/>
      <c r="G66" s="462"/>
      <c r="H66" s="511"/>
      <c r="I66" s="510"/>
      <c r="J66" s="742"/>
      <c r="K66" s="252"/>
      <c r="L66" s="200"/>
      <c r="M66" s="200"/>
      <c r="N66" s="233">
        <f t="shared" si="28"/>
        <v>0</v>
      </c>
    </row>
    <row r="67" spans="1:14" s="28" customFormat="1" ht="23.25" x14ac:dyDescent="0.25">
      <c r="A67" s="603"/>
      <c r="B67" s="593"/>
      <c r="C67" s="661"/>
      <c r="D67" s="197" t="s">
        <v>9</v>
      </c>
      <c r="E67" s="197"/>
      <c r="F67" s="462"/>
      <c r="G67" s="462"/>
      <c r="H67" s="513">
        <v>0.13</v>
      </c>
      <c r="I67" s="510"/>
      <c r="J67" s="742"/>
      <c r="K67" s="252"/>
      <c r="L67" s="200"/>
      <c r="M67" s="200"/>
      <c r="N67" s="233">
        <f t="shared" si="28"/>
        <v>0.13</v>
      </c>
    </row>
    <row r="68" spans="1:14" s="28" customFormat="1" ht="22.5" x14ac:dyDescent="0.25">
      <c r="A68" s="603" t="s">
        <v>141</v>
      </c>
      <c r="B68" s="593" t="s">
        <v>131</v>
      </c>
      <c r="C68" s="661"/>
      <c r="D68" s="196" t="s">
        <v>15</v>
      </c>
      <c r="E68" s="549">
        <f t="shared" ref="E68" si="42">SUM(E69:E71)</f>
        <v>0</v>
      </c>
      <c r="F68" s="509">
        <f t="shared" ref="F68" si="43">SUM(F69:F71)</f>
        <v>0</v>
      </c>
      <c r="G68" s="509">
        <f t="shared" ref="G68" si="44">SUM(G69:G71)</f>
        <v>0</v>
      </c>
      <c r="H68" s="508">
        <f>SUM(H69:H71)</f>
        <v>15</v>
      </c>
      <c r="I68" s="509">
        <f t="shared" ref="I68" si="45">SUM(I69:I71)</f>
        <v>0</v>
      </c>
      <c r="J68" s="742"/>
      <c r="K68" s="251">
        <f t="shared" ref="K68" si="46">SUM(K69:K71)</f>
        <v>0</v>
      </c>
      <c r="L68" s="57">
        <f t="shared" ref="L68" si="47">SUM(L69:L71)</f>
        <v>0</v>
      </c>
      <c r="M68" s="57">
        <f t="shared" ref="M68" si="48">SUM(M69:M71)</f>
        <v>0</v>
      </c>
      <c r="N68" s="67">
        <f t="shared" si="28"/>
        <v>15</v>
      </c>
    </row>
    <row r="69" spans="1:14" s="28" customFormat="1" ht="23.25" x14ac:dyDescent="0.25">
      <c r="A69" s="603"/>
      <c r="B69" s="593"/>
      <c r="C69" s="661"/>
      <c r="D69" s="197" t="s">
        <v>16</v>
      </c>
      <c r="E69" s="550"/>
      <c r="F69" s="462"/>
      <c r="G69" s="462"/>
      <c r="H69" s="511">
        <v>14.7</v>
      </c>
      <c r="I69" s="510"/>
      <c r="J69" s="742"/>
      <c r="K69" s="252"/>
      <c r="L69" s="200"/>
      <c r="M69" s="200"/>
      <c r="N69" s="233">
        <f t="shared" si="28"/>
        <v>14.7</v>
      </c>
    </row>
    <row r="70" spans="1:14" s="28" customFormat="1" ht="23.25" x14ac:dyDescent="0.25">
      <c r="A70" s="603"/>
      <c r="B70" s="593"/>
      <c r="C70" s="661"/>
      <c r="D70" s="197" t="s">
        <v>8</v>
      </c>
      <c r="E70" s="550"/>
      <c r="F70" s="462"/>
      <c r="G70" s="462"/>
      <c r="H70" s="511"/>
      <c r="I70" s="510"/>
      <c r="J70" s="742"/>
      <c r="K70" s="252"/>
      <c r="L70" s="200"/>
      <c r="M70" s="200"/>
      <c r="N70" s="233">
        <f t="shared" si="28"/>
        <v>0</v>
      </c>
    </row>
    <row r="71" spans="1:14" s="28" customFormat="1" ht="23.25" x14ac:dyDescent="0.25">
      <c r="A71" s="603"/>
      <c r="B71" s="593"/>
      <c r="C71" s="661"/>
      <c r="D71" s="197" t="s">
        <v>9</v>
      </c>
      <c r="E71" s="197"/>
      <c r="F71" s="462"/>
      <c r="G71" s="462"/>
      <c r="H71" s="513">
        <v>0.3</v>
      </c>
      <c r="I71" s="510"/>
      <c r="J71" s="742"/>
      <c r="K71" s="252"/>
      <c r="L71" s="200"/>
      <c r="M71" s="200"/>
      <c r="N71" s="233">
        <f t="shared" si="28"/>
        <v>0.3</v>
      </c>
    </row>
    <row r="72" spans="1:14" s="28" customFormat="1" ht="22.5" x14ac:dyDescent="0.25">
      <c r="A72" s="740" t="s">
        <v>142</v>
      </c>
      <c r="B72" s="593" t="s">
        <v>132</v>
      </c>
      <c r="C72" s="594"/>
      <c r="D72" s="196" t="s">
        <v>15</v>
      </c>
      <c r="E72" s="549">
        <f t="shared" ref="E72" si="49">SUM(E73:E75)</f>
        <v>0</v>
      </c>
      <c r="F72" s="509">
        <f t="shared" ref="F72" si="50">SUM(F73:F75)</f>
        <v>0</v>
      </c>
      <c r="G72" s="509">
        <f t="shared" ref="G72" si="51">SUM(G73:G75)</f>
        <v>0</v>
      </c>
      <c r="H72" s="508">
        <f>SUM(H73:H75)</f>
        <v>4.3</v>
      </c>
      <c r="I72" s="509">
        <f t="shared" ref="I72" si="52">SUM(I73:I75)</f>
        <v>0</v>
      </c>
      <c r="J72" s="608"/>
      <c r="K72" s="251">
        <f t="shared" ref="K72" si="53">SUM(K73:K75)</f>
        <v>0</v>
      </c>
      <c r="L72" s="57">
        <f t="shared" ref="L72" si="54">SUM(L73:L75)</f>
        <v>0</v>
      </c>
      <c r="M72" s="57">
        <f t="shared" ref="M72" si="55">SUM(M73:M75)</f>
        <v>0</v>
      </c>
      <c r="N72" s="67">
        <f t="shared" si="28"/>
        <v>4.3</v>
      </c>
    </row>
    <row r="73" spans="1:14" s="28" customFormat="1" ht="23.25" x14ac:dyDescent="0.25">
      <c r="A73" s="741"/>
      <c r="B73" s="593"/>
      <c r="C73" s="595"/>
      <c r="D73" s="197" t="s">
        <v>16</v>
      </c>
      <c r="E73" s="550"/>
      <c r="F73" s="462"/>
      <c r="G73" s="462"/>
      <c r="H73" s="511"/>
      <c r="I73" s="510"/>
      <c r="J73" s="608"/>
      <c r="K73" s="252"/>
      <c r="L73" s="200"/>
      <c r="M73" s="200"/>
      <c r="N73" s="233">
        <f t="shared" si="28"/>
        <v>0</v>
      </c>
    </row>
    <row r="74" spans="1:14" s="28" customFormat="1" ht="23.25" x14ac:dyDescent="0.25">
      <c r="A74" s="741"/>
      <c r="B74" s="593"/>
      <c r="C74" s="595"/>
      <c r="D74" s="197" t="s">
        <v>8</v>
      </c>
      <c r="E74" s="550"/>
      <c r="F74" s="462"/>
      <c r="G74" s="462"/>
      <c r="H74" s="511">
        <v>3.9</v>
      </c>
      <c r="I74" s="510"/>
      <c r="J74" s="608"/>
      <c r="K74" s="252"/>
      <c r="L74" s="200"/>
      <c r="M74" s="200"/>
      <c r="N74" s="233">
        <f t="shared" si="28"/>
        <v>3.9</v>
      </c>
    </row>
    <row r="75" spans="1:14" s="28" customFormat="1" ht="23.25" x14ac:dyDescent="0.25">
      <c r="A75" s="704"/>
      <c r="B75" s="593"/>
      <c r="C75" s="596"/>
      <c r="D75" s="197" t="s">
        <v>9</v>
      </c>
      <c r="E75" s="197"/>
      <c r="F75" s="462"/>
      <c r="G75" s="462"/>
      <c r="H75" s="513">
        <v>0.4</v>
      </c>
      <c r="I75" s="510"/>
      <c r="J75" s="609"/>
      <c r="K75" s="252"/>
      <c r="L75" s="200"/>
      <c r="M75" s="200"/>
      <c r="N75" s="233">
        <f t="shared" si="28"/>
        <v>0.4</v>
      </c>
    </row>
    <row r="76" spans="1:14" s="28" customFormat="1" ht="22.5" x14ac:dyDescent="0.25">
      <c r="A76" s="740" t="s">
        <v>143</v>
      </c>
      <c r="B76" s="593" t="s">
        <v>133</v>
      </c>
      <c r="C76" s="594"/>
      <c r="D76" s="196" t="s">
        <v>15</v>
      </c>
      <c r="E76" s="57">
        <f t="shared" ref="E76:I76" si="56">SUM(E77:E79)</f>
        <v>0</v>
      </c>
      <c r="F76" s="509">
        <f t="shared" si="56"/>
        <v>0</v>
      </c>
      <c r="G76" s="509">
        <f t="shared" si="56"/>
        <v>0</v>
      </c>
      <c r="H76" s="508">
        <f>SUM(H77:H79)</f>
        <v>4.3</v>
      </c>
      <c r="I76" s="509">
        <f t="shared" si="56"/>
        <v>0</v>
      </c>
      <c r="J76" s="739"/>
      <c r="K76" s="251">
        <f t="shared" ref="K76:M76" si="57">SUM(K77:K79)</f>
        <v>0</v>
      </c>
      <c r="L76" s="57">
        <f t="shared" si="57"/>
        <v>0</v>
      </c>
      <c r="M76" s="57">
        <f t="shared" si="57"/>
        <v>0</v>
      </c>
      <c r="N76" s="67">
        <f>E76+H76+I76+K76+L76+M76</f>
        <v>4.3</v>
      </c>
    </row>
    <row r="77" spans="1:14" s="28" customFormat="1" ht="23.25" x14ac:dyDescent="0.25">
      <c r="A77" s="741"/>
      <c r="B77" s="593"/>
      <c r="C77" s="595"/>
      <c r="D77" s="197" t="s">
        <v>16</v>
      </c>
      <c r="E77" s="537"/>
      <c r="F77" s="462"/>
      <c r="G77" s="462"/>
      <c r="H77" s="511">
        <v>4.21</v>
      </c>
      <c r="I77" s="510"/>
      <c r="J77" s="608"/>
      <c r="K77" s="252"/>
      <c r="L77" s="200"/>
      <c r="M77" s="200"/>
      <c r="N77" s="233">
        <f t="shared" si="15"/>
        <v>4.21</v>
      </c>
    </row>
    <row r="78" spans="1:14" s="28" customFormat="1" ht="23.25" x14ac:dyDescent="0.25">
      <c r="A78" s="741"/>
      <c r="B78" s="593"/>
      <c r="C78" s="595"/>
      <c r="D78" s="197" t="s">
        <v>8</v>
      </c>
      <c r="E78" s="537"/>
      <c r="F78" s="462"/>
      <c r="G78" s="462"/>
      <c r="H78" s="511"/>
      <c r="I78" s="510"/>
      <c r="J78" s="608"/>
      <c r="K78" s="252"/>
      <c r="L78" s="200"/>
      <c r="M78" s="200"/>
      <c r="N78" s="233">
        <f t="shared" si="15"/>
        <v>0</v>
      </c>
    </row>
    <row r="79" spans="1:14" s="28" customFormat="1" ht="23.25" x14ac:dyDescent="0.25">
      <c r="A79" s="704"/>
      <c r="B79" s="593"/>
      <c r="C79" s="596"/>
      <c r="D79" s="197" t="s">
        <v>9</v>
      </c>
      <c r="E79" s="537"/>
      <c r="F79" s="462"/>
      <c r="G79" s="462"/>
      <c r="H79" s="514">
        <v>0.09</v>
      </c>
      <c r="I79" s="510"/>
      <c r="J79" s="609"/>
      <c r="K79" s="252"/>
      <c r="L79" s="200"/>
      <c r="M79" s="200"/>
      <c r="N79" s="233">
        <f t="shared" si="15"/>
        <v>0.09</v>
      </c>
    </row>
    <row r="80" spans="1:14" s="28" customFormat="1" ht="22.5" x14ac:dyDescent="0.25">
      <c r="A80" s="740" t="s">
        <v>144</v>
      </c>
      <c r="B80" s="620" t="s">
        <v>124</v>
      </c>
      <c r="C80" s="769"/>
      <c r="D80" s="528" t="s">
        <v>15</v>
      </c>
      <c r="E80" s="57">
        <f>SUM(E81:E83)</f>
        <v>0</v>
      </c>
      <c r="F80" s="509">
        <f t="shared" ref="F80:I80" si="58">SUM(F81:F83)</f>
        <v>0</v>
      </c>
      <c r="G80" s="509">
        <f t="shared" si="58"/>
        <v>0</v>
      </c>
      <c r="H80" s="509">
        <f>SUM(H81:H83)</f>
        <v>8</v>
      </c>
      <c r="I80" s="509">
        <f t="shared" si="58"/>
        <v>0</v>
      </c>
      <c r="J80" s="620"/>
      <c r="K80" s="251">
        <f t="shared" ref="K80" si="59">SUM(K81:K83)</f>
        <v>0</v>
      </c>
      <c r="L80" s="57">
        <f t="shared" ref="L80:M80" si="60">SUM(L81:L83)</f>
        <v>0</v>
      </c>
      <c r="M80" s="57">
        <f t="shared" si="60"/>
        <v>0</v>
      </c>
      <c r="N80" s="67">
        <f>E80+H80+I80+K80+L80+M80</f>
        <v>8</v>
      </c>
    </row>
    <row r="81" spans="1:14" s="28" customFormat="1" ht="23.25" x14ac:dyDescent="0.25">
      <c r="A81" s="741"/>
      <c r="B81" s="620"/>
      <c r="C81" s="769"/>
      <c r="D81" s="200" t="s">
        <v>16</v>
      </c>
      <c r="E81" s="537"/>
      <c r="F81" s="462"/>
      <c r="G81" s="462"/>
      <c r="H81" s="462"/>
      <c r="I81" s="462"/>
      <c r="J81" s="620"/>
      <c r="K81" s="252"/>
      <c r="L81" s="200"/>
      <c r="M81" s="200"/>
      <c r="N81" s="233">
        <f>E81+H81+I81+K81+L81+M81</f>
        <v>0</v>
      </c>
    </row>
    <row r="82" spans="1:14" s="28" customFormat="1" ht="23.25" x14ac:dyDescent="0.25">
      <c r="A82" s="741"/>
      <c r="B82" s="620"/>
      <c r="C82" s="769"/>
      <c r="D82" s="200" t="s">
        <v>8</v>
      </c>
      <c r="E82" s="537"/>
      <c r="F82" s="566"/>
      <c r="G82" s="462"/>
      <c r="H82" s="462">
        <v>7.92</v>
      </c>
      <c r="I82" s="462"/>
      <c r="J82" s="620"/>
      <c r="K82" s="252"/>
      <c r="L82" s="200"/>
      <c r="M82" s="200"/>
      <c r="N82" s="529">
        <f t="shared" ref="N82:N83" si="61">E82+H82+I82+K82+L82+M82</f>
        <v>7.92</v>
      </c>
    </row>
    <row r="83" spans="1:14" s="28" customFormat="1" ht="23.25" x14ac:dyDescent="0.25">
      <c r="A83" s="704"/>
      <c r="B83" s="620"/>
      <c r="C83" s="770"/>
      <c r="D83" s="200" t="s">
        <v>9</v>
      </c>
      <c r="E83" s="537"/>
      <c r="F83" s="566"/>
      <c r="G83" s="462"/>
      <c r="H83" s="462">
        <v>0.08</v>
      </c>
      <c r="I83" s="462"/>
      <c r="J83" s="620"/>
      <c r="K83" s="252"/>
      <c r="L83" s="200"/>
      <c r="M83" s="200"/>
      <c r="N83" s="529">
        <f t="shared" si="61"/>
        <v>0.08</v>
      </c>
    </row>
    <row r="84" spans="1:14" s="28" customFormat="1" ht="23.25" customHeight="1" x14ac:dyDescent="0.25">
      <c r="A84" s="740" t="s">
        <v>145</v>
      </c>
      <c r="B84" s="593" t="s">
        <v>135</v>
      </c>
      <c r="C84" s="661"/>
      <c r="D84" s="196" t="s">
        <v>15</v>
      </c>
      <c r="E84" s="463">
        <f>SUM(E85:E87)</f>
        <v>0.26427800000000001</v>
      </c>
      <c r="F84" s="583">
        <f>SUM(F85:F87)</f>
        <v>0.26427800000000001</v>
      </c>
      <c r="G84" s="583">
        <f t="shared" ref="G84:I84" si="62">SUM(G85:G87)</f>
        <v>0.26427800000000001</v>
      </c>
      <c r="H84" s="509">
        <f t="shared" si="62"/>
        <v>0.4</v>
      </c>
      <c r="I84" s="509">
        <f t="shared" si="62"/>
        <v>0.4</v>
      </c>
      <c r="J84" s="768" t="s">
        <v>349</v>
      </c>
      <c r="K84" s="251">
        <f t="shared" ref="K84:M84" si="63">SUM(K85:K87)</f>
        <v>0</v>
      </c>
      <c r="L84" s="57">
        <f t="shared" si="63"/>
        <v>0.4</v>
      </c>
      <c r="M84" s="57">
        <f t="shared" si="63"/>
        <v>0.4</v>
      </c>
      <c r="N84" s="67">
        <f t="shared" si="15"/>
        <v>1.8642780000000001</v>
      </c>
    </row>
    <row r="85" spans="1:14" s="28" customFormat="1" ht="27.75" customHeight="1" x14ac:dyDescent="0.25">
      <c r="A85" s="741"/>
      <c r="B85" s="593"/>
      <c r="C85" s="661"/>
      <c r="D85" s="197" t="s">
        <v>16</v>
      </c>
      <c r="E85" s="537"/>
      <c r="F85" s="462"/>
      <c r="G85" s="462"/>
      <c r="H85" s="510"/>
      <c r="I85" s="510"/>
      <c r="J85" s="768"/>
      <c r="K85" s="252"/>
      <c r="L85" s="200"/>
      <c r="M85" s="200"/>
      <c r="N85" s="233">
        <f t="shared" si="15"/>
        <v>0</v>
      </c>
    </row>
    <row r="86" spans="1:14" s="28" customFormat="1" ht="25.5" customHeight="1" x14ac:dyDescent="0.25">
      <c r="A86" s="741"/>
      <c r="B86" s="593"/>
      <c r="C86" s="661"/>
      <c r="D86" s="197" t="s">
        <v>8</v>
      </c>
      <c r="E86" s="537"/>
      <c r="F86" s="462"/>
      <c r="G86" s="462"/>
      <c r="H86" s="510"/>
      <c r="I86" s="510"/>
      <c r="J86" s="768"/>
      <c r="K86" s="252"/>
      <c r="L86" s="200"/>
      <c r="M86" s="200"/>
      <c r="N86" s="233">
        <f t="shared" si="15"/>
        <v>0</v>
      </c>
    </row>
    <row r="87" spans="1:14" s="28" customFormat="1" ht="29.25" customHeight="1" x14ac:dyDescent="0.25">
      <c r="A87" s="704"/>
      <c r="B87" s="593"/>
      <c r="C87" s="661"/>
      <c r="D87" s="197" t="s">
        <v>9</v>
      </c>
      <c r="E87" s="462">
        <v>0.26427800000000001</v>
      </c>
      <c r="F87" s="462">
        <v>0.26427800000000001</v>
      </c>
      <c r="G87" s="462">
        <v>0.26427800000000001</v>
      </c>
      <c r="H87" s="510">
        <v>0.4</v>
      </c>
      <c r="I87" s="510">
        <v>0.4</v>
      </c>
      <c r="J87" s="768"/>
      <c r="K87" s="252"/>
      <c r="L87" s="200">
        <v>0.4</v>
      </c>
      <c r="M87" s="200">
        <v>0.4</v>
      </c>
      <c r="N87" s="233">
        <f t="shared" si="15"/>
        <v>1.8642780000000001</v>
      </c>
    </row>
    <row r="88" spans="1:14" s="28" customFormat="1" ht="22.5" x14ac:dyDescent="0.25">
      <c r="A88" s="603" t="s">
        <v>146</v>
      </c>
      <c r="B88" s="635" t="s">
        <v>136</v>
      </c>
      <c r="C88" s="595"/>
      <c r="D88" s="196" t="s">
        <v>15</v>
      </c>
      <c r="E88" s="57">
        <f t="shared" ref="E88:I88" si="64">SUM(E89:E91)</f>
        <v>0.03</v>
      </c>
      <c r="F88" s="509">
        <f t="shared" si="64"/>
        <v>0.03</v>
      </c>
      <c r="G88" s="509">
        <f t="shared" si="64"/>
        <v>0.03</v>
      </c>
      <c r="H88" s="509">
        <f t="shared" si="64"/>
        <v>0</v>
      </c>
      <c r="I88" s="509">
        <f t="shared" si="64"/>
        <v>0</v>
      </c>
      <c r="J88" s="768" t="s">
        <v>288</v>
      </c>
      <c r="K88" s="251">
        <f t="shared" ref="K88:M88" si="65">SUM(K89:K91)</f>
        <v>0</v>
      </c>
      <c r="L88" s="57">
        <f t="shared" si="65"/>
        <v>0</v>
      </c>
      <c r="M88" s="57">
        <f t="shared" si="65"/>
        <v>0</v>
      </c>
      <c r="N88" s="67">
        <f t="shared" si="15"/>
        <v>0.03</v>
      </c>
    </row>
    <row r="89" spans="1:14" s="28" customFormat="1" ht="23.25" x14ac:dyDescent="0.25">
      <c r="A89" s="603"/>
      <c r="B89" s="636"/>
      <c r="C89" s="595"/>
      <c r="D89" s="197" t="s">
        <v>16</v>
      </c>
      <c r="E89" s="537"/>
      <c r="F89" s="462"/>
      <c r="G89" s="462"/>
      <c r="H89" s="510"/>
      <c r="I89" s="510"/>
      <c r="J89" s="768"/>
      <c r="K89" s="252"/>
      <c r="L89" s="200"/>
      <c r="M89" s="200"/>
      <c r="N89" s="233">
        <f t="shared" si="15"/>
        <v>0</v>
      </c>
    </row>
    <row r="90" spans="1:14" s="28" customFormat="1" ht="23.25" x14ac:dyDescent="0.25">
      <c r="A90" s="603"/>
      <c r="B90" s="636"/>
      <c r="C90" s="595"/>
      <c r="D90" s="197" t="s">
        <v>8</v>
      </c>
      <c r="E90" s="537"/>
      <c r="F90" s="462"/>
      <c r="G90" s="462"/>
      <c r="H90" s="510"/>
      <c r="I90" s="510"/>
      <c r="J90" s="768"/>
      <c r="K90" s="252"/>
      <c r="L90" s="200"/>
      <c r="M90" s="200"/>
      <c r="N90" s="233">
        <f t="shared" si="15"/>
        <v>0</v>
      </c>
    </row>
    <row r="91" spans="1:14" s="28" customFormat="1" ht="23.25" x14ac:dyDescent="0.25">
      <c r="A91" s="603"/>
      <c r="B91" s="637"/>
      <c r="C91" s="596"/>
      <c r="D91" s="197" t="s">
        <v>9</v>
      </c>
      <c r="E91" s="537">
        <v>0.03</v>
      </c>
      <c r="F91" s="462">
        <v>0.03</v>
      </c>
      <c r="G91" s="462">
        <v>0.03</v>
      </c>
      <c r="H91" s="510"/>
      <c r="I91" s="510"/>
      <c r="J91" s="768"/>
      <c r="K91" s="252"/>
      <c r="L91" s="200"/>
      <c r="M91" s="200"/>
      <c r="N91" s="233">
        <f t="shared" si="15"/>
        <v>0.03</v>
      </c>
    </row>
    <row r="92" spans="1:14" s="28" customFormat="1" ht="22.5" x14ac:dyDescent="0.25">
      <c r="A92" s="740" t="s">
        <v>147</v>
      </c>
      <c r="B92" s="635" t="s">
        <v>137</v>
      </c>
      <c r="C92" s="661"/>
      <c r="D92" s="196" t="s">
        <v>15</v>
      </c>
      <c r="E92" s="57">
        <f t="shared" ref="E92:I92" si="66">SUM(E93:E95)</f>
        <v>0</v>
      </c>
      <c r="F92" s="509">
        <f t="shared" si="66"/>
        <v>0</v>
      </c>
      <c r="G92" s="509">
        <f t="shared" si="66"/>
        <v>0</v>
      </c>
      <c r="H92" s="509">
        <f t="shared" si="66"/>
        <v>0</v>
      </c>
      <c r="I92" s="509">
        <f t="shared" si="66"/>
        <v>0</v>
      </c>
      <c r="J92" s="742"/>
      <c r="K92" s="251">
        <f t="shared" ref="K92:M92" si="67">SUM(K93:K95)</f>
        <v>0</v>
      </c>
      <c r="L92" s="57">
        <f t="shared" si="67"/>
        <v>0</v>
      </c>
      <c r="M92" s="57">
        <f t="shared" si="67"/>
        <v>0</v>
      </c>
      <c r="N92" s="67">
        <f t="shared" si="15"/>
        <v>0</v>
      </c>
    </row>
    <row r="93" spans="1:14" s="28" customFormat="1" ht="23.25" x14ac:dyDescent="0.25">
      <c r="A93" s="741"/>
      <c r="B93" s="636"/>
      <c r="C93" s="661"/>
      <c r="D93" s="197" t="s">
        <v>16</v>
      </c>
      <c r="E93" s="537"/>
      <c r="F93" s="462"/>
      <c r="G93" s="462"/>
      <c r="H93" s="510"/>
      <c r="I93" s="510"/>
      <c r="J93" s="742"/>
      <c r="K93" s="252"/>
      <c r="L93" s="200"/>
      <c r="M93" s="200"/>
      <c r="N93" s="233">
        <f>E93+H93+I93+K93+L93+M93</f>
        <v>0</v>
      </c>
    </row>
    <row r="94" spans="1:14" s="28" customFormat="1" ht="23.25" x14ac:dyDescent="0.25">
      <c r="A94" s="741"/>
      <c r="B94" s="636"/>
      <c r="C94" s="661"/>
      <c r="D94" s="197" t="s">
        <v>8</v>
      </c>
      <c r="E94" s="537"/>
      <c r="F94" s="462"/>
      <c r="G94" s="462"/>
      <c r="H94" s="510"/>
      <c r="I94" s="510"/>
      <c r="J94" s="742"/>
      <c r="K94" s="252"/>
      <c r="L94" s="200"/>
      <c r="M94" s="200"/>
      <c r="N94" s="233">
        <f t="shared" si="15"/>
        <v>0</v>
      </c>
    </row>
    <row r="95" spans="1:14" s="28" customFormat="1" ht="23.25" x14ac:dyDescent="0.25">
      <c r="A95" s="704"/>
      <c r="B95" s="637"/>
      <c r="C95" s="661"/>
      <c r="D95" s="197" t="s">
        <v>9</v>
      </c>
      <c r="E95" s="537"/>
      <c r="F95" s="462"/>
      <c r="G95" s="462"/>
      <c r="H95" s="510"/>
      <c r="I95" s="510"/>
      <c r="J95" s="742"/>
      <c r="K95" s="252"/>
      <c r="L95" s="200"/>
      <c r="M95" s="200"/>
      <c r="N95" s="233">
        <f t="shared" si="15"/>
        <v>0</v>
      </c>
    </row>
    <row r="96" spans="1:14" s="28" customFormat="1" ht="22.5" customHeight="1" x14ac:dyDescent="0.25">
      <c r="A96" s="603" t="s">
        <v>297</v>
      </c>
      <c r="B96" s="593" t="s">
        <v>134</v>
      </c>
      <c r="C96" s="661"/>
      <c r="D96" s="196" t="s">
        <v>15</v>
      </c>
      <c r="E96" s="57">
        <f>SUM(E97:E99)</f>
        <v>0</v>
      </c>
      <c r="F96" s="509">
        <f t="shared" ref="F96" si="68">SUM(F97:F99)</f>
        <v>0</v>
      </c>
      <c r="G96" s="509">
        <f t="shared" ref="G96" si="69">SUM(G97:G99)</f>
        <v>0</v>
      </c>
      <c r="H96" s="509">
        <f t="shared" ref="H96" si="70">SUM(H97:H99)</f>
        <v>0</v>
      </c>
      <c r="I96" s="509">
        <f t="shared" ref="I96" si="71">SUM(I97:I99)</f>
        <v>0</v>
      </c>
      <c r="J96" s="742"/>
      <c r="K96" s="251">
        <f t="shared" ref="K96" si="72">SUM(K97:K99)</f>
        <v>0</v>
      </c>
      <c r="L96" s="57">
        <f t="shared" ref="L96" si="73">SUM(L97:L99)</f>
        <v>55.55</v>
      </c>
      <c r="M96" s="57">
        <f t="shared" ref="M96" si="74">SUM(M97:M99)</f>
        <v>0</v>
      </c>
      <c r="N96" s="67">
        <f t="shared" ref="N96:N99" si="75">E96+H96+I96+K96+L96+M96</f>
        <v>55.55</v>
      </c>
    </row>
    <row r="97" spans="1:16" s="28" customFormat="1" ht="23.25" x14ac:dyDescent="0.25">
      <c r="A97" s="603"/>
      <c r="B97" s="593"/>
      <c r="C97" s="661"/>
      <c r="D97" s="197" t="s">
        <v>16</v>
      </c>
      <c r="E97" s="537"/>
      <c r="F97" s="462"/>
      <c r="G97" s="462"/>
      <c r="H97" s="510"/>
      <c r="I97" s="510"/>
      <c r="J97" s="742"/>
      <c r="K97" s="252"/>
      <c r="L97" s="200"/>
      <c r="M97" s="200"/>
      <c r="N97" s="233">
        <f t="shared" si="75"/>
        <v>0</v>
      </c>
      <c r="O97" s="515"/>
      <c r="P97" s="515"/>
    </row>
    <row r="98" spans="1:16" s="28" customFormat="1" ht="23.25" x14ac:dyDescent="0.25">
      <c r="A98" s="603"/>
      <c r="B98" s="593"/>
      <c r="C98" s="661"/>
      <c r="D98" s="197" t="s">
        <v>8</v>
      </c>
      <c r="E98" s="537"/>
      <c r="F98" s="462"/>
      <c r="G98" s="462"/>
      <c r="H98" s="510"/>
      <c r="I98" s="510"/>
      <c r="J98" s="742"/>
      <c r="K98" s="252"/>
      <c r="L98" s="200">
        <v>55</v>
      </c>
      <c r="M98" s="200"/>
      <c r="N98" s="233">
        <f t="shared" si="75"/>
        <v>55</v>
      </c>
      <c r="O98" s="515"/>
      <c r="P98" s="515"/>
    </row>
    <row r="99" spans="1:16" s="28" customFormat="1" ht="23.25" x14ac:dyDescent="0.25">
      <c r="A99" s="603"/>
      <c r="B99" s="593"/>
      <c r="C99" s="661"/>
      <c r="D99" s="197" t="s">
        <v>9</v>
      </c>
      <c r="E99" s="537"/>
      <c r="F99" s="462"/>
      <c r="G99" s="462"/>
      <c r="H99" s="510"/>
      <c r="I99" s="510"/>
      <c r="J99" s="742"/>
      <c r="K99" s="252"/>
      <c r="L99" s="200">
        <v>0.55000000000000004</v>
      </c>
      <c r="M99" s="200"/>
      <c r="N99" s="233">
        <f t="shared" si="75"/>
        <v>0.55000000000000004</v>
      </c>
      <c r="O99" s="515"/>
      <c r="P99" s="515"/>
    </row>
    <row r="100" spans="1:16" s="32" customFormat="1" ht="48" customHeight="1" x14ac:dyDescent="0.25">
      <c r="A100" s="662" t="str">
        <f>E15</f>
        <v>I</v>
      </c>
      <c r="B100" s="56" t="s">
        <v>46</v>
      </c>
      <c r="C100" s="664"/>
      <c r="D100" s="41" t="s">
        <v>7</v>
      </c>
      <c r="E100" s="213">
        <f>E101+E102+E103</f>
        <v>1.504068</v>
      </c>
      <c r="F100" s="213">
        <f>F101+F102+F103</f>
        <v>1.504068</v>
      </c>
      <c r="G100" s="213">
        <f>G101+G102+G103</f>
        <v>1.504068</v>
      </c>
      <c r="H100" s="213">
        <f>H101+H102+H103</f>
        <v>83.000000000000014</v>
      </c>
      <c r="I100" s="213">
        <f>I101+I102+I103</f>
        <v>41.216327</v>
      </c>
      <c r="J100" s="666"/>
      <c r="K100" s="248">
        <f>K101+K102+K103</f>
        <v>0</v>
      </c>
      <c r="L100" s="213">
        <f>L101+L102+L103</f>
        <v>55.95</v>
      </c>
      <c r="M100" s="213">
        <f>M101+M102+M103</f>
        <v>0.4</v>
      </c>
      <c r="N100" s="214">
        <f>N101+N102+N103</f>
        <v>182.07039500000002</v>
      </c>
      <c r="O100" s="516"/>
      <c r="P100" s="516"/>
    </row>
    <row r="101" spans="1:16" s="39" customFormat="1" ht="27.75" customHeight="1" x14ac:dyDescent="0.25">
      <c r="A101" s="662"/>
      <c r="B101" s="669" t="str">
        <f>F15</f>
        <v>ДЕМОГРАФИЯ</v>
      </c>
      <c r="C101" s="664"/>
      <c r="D101" s="42" t="s">
        <v>16</v>
      </c>
      <c r="E101" s="215">
        <f>E41+E45+E49+E53+E57+E61+E97+E93+E89+E85+E81+E77+E73+E69+E65</f>
        <v>0</v>
      </c>
      <c r="F101" s="215">
        <f t="shared" ref="F101:I101" si="76">F41+F45+F49+F53+F57+F61+F97+F93+F89+F85+F81+F77+F73+F69+F65</f>
        <v>0</v>
      </c>
      <c r="G101" s="215">
        <f t="shared" si="76"/>
        <v>0</v>
      </c>
      <c r="H101" s="215">
        <f>H41+H45+H49+H53+H57+H61+H97+H93+H89+H85+H81+H77+H73+H69+H65</f>
        <v>68.02000000000001</v>
      </c>
      <c r="I101" s="215">
        <f t="shared" si="76"/>
        <v>40</v>
      </c>
      <c r="J101" s="667"/>
      <c r="K101" s="249">
        <f>K37+K41+K49+K53+K57+K61+K65+K69+K73+K77+K81+K85+K89+K93+K97</f>
        <v>0</v>
      </c>
      <c r="L101" s="216">
        <f>L41+L45+L49+L53+L57+L61+L65+L69+L73+L77+L81+L85+L89+L93+L97</f>
        <v>0</v>
      </c>
      <c r="M101" s="216">
        <f>M41+M45+M49+M53+M57+M61+M65+M69+M73+M77+M81+M85+M89+M93+M97</f>
        <v>0</v>
      </c>
      <c r="N101" s="303">
        <f>E101+H101+I101+K101+L101+M101</f>
        <v>108.02000000000001</v>
      </c>
      <c r="O101" s="517"/>
      <c r="P101" s="517"/>
    </row>
    <row r="102" spans="1:16" s="39" customFormat="1" ht="33" customHeight="1" x14ac:dyDescent="0.25">
      <c r="A102" s="662"/>
      <c r="B102" s="670"/>
      <c r="C102" s="664"/>
      <c r="D102" s="42" t="s">
        <v>8</v>
      </c>
      <c r="E102" s="215">
        <f>E42+E46+E50+E54+E58+E62+E98+E94+E90+E86+E82+E78+E74+E70+E66</f>
        <v>0.97</v>
      </c>
      <c r="F102" s="215">
        <f t="shared" ref="F102:I102" si="77">F42+F46+F50+F54+F58+F62+F98+F94+F90+F86+F82+F78+F74+F70+F66</f>
        <v>0.97</v>
      </c>
      <c r="G102" s="215">
        <f t="shared" si="77"/>
        <v>0.97</v>
      </c>
      <c r="H102" s="215">
        <f t="shared" si="77"/>
        <v>12.72</v>
      </c>
      <c r="I102" s="215">
        <f t="shared" si="77"/>
        <v>0.81632700000000002</v>
      </c>
      <c r="J102" s="667"/>
      <c r="K102" s="249">
        <f>K38+K42+K50+K54+K58+K62+K66+K70+K74+K78+K82+K86+K90+K94+K98</f>
        <v>0</v>
      </c>
      <c r="L102" s="216">
        <f t="shared" ref="L102:M103" si="78">L42+L46+L50+L54+L58+L62+L66+L70+L74+L78+L82+L86+L90+L94+L98</f>
        <v>55</v>
      </c>
      <c r="M102" s="216">
        <f t="shared" si="78"/>
        <v>0</v>
      </c>
      <c r="N102" s="303">
        <f t="shared" si="12"/>
        <v>69.506326999999999</v>
      </c>
      <c r="O102" s="517"/>
      <c r="P102" s="517"/>
    </row>
    <row r="103" spans="1:16" s="32" customFormat="1" ht="37.5" customHeight="1" thickBot="1" x14ac:dyDescent="0.3">
      <c r="A103" s="663"/>
      <c r="B103" s="671"/>
      <c r="C103" s="665"/>
      <c r="D103" s="360" t="s">
        <v>9</v>
      </c>
      <c r="E103" s="215">
        <f>E43+E47+E51+E55+E59+E63+E99+E95+E91+E87+E83+E79+E75+E71+E67</f>
        <v>0.53406799999999999</v>
      </c>
      <c r="F103" s="215">
        <f t="shared" ref="F103:I103" si="79">F43+F47+F51+F55+F59+F63+F99+F95+F91+F87+F83+F79+F75+F71+F67</f>
        <v>0.53406799999999999</v>
      </c>
      <c r="G103" s="215">
        <f t="shared" si="79"/>
        <v>0.53406799999999999</v>
      </c>
      <c r="H103" s="215">
        <f t="shared" si="79"/>
        <v>2.2600000000000002</v>
      </c>
      <c r="I103" s="215">
        <f t="shared" si="79"/>
        <v>0.4</v>
      </c>
      <c r="J103" s="668"/>
      <c r="K103" s="249">
        <f>K39+K43+K51+K55+K59+K63+K67+K71+K75+K79+K83+K87+K91+K95+K99</f>
        <v>0</v>
      </c>
      <c r="L103" s="216">
        <f t="shared" si="78"/>
        <v>0.95000000000000007</v>
      </c>
      <c r="M103" s="216">
        <f>M43+M47+M51+M55+M59+M63+M67+M71+M75+M79+M83+M87+M91+M95+M99</f>
        <v>0.4</v>
      </c>
      <c r="N103" s="363">
        <f t="shared" si="12"/>
        <v>4.5440680000000002</v>
      </c>
      <c r="O103" s="516"/>
      <c r="P103" s="516"/>
    </row>
    <row r="104" spans="1:16" s="32" customFormat="1" ht="2.25" customHeight="1" thickBot="1" x14ac:dyDescent="0.3">
      <c r="A104" s="52"/>
      <c r="B104" s="53"/>
      <c r="C104" s="53"/>
      <c r="D104" s="53"/>
      <c r="E104" s="546" t="s">
        <v>49</v>
      </c>
      <c r="F104" s="81" t="s">
        <v>50</v>
      </c>
      <c r="G104" s="83"/>
      <c r="H104" s="53"/>
      <c r="I104" s="53"/>
      <c r="J104" s="53"/>
      <c r="K104" s="245"/>
      <c r="L104" s="53"/>
      <c r="M104" s="53"/>
      <c r="N104" s="54"/>
    </row>
    <row r="105" spans="1:16" s="32" customFormat="1" ht="4.5" hidden="1" customHeight="1" x14ac:dyDescent="0.25">
      <c r="A105" s="652" t="s">
        <v>90</v>
      </c>
      <c r="B105" s="653"/>
      <c r="C105" s="653"/>
      <c r="D105" s="653"/>
      <c r="E105" s="653"/>
      <c r="F105" s="653"/>
      <c r="G105" s="653"/>
      <c r="H105" s="653"/>
      <c r="I105" s="653"/>
      <c r="J105" s="653"/>
      <c r="K105" s="654"/>
      <c r="L105" s="654"/>
      <c r="M105" s="654"/>
      <c r="N105" s="655"/>
    </row>
    <row r="106" spans="1:16" s="32" customFormat="1" ht="53.25" hidden="1" customHeight="1" x14ac:dyDescent="0.25">
      <c r="A106" s="649" t="s">
        <v>10</v>
      </c>
      <c r="B106" s="171" t="s">
        <v>84</v>
      </c>
      <c r="C106" s="292"/>
      <c r="D106" s="191"/>
      <c r="E106" s="553"/>
      <c r="F106" s="172"/>
      <c r="G106" s="172"/>
      <c r="H106" s="172"/>
      <c r="I106" s="172"/>
      <c r="J106" s="183" t="s">
        <v>148</v>
      </c>
      <c r="K106" s="288"/>
      <c r="L106" s="172"/>
      <c r="M106" s="172"/>
      <c r="N106" s="184"/>
    </row>
    <row r="107" spans="1:16" s="32" customFormat="1" ht="53.25" hidden="1" customHeight="1" x14ac:dyDescent="0.25">
      <c r="A107" s="650"/>
      <c r="B107" s="6" t="s">
        <v>19</v>
      </c>
      <c r="C107" s="293"/>
      <c r="D107" s="192"/>
      <c r="E107" s="554" t="s">
        <v>89</v>
      </c>
      <c r="F107" s="166"/>
      <c r="G107" s="166"/>
      <c r="H107" s="166"/>
      <c r="I107" s="166"/>
      <c r="J107" s="185"/>
      <c r="K107" s="289"/>
      <c r="L107" s="166"/>
      <c r="M107" s="166"/>
      <c r="N107" s="186"/>
    </row>
    <row r="108" spans="1:16" s="32" customFormat="1" ht="53.25" hidden="1" customHeight="1" x14ac:dyDescent="0.25">
      <c r="A108" s="650" t="s">
        <v>11</v>
      </c>
      <c r="B108" s="167" t="s">
        <v>85</v>
      </c>
      <c r="C108" s="294"/>
      <c r="D108" s="193"/>
      <c r="E108" s="555"/>
      <c r="F108" s="168"/>
      <c r="G108" s="168"/>
      <c r="H108" s="168"/>
      <c r="I108" s="168"/>
      <c r="J108" s="187"/>
      <c r="K108" s="290"/>
      <c r="L108" s="168"/>
      <c r="M108" s="168"/>
      <c r="N108" s="188"/>
    </row>
    <row r="109" spans="1:16" s="32" customFormat="1" ht="53.25" hidden="1" customHeight="1" x14ac:dyDescent="0.25">
      <c r="A109" s="650"/>
      <c r="B109" s="6" t="s">
        <v>19</v>
      </c>
      <c r="C109" s="293"/>
      <c r="D109" s="192"/>
      <c r="E109" s="554" t="s">
        <v>89</v>
      </c>
      <c r="F109" s="166"/>
      <c r="G109" s="166"/>
      <c r="H109" s="166"/>
      <c r="I109" s="166"/>
      <c r="J109" s="185"/>
      <c r="K109" s="289"/>
      <c r="L109" s="166"/>
      <c r="M109" s="166"/>
      <c r="N109" s="186"/>
    </row>
    <row r="110" spans="1:16" s="32" customFormat="1" ht="53.25" hidden="1" customHeight="1" x14ac:dyDescent="0.25">
      <c r="A110" s="650" t="s">
        <v>75</v>
      </c>
      <c r="B110" s="167" t="s">
        <v>86</v>
      </c>
      <c r="C110" s="294"/>
      <c r="D110" s="193"/>
      <c r="E110" s="555"/>
      <c r="F110" s="168"/>
      <c r="G110" s="168"/>
      <c r="H110" s="168"/>
      <c r="I110" s="168"/>
      <c r="J110" s="187"/>
      <c r="K110" s="290"/>
      <c r="L110" s="168"/>
      <c r="M110" s="168"/>
      <c r="N110" s="188"/>
    </row>
    <row r="111" spans="1:16" s="32" customFormat="1" ht="53.25" hidden="1" customHeight="1" x14ac:dyDescent="0.25">
      <c r="A111" s="650"/>
      <c r="B111" s="6" t="s">
        <v>19</v>
      </c>
      <c r="C111" s="293"/>
      <c r="D111" s="192"/>
      <c r="E111" s="554" t="s">
        <v>89</v>
      </c>
      <c r="F111" s="166"/>
      <c r="G111" s="166"/>
      <c r="H111" s="166"/>
      <c r="I111" s="166"/>
      <c r="J111" s="185"/>
      <c r="K111" s="289"/>
      <c r="L111" s="166"/>
      <c r="M111" s="166"/>
      <c r="N111" s="186"/>
    </row>
    <row r="112" spans="1:16" s="32" customFormat="1" ht="53.25" hidden="1" customHeight="1" x14ac:dyDescent="0.25">
      <c r="A112" s="650" t="s">
        <v>76</v>
      </c>
      <c r="B112" s="167" t="s">
        <v>87</v>
      </c>
      <c r="C112" s="294"/>
      <c r="D112" s="193"/>
      <c r="E112" s="555"/>
      <c r="F112" s="168"/>
      <c r="G112" s="168"/>
      <c r="H112" s="168"/>
      <c r="I112" s="168"/>
      <c r="J112" s="187"/>
      <c r="K112" s="290"/>
      <c r="L112" s="168"/>
      <c r="M112" s="168"/>
      <c r="N112" s="188"/>
    </row>
    <row r="113" spans="1:14" s="32" customFormat="1" ht="53.25" hidden="1" customHeight="1" thickBot="1" x14ac:dyDescent="0.3">
      <c r="A113" s="651"/>
      <c r="B113" s="169" t="s">
        <v>19</v>
      </c>
      <c r="C113" s="295"/>
      <c r="D113" s="194"/>
      <c r="E113" s="556" t="s">
        <v>89</v>
      </c>
      <c r="F113" s="170"/>
      <c r="G113" s="170"/>
      <c r="H113" s="170"/>
      <c r="I113" s="170"/>
      <c r="J113" s="189"/>
      <c r="K113" s="291"/>
      <c r="L113" s="170"/>
      <c r="M113" s="170"/>
      <c r="N113" s="190"/>
    </row>
    <row r="114" spans="1:14" s="32" customFormat="1" ht="21" hidden="1" thickBot="1" x14ac:dyDescent="0.3">
      <c r="A114" s="629" t="s">
        <v>26</v>
      </c>
      <c r="B114" s="630"/>
      <c r="C114" s="630"/>
      <c r="D114" s="630"/>
      <c r="E114" s="630"/>
      <c r="F114" s="630"/>
      <c r="G114" s="630"/>
      <c r="H114" s="630"/>
      <c r="I114" s="630"/>
      <c r="J114" s="630"/>
      <c r="K114" s="630"/>
      <c r="L114" s="630"/>
      <c r="M114" s="630"/>
      <c r="N114" s="631"/>
    </row>
    <row r="115" spans="1:14" s="32" customFormat="1" ht="39" hidden="1" x14ac:dyDescent="0.25">
      <c r="A115" s="675" t="s">
        <v>10</v>
      </c>
      <c r="B115" s="5" t="s">
        <v>18</v>
      </c>
      <c r="C115" s="62"/>
      <c r="D115" s="63"/>
      <c r="E115" s="547"/>
      <c r="F115" s="62"/>
      <c r="G115" s="62"/>
      <c r="H115" s="62"/>
      <c r="I115" s="62"/>
      <c r="J115" s="64"/>
      <c r="K115" s="246"/>
      <c r="L115" s="65"/>
      <c r="M115" s="65"/>
      <c r="N115" s="66"/>
    </row>
    <row r="116" spans="1:14" s="32" customFormat="1" hidden="1" x14ac:dyDescent="0.25">
      <c r="A116" s="658"/>
      <c r="B116" s="12" t="s">
        <v>19</v>
      </c>
      <c r="C116" s="23"/>
      <c r="D116" s="10"/>
      <c r="E116" s="205"/>
      <c r="F116" s="23"/>
      <c r="G116" s="23"/>
      <c r="H116" s="23"/>
      <c r="I116" s="23"/>
      <c r="J116" s="33"/>
      <c r="K116" s="247"/>
      <c r="L116" s="23"/>
      <c r="M116" s="23"/>
      <c r="N116" s="24"/>
    </row>
    <row r="117" spans="1:14" s="32" customFormat="1" ht="19.5" hidden="1" x14ac:dyDescent="0.25">
      <c r="A117" s="13"/>
      <c r="B117" s="14" t="s">
        <v>12</v>
      </c>
      <c r="C117" s="624" t="s">
        <v>13</v>
      </c>
      <c r="D117" s="625"/>
      <c r="E117" s="625"/>
      <c r="F117" s="625"/>
      <c r="G117" s="625"/>
      <c r="H117" s="625"/>
      <c r="I117" s="625"/>
      <c r="J117" s="625"/>
      <c r="K117" s="677"/>
      <c r="L117" s="677"/>
      <c r="M117" s="677"/>
      <c r="N117" s="678"/>
    </row>
    <row r="118" spans="1:14" s="32" customFormat="1" ht="2.25" customHeight="1" thickBot="1" x14ac:dyDescent="0.3">
      <c r="A118" s="610" t="s">
        <v>14</v>
      </c>
      <c r="B118" s="679" t="s">
        <v>28</v>
      </c>
      <c r="C118" s="616"/>
      <c r="D118" s="196" t="s">
        <v>15</v>
      </c>
      <c r="E118" s="57">
        <f t="shared" ref="E118:I118" si="80">SUM(E119:E121)</f>
        <v>0</v>
      </c>
      <c r="F118" s="57">
        <f t="shared" si="80"/>
        <v>0</v>
      </c>
      <c r="G118" s="57">
        <f t="shared" si="80"/>
        <v>0</v>
      </c>
      <c r="H118" s="57">
        <f t="shared" si="80"/>
        <v>0</v>
      </c>
      <c r="I118" s="57">
        <f t="shared" si="80"/>
        <v>0</v>
      </c>
      <c r="J118" s="597"/>
      <c r="K118" s="251">
        <f t="shared" ref="K118:M118" si="81">SUM(K119:K121)</f>
        <v>0</v>
      </c>
      <c r="L118" s="57">
        <f t="shared" si="81"/>
        <v>0</v>
      </c>
      <c r="M118" s="57">
        <f t="shared" si="81"/>
        <v>0</v>
      </c>
      <c r="N118" s="67">
        <f>E118+H118+I118+K118+L118+M118</f>
        <v>0</v>
      </c>
    </row>
    <row r="119" spans="1:14" s="32" customFormat="1" ht="24" hidden="1" thickBot="1" x14ac:dyDescent="0.3">
      <c r="A119" s="611"/>
      <c r="B119" s="680"/>
      <c r="C119" s="617"/>
      <c r="D119" s="197" t="s">
        <v>16</v>
      </c>
      <c r="E119" s="537"/>
      <c r="F119" s="198"/>
      <c r="G119" s="198"/>
      <c r="H119" s="199"/>
      <c r="I119" s="199"/>
      <c r="J119" s="608"/>
      <c r="K119" s="252"/>
      <c r="L119" s="200"/>
      <c r="M119" s="200"/>
      <c r="N119" s="233">
        <f t="shared" ref="N119:N121" si="82">E119+H119+I119+K119+L119+M119</f>
        <v>0</v>
      </c>
    </row>
    <row r="120" spans="1:14" s="32" customFormat="1" ht="24" hidden="1" thickBot="1" x14ac:dyDescent="0.3">
      <c r="A120" s="611"/>
      <c r="B120" s="680"/>
      <c r="C120" s="617"/>
      <c r="D120" s="197" t="s">
        <v>8</v>
      </c>
      <c r="E120" s="537"/>
      <c r="F120" s="198"/>
      <c r="G120" s="198"/>
      <c r="H120" s="199"/>
      <c r="I120" s="199"/>
      <c r="J120" s="608"/>
      <c r="K120" s="252"/>
      <c r="L120" s="200"/>
      <c r="M120" s="200"/>
      <c r="N120" s="233">
        <f t="shared" si="82"/>
        <v>0</v>
      </c>
    </row>
    <row r="121" spans="1:14" s="32" customFormat="1" ht="24" hidden="1" thickBot="1" x14ac:dyDescent="0.3">
      <c r="A121" s="612"/>
      <c r="B121" s="684"/>
      <c r="C121" s="618"/>
      <c r="D121" s="197" t="s">
        <v>9</v>
      </c>
      <c r="E121" s="537"/>
      <c r="F121" s="198"/>
      <c r="G121" s="198"/>
      <c r="H121" s="199"/>
      <c r="I121" s="199"/>
      <c r="J121" s="609"/>
      <c r="K121" s="252"/>
      <c r="L121" s="200"/>
      <c r="M121" s="200"/>
      <c r="N121" s="233">
        <f t="shared" si="82"/>
        <v>0</v>
      </c>
    </row>
    <row r="122" spans="1:14" s="32" customFormat="1" ht="39.75" hidden="1" thickBot="1" x14ac:dyDescent="0.3">
      <c r="A122" s="657" t="s">
        <v>11</v>
      </c>
      <c r="B122" s="25" t="s">
        <v>18</v>
      </c>
      <c r="C122" s="35"/>
      <c r="D122" s="36"/>
      <c r="E122" s="202"/>
      <c r="F122" s="202"/>
      <c r="G122" s="202"/>
      <c r="H122" s="202"/>
      <c r="I122" s="202"/>
      <c r="J122" s="203"/>
      <c r="K122" s="256"/>
      <c r="L122" s="200"/>
      <c r="M122" s="200"/>
      <c r="N122" s="204"/>
    </row>
    <row r="123" spans="1:14" s="32" customFormat="1" ht="21" hidden="1" thickBot="1" x14ac:dyDescent="0.3">
      <c r="A123" s="658"/>
      <c r="B123" s="12" t="s">
        <v>19</v>
      </c>
      <c r="C123" s="23"/>
      <c r="D123" s="10"/>
      <c r="E123" s="205"/>
      <c r="F123" s="23"/>
      <c r="G123" s="23"/>
      <c r="H123" s="23"/>
      <c r="I123" s="23"/>
      <c r="J123" s="33"/>
      <c r="K123" s="247"/>
      <c r="L123" s="23"/>
      <c r="M123" s="23"/>
      <c r="N123" s="24"/>
    </row>
    <row r="124" spans="1:14" s="32" customFormat="1" hidden="1" thickBot="1" x14ac:dyDescent="0.3">
      <c r="A124" s="13"/>
      <c r="B124" s="14" t="s">
        <v>12</v>
      </c>
      <c r="C124" s="624" t="s">
        <v>13</v>
      </c>
      <c r="D124" s="625"/>
      <c r="E124" s="625"/>
      <c r="F124" s="625"/>
      <c r="G124" s="625"/>
      <c r="H124" s="625"/>
      <c r="I124" s="625"/>
      <c r="J124" s="625"/>
      <c r="K124" s="677"/>
      <c r="L124" s="677"/>
      <c r="M124" s="677"/>
      <c r="N124" s="678"/>
    </row>
    <row r="125" spans="1:14" s="32" customFormat="1" ht="23.25" hidden="1" thickBot="1" x14ac:dyDescent="0.3">
      <c r="A125" s="610" t="s">
        <v>23</v>
      </c>
      <c r="B125" s="679" t="s">
        <v>28</v>
      </c>
      <c r="C125" s="616"/>
      <c r="D125" s="196" t="s">
        <v>15</v>
      </c>
      <c r="E125" s="57">
        <f t="shared" ref="E125:I125" si="83">SUM(E126:E128)</f>
        <v>0</v>
      </c>
      <c r="F125" s="57">
        <f t="shared" si="83"/>
        <v>0</v>
      </c>
      <c r="G125" s="57">
        <f t="shared" si="83"/>
        <v>0</v>
      </c>
      <c r="H125" s="57">
        <f t="shared" si="83"/>
        <v>0</v>
      </c>
      <c r="I125" s="57">
        <f t="shared" si="83"/>
        <v>0</v>
      </c>
      <c r="J125" s="597"/>
      <c r="K125" s="251">
        <f t="shared" ref="K125:M125" si="84">SUM(K126:K128)</f>
        <v>0</v>
      </c>
      <c r="L125" s="57">
        <f t="shared" si="84"/>
        <v>0</v>
      </c>
      <c r="M125" s="57">
        <f t="shared" si="84"/>
        <v>0</v>
      </c>
      <c r="N125" s="67">
        <f>E125+H125+I125+K125+L125+M125</f>
        <v>0</v>
      </c>
    </row>
    <row r="126" spans="1:14" s="32" customFormat="1" ht="24" hidden="1" thickBot="1" x14ac:dyDescent="0.3">
      <c r="A126" s="611"/>
      <c r="B126" s="680"/>
      <c r="C126" s="617"/>
      <c r="D126" s="197" t="s">
        <v>16</v>
      </c>
      <c r="E126" s="537"/>
      <c r="F126" s="198"/>
      <c r="G126" s="198"/>
      <c r="H126" s="199"/>
      <c r="I126" s="199"/>
      <c r="J126" s="608"/>
      <c r="K126" s="252"/>
      <c r="L126" s="200"/>
      <c r="M126" s="200"/>
      <c r="N126" s="233">
        <f t="shared" ref="N126:N128" si="85">E126+H126+I126+K126+L126+M126</f>
        <v>0</v>
      </c>
    </row>
    <row r="127" spans="1:14" s="32" customFormat="1" ht="24" hidden="1" thickBot="1" x14ac:dyDescent="0.3">
      <c r="A127" s="611"/>
      <c r="B127" s="680"/>
      <c r="C127" s="617"/>
      <c r="D127" s="197" t="s">
        <v>8</v>
      </c>
      <c r="E127" s="537"/>
      <c r="F127" s="198"/>
      <c r="G127" s="198"/>
      <c r="H127" s="199"/>
      <c r="I127" s="199"/>
      <c r="J127" s="608"/>
      <c r="K127" s="252"/>
      <c r="L127" s="200"/>
      <c r="M127" s="200"/>
      <c r="N127" s="233">
        <f t="shared" si="85"/>
        <v>0</v>
      </c>
    </row>
    <row r="128" spans="1:14" s="32" customFormat="1" ht="24" hidden="1" thickBot="1" x14ac:dyDescent="0.3">
      <c r="A128" s="611"/>
      <c r="B128" s="684"/>
      <c r="C128" s="617"/>
      <c r="D128" s="197" t="s">
        <v>9</v>
      </c>
      <c r="E128" s="537"/>
      <c r="F128" s="198"/>
      <c r="G128" s="198"/>
      <c r="H128" s="199"/>
      <c r="I128" s="199"/>
      <c r="J128" s="609"/>
      <c r="K128" s="252"/>
      <c r="L128" s="200"/>
      <c r="M128" s="200"/>
      <c r="N128" s="233">
        <f t="shared" si="85"/>
        <v>0</v>
      </c>
    </row>
    <row r="129" spans="1:14" s="32" customFormat="1" ht="39.75" hidden="1" thickBot="1" x14ac:dyDescent="0.3">
      <c r="A129" s="68" t="s">
        <v>22</v>
      </c>
      <c r="B129" s="69" t="s">
        <v>24</v>
      </c>
      <c r="C129" s="70"/>
      <c r="D129" s="71"/>
      <c r="E129" s="209"/>
      <c r="F129" s="209"/>
      <c r="G129" s="209"/>
      <c r="H129" s="209"/>
      <c r="I129" s="209"/>
      <c r="J129" s="210"/>
      <c r="K129" s="253"/>
      <c r="L129" s="211"/>
      <c r="M129" s="211"/>
      <c r="N129" s="212"/>
    </row>
    <row r="130" spans="1:14" s="32" customFormat="1" ht="21" hidden="1" thickBot="1" x14ac:dyDescent="0.3">
      <c r="A130" s="672" t="s">
        <v>27</v>
      </c>
      <c r="B130" s="673"/>
      <c r="C130" s="673"/>
      <c r="D130" s="673"/>
      <c r="E130" s="673"/>
      <c r="F130" s="673"/>
      <c r="G130" s="673"/>
      <c r="H130" s="673"/>
      <c r="I130" s="673"/>
      <c r="J130" s="673"/>
      <c r="K130" s="673"/>
      <c r="L130" s="673"/>
      <c r="M130" s="673"/>
      <c r="N130" s="674"/>
    </row>
    <row r="131" spans="1:14" s="32" customFormat="1" ht="39.75" hidden="1" thickBot="1" x14ac:dyDescent="0.3">
      <c r="A131" s="675" t="s">
        <v>10</v>
      </c>
      <c r="B131" s="5" t="s">
        <v>18</v>
      </c>
      <c r="C131" s="26"/>
      <c r="D131" s="27"/>
      <c r="E131" s="547"/>
      <c r="F131" s="26"/>
      <c r="G131" s="26"/>
      <c r="H131" s="26"/>
      <c r="I131" s="26"/>
      <c r="J131" s="34"/>
      <c r="K131" s="254"/>
      <c r="L131" s="4"/>
      <c r="M131" s="4"/>
      <c r="N131" s="30"/>
    </row>
    <row r="132" spans="1:14" s="32" customFormat="1" ht="21" hidden="1" thickBot="1" x14ac:dyDescent="0.3">
      <c r="A132" s="657"/>
      <c r="B132" s="6" t="s">
        <v>19</v>
      </c>
      <c r="C132" s="11"/>
      <c r="D132" s="8"/>
      <c r="E132" s="557"/>
      <c r="F132" s="11"/>
      <c r="G132" s="11"/>
      <c r="H132" s="11"/>
      <c r="I132" s="11"/>
      <c r="J132" s="37"/>
      <c r="K132" s="255"/>
      <c r="L132" s="7"/>
      <c r="M132" s="7"/>
      <c r="N132" s="9"/>
    </row>
    <row r="133" spans="1:14" s="32" customFormat="1" hidden="1" thickBot="1" x14ac:dyDescent="0.3">
      <c r="A133" s="15"/>
      <c r="B133" s="16" t="s">
        <v>12</v>
      </c>
      <c r="C133" s="676" t="s">
        <v>13</v>
      </c>
      <c r="D133" s="676"/>
      <c r="E133" s="676"/>
      <c r="F133" s="676"/>
      <c r="G133" s="676"/>
      <c r="H133" s="676"/>
      <c r="I133" s="676"/>
      <c r="J133" s="676"/>
      <c r="K133" s="677"/>
      <c r="L133" s="677"/>
      <c r="M133" s="677"/>
      <c r="N133" s="678"/>
    </row>
    <row r="134" spans="1:14" s="32" customFormat="1" ht="23.25" hidden="1" thickBot="1" x14ac:dyDescent="0.3">
      <c r="A134" s="611" t="s">
        <v>14</v>
      </c>
      <c r="B134" s="679" t="s">
        <v>28</v>
      </c>
      <c r="C134" s="594"/>
      <c r="D134" s="196" t="s">
        <v>15</v>
      </c>
      <c r="E134" s="57">
        <f t="shared" ref="E134:I134" si="86">SUM(E135:E137)</f>
        <v>0</v>
      </c>
      <c r="F134" s="57">
        <f t="shared" si="86"/>
        <v>0</v>
      </c>
      <c r="G134" s="57">
        <f t="shared" si="86"/>
        <v>0</v>
      </c>
      <c r="H134" s="57">
        <f t="shared" si="86"/>
        <v>0</v>
      </c>
      <c r="I134" s="57">
        <f t="shared" si="86"/>
        <v>0</v>
      </c>
      <c r="J134" s="597"/>
      <c r="K134" s="251">
        <f t="shared" ref="K134:M134" si="87">SUM(K135:K137)</f>
        <v>0</v>
      </c>
      <c r="L134" s="57">
        <f t="shared" si="87"/>
        <v>0</v>
      </c>
      <c r="M134" s="57">
        <f t="shared" si="87"/>
        <v>0</v>
      </c>
      <c r="N134" s="67">
        <f>E134+H134+I134+K134+L134+M134</f>
        <v>0</v>
      </c>
    </row>
    <row r="135" spans="1:14" s="32" customFormat="1" ht="24" hidden="1" thickBot="1" x14ac:dyDescent="0.3">
      <c r="A135" s="611"/>
      <c r="B135" s="680"/>
      <c r="C135" s="595"/>
      <c r="D135" s="197" t="s">
        <v>16</v>
      </c>
      <c r="E135" s="537"/>
      <c r="F135" s="198"/>
      <c r="G135" s="198"/>
      <c r="H135" s="199"/>
      <c r="I135" s="199"/>
      <c r="J135" s="608"/>
      <c r="K135" s="252"/>
      <c r="L135" s="200"/>
      <c r="M135" s="200"/>
      <c r="N135" s="233">
        <f t="shared" ref="N135:N137" si="88">E135+H135+I135+K135+L135+M135</f>
        <v>0</v>
      </c>
    </row>
    <row r="136" spans="1:14" s="32" customFormat="1" ht="64.5" hidden="1" customHeight="1" thickBot="1" x14ac:dyDescent="0.3">
      <c r="A136" s="611"/>
      <c r="B136" s="680"/>
      <c r="C136" s="595"/>
      <c r="D136" s="197" t="s">
        <v>8</v>
      </c>
      <c r="E136" s="537"/>
      <c r="F136" s="198"/>
      <c r="G136" s="198"/>
      <c r="H136" s="199"/>
      <c r="I136" s="199"/>
      <c r="J136" s="608"/>
      <c r="K136" s="252"/>
      <c r="L136" s="200"/>
      <c r="M136" s="200"/>
      <c r="N136" s="233">
        <f t="shared" si="88"/>
        <v>0</v>
      </c>
    </row>
    <row r="137" spans="1:14" s="32" customFormat="1" ht="49.5" hidden="1" customHeight="1" thickBot="1" x14ac:dyDescent="0.3">
      <c r="A137" s="611"/>
      <c r="B137" s="680"/>
      <c r="C137" s="595"/>
      <c r="D137" s="197" t="s">
        <v>9</v>
      </c>
      <c r="E137" s="537"/>
      <c r="F137" s="198"/>
      <c r="G137" s="198"/>
      <c r="H137" s="199"/>
      <c r="I137" s="199"/>
      <c r="J137" s="609"/>
      <c r="K137" s="252"/>
      <c r="L137" s="200"/>
      <c r="M137" s="200"/>
      <c r="N137" s="233">
        <f t="shared" si="88"/>
        <v>0</v>
      </c>
    </row>
    <row r="138" spans="1:14" s="32" customFormat="1" ht="58.5" hidden="1" customHeight="1" thickBot="1" x14ac:dyDescent="0.3">
      <c r="A138" s="662" t="str">
        <f>E104</f>
        <v>II</v>
      </c>
      <c r="B138" s="56" t="s">
        <v>46</v>
      </c>
      <c r="C138" s="664"/>
      <c r="D138" s="41" t="s">
        <v>7</v>
      </c>
      <c r="E138" s="213">
        <f>E139+E140+E141</f>
        <v>0</v>
      </c>
      <c r="F138" s="213">
        <f t="shared" ref="F138:I138" si="89">F139+F140+F141</f>
        <v>0</v>
      </c>
      <c r="G138" s="213">
        <f t="shared" si="89"/>
        <v>0</v>
      </c>
      <c r="H138" s="213">
        <f t="shared" si="89"/>
        <v>0</v>
      </c>
      <c r="I138" s="213">
        <f t="shared" si="89"/>
        <v>0</v>
      </c>
      <c r="J138" s="666"/>
      <c r="K138" s="248">
        <f>K139+K140+K141</f>
        <v>0</v>
      </c>
      <c r="L138" s="213">
        <f t="shared" ref="L138:N138" si="90">L139+L140+L141</f>
        <v>0</v>
      </c>
      <c r="M138" s="213">
        <f t="shared" si="90"/>
        <v>0</v>
      </c>
      <c r="N138" s="214">
        <f t="shared" si="90"/>
        <v>0</v>
      </c>
    </row>
    <row r="139" spans="1:14" s="32" customFormat="1" ht="30" hidden="1" customHeight="1" thickBot="1" x14ac:dyDescent="0.3">
      <c r="A139" s="662"/>
      <c r="B139" s="669" t="str">
        <f>F104</f>
        <v>ЗДРАВООХРАНЕНИЕ</v>
      </c>
      <c r="C139" s="664"/>
      <c r="D139" s="42" t="s">
        <v>16</v>
      </c>
      <c r="E139" s="215"/>
      <c r="F139" s="215"/>
      <c r="G139" s="215"/>
      <c r="H139" s="215"/>
      <c r="I139" s="215"/>
      <c r="J139" s="667"/>
      <c r="K139" s="249"/>
      <c r="L139" s="216"/>
      <c r="M139" s="216"/>
      <c r="N139" s="303">
        <f t="shared" ref="N139:N141" si="91">E139+H139+I139+K139+L139+M139</f>
        <v>0</v>
      </c>
    </row>
    <row r="140" spans="1:14" s="32" customFormat="1" ht="43.5" hidden="1" customHeight="1" thickBot="1" x14ac:dyDescent="0.3">
      <c r="A140" s="662"/>
      <c r="B140" s="670"/>
      <c r="C140" s="664"/>
      <c r="D140" s="42" t="s">
        <v>8</v>
      </c>
      <c r="E140" s="215"/>
      <c r="F140" s="215"/>
      <c r="G140" s="215"/>
      <c r="H140" s="215"/>
      <c r="I140" s="215"/>
      <c r="J140" s="667"/>
      <c r="K140" s="249"/>
      <c r="L140" s="216"/>
      <c r="M140" s="216"/>
      <c r="N140" s="303">
        <f t="shared" si="91"/>
        <v>0</v>
      </c>
    </row>
    <row r="141" spans="1:14" s="32" customFormat="1" ht="48" hidden="1" customHeight="1" thickBot="1" x14ac:dyDescent="0.3">
      <c r="A141" s="663"/>
      <c r="B141" s="671"/>
      <c r="C141" s="665"/>
      <c r="D141" s="360" t="s">
        <v>9</v>
      </c>
      <c r="E141" s="361"/>
      <c r="F141" s="361"/>
      <c r="G141" s="361"/>
      <c r="H141" s="361"/>
      <c r="I141" s="361"/>
      <c r="J141" s="668"/>
      <c r="K141" s="249"/>
      <c r="L141" s="362"/>
      <c r="M141" s="362"/>
      <c r="N141" s="363">
        <f t="shared" si="91"/>
        <v>0</v>
      </c>
    </row>
    <row r="142" spans="1:14" s="32" customFormat="1" ht="37.5" customHeight="1" thickBot="1" x14ac:dyDescent="0.3">
      <c r="A142" s="52"/>
      <c r="B142" s="53"/>
      <c r="C142" s="53"/>
      <c r="D142" s="53"/>
      <c r="E142" s="546" t="s">
        <v>51</v>
      </c>
      <c r="F142" s="81" t="s">
        <v>52</v>
      </c>
      <c r="G142" s="83"/>
      <c r="H142" s="53"/>
      <c r="I142" s="53"/>
      <c r="J142" s="53"/>
      <c r="K142" s="245"/>
      <c r="L142" s="53"/>
      <c r="M142" s="53"/>
      <c r="N142" s="54"/>
    </row>
    <row r="143" spans="1:14" s="32" customFormat="1" ht="1.5" hidden="1" customHeight="1" thickBot="1" x14ac:dyDescent="0.3">
      <c r="A143" s="600" t="s">
        <v>149</v>
      </c>
      <c r="B143" s="630"/>
      <c r="C143" s="630"/>
      <c r="D143" s="630"/>
      <c r="E143" s="630"/>
      <c r="F143" s="630"/>
      <c r="G143" s="630"/>
      <c r="H143" s="630"/>
      <c r="I143" s="630"/>
      <c r="J143" s="630"/>
      <c r="K143" s="630"/>
      <c r="L143" s="630"/>
      <c r="M143" s="630"/>
      <c r="N143" s="631"/>
    </row>
    <row r="144" spans="1:14" s="32" customFormat="1" ht="136.5" hidden="1" x14ac:dyDescent="0.25">
      <c r="A144" s="656" t="s">
        <v>10</v>
      </c>
      <c r="B144" s="424" t="s">
        <v>150</v>
      </c>
      <c r="C144" s="411"/>
      <c r="D144" s="36">
        <v>43831</v>
      </c>
      <c r="E144" s="547">
        <v>5.8000000000000003E-2</v>
      </c>
      <c r="F144" s="62"/>
      <c r="G144" s="62"/>
      <c r="H144" s="428">
        <v>7.8E-2</v>
      </c>
      <c r="I144" s="428">
        <v>0.108</v>
      </c>
      <c r="J144" s="64"/>
      <c r="K144" s="246"/>
      <c r="L144" s="428">
        <v>0.128</v>
      </c>
      <c r="M144" s="428">
        <v>0.15</v>
      </c>
      <c r="N144" s="66"/>
    </row>
    <row r="145" spans="1:14" s="32" customFormat="1" ht="30.75" hidden="1" customHeight="1" x14ac:dyDescent="0.25">
      <c r="A145" s="656"/>
      <c r="B145" s="425" t="s">
        <v>113</v>
      </c>
      <c r="C145" s="427">
        <v>1E-3</v>
      </c>
      <c r="D145" s="408">
        <v>43831</v>
      </c>
      <c r="E145" s="558">
        <v>1E-3</v>
      </c>
      <c r="F145" s="519"/>
      <c r="G145" s="519"/>
      <c r="H145" s="427">
        <v>1E-3</v>
      </c>
      <c r="I145" s="427">
        <v>2E-3</v>
      </c>
      <c r="J145" s="520"/>
      <c r="K145" s="521"/>
      <c r="L145" s="427">
        <v>2E-3</v>
      </c>
      <c r="M145" s="427">
        <v>3.0000000000000001E-3</v>
      </c>
      <c r="N145" s="426"/>
    </row>
    <row r="146" spans="1:14" s="32" customFormat="1" ht="97.5" hidden="1" x14ac:dyDescent="0.25">
      <c r="A146" s="656" t="s">
        <v>11</v>
      </c>
      <c r="B146" s="424" t="s">
        <v>151</v>
      </c>
      <c r="C146" s="412"/>
      <c r="D146" s="36">
        <v>43831</v>
      </c>
      <c r="E146" s="429">
        <v>11.6</v>
      </c>
      <c r="F146" s="35"/>
      <c r="G146" s="35"/>
      <c r="H146" s="429">
        <v>11.6</v>
      </c>
      <c r="I146" s="429">
        <v>21.6</v>
      </c>
      <c r="J146" s="404"/>
      <c r="K146" s="405"/>
      <c r="L146" s="429">
        <v>25.6</v>
      </c>
      <c r="M146" s="429">
        <v>30</v>
      </c>
      <c r="N146" s="406"/>
    </row>
    <row r="147" spans="1:14" s="32" customFormat="1" ht="30.75" hidden="1" customHeight="1" x14ac:dyDescent="0.25">
      <c r="A147" s="656"/>
      <c r="B147" s="425" t="s">
        <v>113</v>
      </c>
      <c r="C147" s="442">
        <v>0.51</v>
      </c>
      <c r="D147" s="408">
        <v>43831</v>
      </c>
      <c r="E147" s="442">
        <v>0.55000000000000004</v>
      </c>
      <c r="F147" s="442"/>
      <c r="G147" s="442"/>
      <c r="H147" s="442">
        <v>0.6</v>
      </c>
      <c r="I147" s="442">
        <v>0.75</v>
      </c>
      <c r="J147" s="442"/>
      <c r="K147" s="442"/>
      <c r="L147" s="442">
        <v>0.8</v>
      </c>
      <c r="M147" s="442">
        <v>0.85</v>
      </c>
      <c r="N147" s="431"/>
    </row>
    <row r="148" spans="1:14" s="32" customFormat="1" ht="78" hidden="1" x14ac:dyDescent="0.25">
      <c r="A148" s="656" t="s">
        <v>75</v>
      </c>
      <c r="B148" s="424" t="s">
        <v>152</v>
      </c>
      <c r="C148" s="412"/>
      <c r="D148" s="36">
        <v>43831</v>
      </c>
      <c r="E148" s="429">
        <v>0.22</v>
      </c>
      <c r="F148" s="35"/>
      <c r="G148" s="35"/>
      <c r="H148" s="429">
        <v>0.22</v>
      </c>
      <c r="I148" s="429">
        <v>0.47</v>
      </c>
      <c r="J148" s="404"/>
      <c r="K148" s="405"/>
      <c r="L148" s="429">
        <v>0.47</v>
      </c>
      <c r="M148" s="429">
        <v>0.47</v>
      </c>
      <c r="N148" s="406"/>
    </row>
    <row r="149" spans="1:14" s="32" customFormat="1" ht="33.75" hidden="1" customHeight="1" x14ac:dyDescent="0.25">
      <c r="A149" s="656"/>
      <c r="B149" s="425" t="s">
        <v>113</v>
      </c>
      <c r="C149" s="442">
        <v>0</v>
      </c>
      <c r="D149" s="408">
        <v>43831</v>
      </c>
      <c r="E149" s="442">
        <v>0</v>
      </c>
      <c r="F149" s="442"/>
      <c r="G149" s="442"/>
      <c r="H149" s="442">
        <v>0</v>
      </c>
      <c r="I149" s="442">
        <v>0</v>
      </c>
      <c r="J149" s="442"/>
      <c r="K149" s="442"/>
      <c r="L149" s="442">
        <v>0</v>
      </c>
      <c r="M149" s="442">
        <v>0</v>
      </c>
      <c r="N149" s="430"/>
    </row>
    <row r="150" spans="1:14" s="32" customFormat="1" ht="45" hidden="1" customHeight="1" x14ac:dyDescent="0.25">
      <c r="A150" s="656" t="s">
        <v>76</v>
      </c>
      <c r="B150" s="424" t="s">
        <v>153</v>
      </c>
      <c r="C150" s="412"/>
      <c r="D150" s="36">
        <v>43831</v>
      </c>
      <c r="E150" s="202"/>
      <c r="F150" s="35"/>
      <c r="G150" s="35"/>
      <c r="H150" s="35"/>
      <c r="I150" s="35"/>
      <c r="J150" s="404"/>
      <c r="K150" s="405"/>
      <c r="L150" s="423"/>
      <c r="M150" s="423"/>
      <c r="N150" s="406"/>
    </row>
    <row r="151" spans="1:14" s="32" customFormat="1" ht="36.75" hidden="1" customHeight="1" x14ac:dyDescent="0.25">
      <c r="A151" s="656"/>
      <c r="B151" s="425" t="s">
        <v>113</v>
      </c>
      <c r="C151" s="23">
        <v>7</v>
      </c>
      <c r="D151" s="408">
        <v>43831</v>
      </c>
      <c r="E151" s="205">
        <v>9</v>
      </c>
      <c r="F151" s="23"/>
      <c r="G151" s="23"/>
      <c r="H151" s="23">
        <v>10</v>
      </c>
      <c r="I151" s="23">
        <v>11</v>
      </c>
      <c r="J151" s="23"/>
      <c r="K151" s="23"/>
      <c r="L151" s="23">
        <v>12</v>
      </c>
      <c r="M151" s="23">
        <v>13</v>
      </c>
      <c r="N151" s="24"/>
    </row>
    <row r="152" spans="1:14" s="32" customFormat="1" ht="18.75" hidden="1" customHeight="1" x14ac:dyDescent="0.25">
      <c r="A152" s="600" t="s">
        <v>154</v>
      </c>
      <c r="B152" s="601"/>
      <c r="C152" s="601"/>
      <c r="D152" s="601"/>
      <c r="E152" s="601"/>
      <c r="F152" s="601"/>
      <c r="G152" s="601"/>
      <c r="H152" s="601"/>
      <c r="I152" s="601"/>
      <c r="J152" s="601"/>
      <c r="K152" s="601"/>
      <c r="L152" s="601"/>
      <c r="M152" s="601"/>
      <c r="N152" s="602"/>
    </row>
    <row r="153" spans="1:14" s="32" customFormat="1" ht="37.5" hidden="1" customHeight="1" x14ac:dyDescent="0.25">
      <c r="A153" s="656" t="s">
        <v>10</v>
      </c>
      <c r="B153" s="434" t="s">
        <v>155</v>
      </c>
      <c r="C153" s="435"/>
      <c r="D153" s="436">
        <v>43831</v>
      </c>
      <c r="E153" s="429">
        <v>77</v>
      </c>
      <c r="F153" s="429"/>
      <c r="G153" s="429"/>
      <c r="H153" s="429">
        <v>78</v>
      </c>
      <c r="I153" s="429">
        <v>78.5</v>
      </c>
      <c r="J153" s="429"/>
      <c r="K153" s="429"/>
      <c r="L153" s="429">
        <v>79</v>
      </c>
      <c r="M153" s="429">
        <v>80</v>
      </c>
      <c r="N153" s="429"/>
    </row>
    <row r="154" spans="1:14" s="32" customFormat="1" ht="39.75" hidden="1" customHeight="1" x14ac:dyDescent="0.25">
      <c r="A154" s="656"/>
      <c r="B154" s="425" t="s">
        <v>113</v>
      </c>
      <c r="C154" s="442">
        <v>80.599999999999994</v>
      </c>
      <c r="D154" s="408">
        <v>43831</v>
      </c>
      <c r="E154" s="442">
        <v>80.8</v>
      </c>
      <c r="F154" s="442"/>
      <c r="G154" s="442"/>
      <c r="H154" s="442">
        <v>81</v>
      </c>
      <c r="I154" s="442">
        <v>81.5</v>
      </c>
      <c r="J154" s="442"/>
      <c r="K154" s="442"/>
      <c r="L154" s="442">
        <v>82</v>
      </c>
      <c r="M154" s="442">
        <v>83</v>
      </c>
      <c r="N154" s="442"/>
    </row>
    <row r="155" spans="1:14" s="32" customFormat="1" ht="175.5" hidden="1" x14ac:dyDescent="0.25">
      <c r="A155" s="717" t="s">
        <v>11</v>
      </c>
      <c r="B155" s="424" t="s">
        <v>156</v>
      </c>
      <c r="C155" s="412"/>
      <c r="D155" s="36">
        <v>43831</v>
      </c>
      <c r="E155" s="429">
        <v>2.4</v>
      </c>
      <c r="F155" s="433"/>
      <c r="G155" s="433"/>
      <c r="H155" s="429">
        <v>4</v>
      </c>
      <c r="I155" s="429">
        <v>4.8</v>
      </c>
      <c r="J155" s="429"/>
      <c r="K155" s="429"/>
      <c r="L155" s="429">
        <v>6.2</v>
      </c>
      <c r="M155" s="429">
        <v>8</v>
      </c>
      <c r="N155" s="432"/>
    </row>
    <row r="156" spans="1:14" s="32" customFormat="1" ht="35.25" hidden="1" customHeight="1" x14ac:dyDescent="0.25">
      <c r="A156" s="718"/>
      <c r="B156" s="425" t="s">
        <v>113</v>
      </c>
      <c r="C156" s="442">
        <v>0.51</v>
      </c>
      <c r="D156" s="408">
        <v>43831</v>
      </c>
      <c r="E156" s="442">
        <v>0.55000000000000004</v>
      </c>
      <c r="F156" s="442"/>
      <c r="G156" s="442"/>
      <c r="H156" s="442">
        <v>0.6</v>
      </c>
      <c r="I156" s="442">
        <v>0.75</v>
      </c>
      <c r="J156" s="442"/>
      <c r="K156" s="442"/>
      <c r="L156" s="442">
        <v>0.8</v>
      </c>
      <c r="M156" s="442">
        <v>0.85</v>
      </c>
      <c r="N156" s="430"/>
    </row>
    <row r="157" spans="1:14" s="32" customFormat="1" ht="117" hidden="1" x14ac:dyDescent="0.25">
      <c r="A157" s="717" t="s">
        <v>75</v>
      </c>
      <c r="B157" s="424" t="s">
        <v>157</v>
      </c>
      <c r="C157" s="412"/>
      <c r="D157" s="36">
        <v>43831</v>
      </c>
      <c r="E157" s="429">
        <v>3.0000000000000001E-3</v>
      </c>
      <c r="F157" s="437"/>
      <c r="G157" s="437"/>
      <c r="H157" s="437">
        <v>4.4999999999999997E-3</v>
      </c>
      <c r="I157" s="437">
        <v>6.0000000000000001E-3</v>
      </c>
      <c r="J157" s="438"/>
      <c r="K157" s="439"/>
      <c r="L157" s="437">
        <v>7.4999999999999997E-3</v>
      </c>
      <c r="M157" s="440">
        <v>8.9999999999999993E-3</v>
      </c>
      <c r="N157" s="432"/>
    </row>
    <row r="158" spans="1:14" s="32" customFormat="1" ht="33.75" hidden="1" customHeight="1" x14ac:dyDescent="0.25">
      <c r="A158" s="718"/>
      <c r="B158" s="425" t="s">
        <v>113</v>
      </c>
      <c r="C158" s="441">
        <v>1.5299999999999999E-3</v>
      </c>
      <c r="D158" s="408">
        <v>43831</v>
      </c>
      <c r="E158" s="442">
        <v>1.5499999999999999E-3</v>
      </c>
      <c r="F158" s="441"/>
      <c r="G158" s="441"/>
      <c r="H158" s="441">
        <v>1.56E-3</v>
      </c>
      <c r="I158" s="441">
        <v>1.6000000000000001E-3</v>
      </c>
      <c r="J158" s="441"/>
      <c r="K158" s="441"/>
      <c r="L158" s="441">
        <v>1.6999999999999999E-3</v>
      </c>
      <c r="M158" s="441">
        <v>1.8E-3</v>
      </c>
      <c r="N158" s="445"/>
    </row>
    <row r="159" spans="1:14" s="32" customFormat="1" ht="126.75" hidden="1" customHeight="1" x14ac:dyDescent="0.25">
      <c r="A159" s="717" t="s">
        <v>76</v>
      </c>
      <c r="B159" s="424" t="s">
        <v>158</v>
      </c>
      <c r="C159" s="412"/>
      <c r="D159" s="36">
        <v>43831</v>
      </c>
      <c r="E159" s="429">
        <v>2</v>
      </c>
      <c r="F159" s="429"/>
      <c r="G159" s="429"/>
      <c r="H159" s="429">
        <v>2.5</v>
      </c>
      <c r="I159" s="429">
        <v>3</v>
      </c>
      <c r="J159" s="429"/>
      <c r="K159" s="429"/>
      <c r="L159" s="429">
        <v>3.5</v>
      </c>
      <c r="M159" s="429">
        <v>4</v>
      </c>
      <c r="N159" s="432"/>
    </row>
    <row r="160" spans="1:14" s="32" customFormat="1" ht="38.25" hidden="1" customHeight="1" x14ac:dyDescent="0.25">
      <c r="A160" s="718"/>
      <c r="B160" s="425" t="s">
        <v>113</v>
      </c>
      <c r="C160" s="443">
        <v>2.1999999999999999E-2</v>
      </c>
      <c r="D160" s="408">
        <v>43831</v>
      </c>
      <c r="E160" s="442">
        <v>2.3E-2</v>
      </c>
      <c r="F160" s="443"/>
      <c r="G160" s="443"/>
      <c r="H160" s="443">
        <v>2.5000000000000001E-2</v>
      </c>
      <c r="I160" s="443">
        <v>0.03</v>
      </c>
      <c r="J160" s="443"/>
      <c r="K160" s="443"/>
      <c r="L160" s="443">
        <v>0.04</v>
      </c>
      <c r="M160" s="443">
        <v>4.4999999999999998E-2</v>
      </c>
      <c r="N160" s="444"/>
    </row>
    <row r="161" spans="1:14" s="32" customFormat="1" ht="22.5" hidden="1" customHeight="1" thickBot="1" x14ac:dyDescent="0.3">
      <c r="A161" s="600" t="s">
        <v>159</v>
      </c>
      <c r="B161" s="630"/>
      <c r="C161" s="630"/>
      <c r="D161" s="630"/>
      <c r="E161" s="630"/>
      <c r="F161" s="630"/>
      <c r="G161" s="630"/>
      <c r="H161" s="630"/>
      <c r="I161" s="630"/>
      <c r="J161" s="630"/>
      <c r="K161" s="630"/>
      <c r="L161" s="630"/>
      <c r="M161" s="630"/>
      <c r="N161" s="631"/>
    </row>
    <row r="162" spans="1:14" s="32" customFormat="1" ht="128.25" hidden="1" customHeight="1" x14ac:dyDescent="0.25">
      <c r="A162" s="656" t="s">
        <v>10</v>
      </c>
      <c r="B162" s="424" t="s">
        <v>162</v>
      </c>
      <c r="C162" s="412"/>
      <c r="D162" s="36">
        <v>43831</v>
      </c>
      <c r="E162" s="429">
        <v>5</v>
      </c>
      <c r="F162" s="433"/>
      <c r="G162" s="433"/>
      <c r="H162" s="429">
        <v>15</v>
      </c>
      <c r="I162" s="429">
        <v>25</v>
      </c>
      <c r="J162" s="429"/>
      <c r="K162" s="429"/>
      <c r="L162" s="429">
        <v>30</v>
      </c>
      <c r="M162" s="429">
        <v>34</v>
      </c>
      <c r="N162" s="433"/>
    </row>
    <row r="163" spans="1:14" s="32" customFormat="1" ht="38.25" hidden="1" customHeight="1" x14ac:dyDescent="0.25">
      <c r="A163" s="656"/>
      <c r="B163" s="425" t="s">
        <v>113</v>
      </c>
      <c r="C163" s="450">
        <v>0</v>
      </c>
      <c r="D163" s="408">
        <v>43831</v>
      </c>
      <c r="E163" s="470">
        <v>0</v>
      </c>
      <c r="F163" s="522"/>
      <c r="G163" s="522"/>
      <c r="H163" s="522">
        <v>0</v>
      </c>
      <c r="I163" s="522">
        <v>0</v>
      </c>
      <c r="J163" s="522"/>
      <c r="K163" s="522"/>
      <c r="L163" s="522">
        <v>0</v>
      </c>
      <c r="M163" s="522">
        <v>1</v>
      </c>
      <c r="N163" s="451"/>
    </row>
    <row r="164" spans="1:14" s="32" customFormat="1" ht="168.75" hidden="1" customHeight="1" x14ac:dyDescent="0.25">
      <c r="A164" s="656" t="s">
        <v>11</v>
      </c>
      <c r="B164" s="424" t="s">
        <v>163</v>
      </c>
      <c r="C164" s="412"/>
      <c r="D164" s="36">
        <v>43831</v>
      </c>
      <c r="E164" s="429">
        <v>10</v>
      </c>
      <c r="F164" s="429"/>
      <c r="G164" s="429"/>
      <c r="H164" s="429">
        <v>25</v>
      </c>
      <c r="I164" s="429">
        <v>40</v>
      </c>
      <c r="J164" s="429"/>
      <c r="K164" s="429"/>
      <c r="L164" s="429">
        <v>55</v>
      </c>
      <c r="M164" s="429">
        <v>70</v>
      </c>
      <c r="N164" s="433"/>
    </row>
    <row r="165" spans="1:14" s="32" customFormat="1" ht="38.25" hidden="1" customHeight="1" x14ac:dyDescent="0.25">
      <c r="A165" s="656"/>
      <c r="B165" s="425" t="s">
        <v>113</v>
      </c>
      <c r="C165" s="450">
        <v>0</v>
      </c>
      <c r="D165" s="408">
        <v>43831</v>
      </c>
      <c r="E165" s="470">
        <v>7</v>
      </c>
      <c r="F165" s="450"/>
      <c r="G165" s="450"/>
      <c r="H165" s="450">
        <v>18</v>
      </c>
      <c r="I165" s="450">
        <v>32</v>
      </c>
      <c r="J165" s="450"/>
      <c r="K165" s="450"/>
      <c r="L165" s="450">
        <v>46</v>
      </c>
      <c r="M165" s="450">
        <v>67</v>
      </c>
      <c r="N165" s="450"/>
    </row>
    <row r="166" spans="1:14" s="32" customFormat="1" ht="186.75" hidden="1" customHeight="1" x14ac:dyDescent="0.25">
      <c r="A166" s="656" t="s">
        <v>75</v>
      </c>
      <c r="B166" s="424" t="s">
        <v>164</v>
      </c>
      <c r="C166" s="412"/>
      <c r="D166" s="36">
        <v>43831</v>
      </c>
      <c r="E166" s="429">
        <v>15</v>
      </c>
      <c r="F166" s="429"/>
      <c r="G166" s="429"/>
      <c r="H166" s="429">
        <v>30</v>
      </c>
      <c r="I166" s="429">
        <v>50</v>
      </c>
      <c r="J166" s="429"/>
      <c r="K166" s="429"/>
      <c r="L166" s="429">
        <v>80</v>
      </c>
      <c r="M166" s="429">
        <v>90</v>
      </c>
      <c r="N166" s="429"/>
    </row>
    <row r="167" spans="1:14" s="32" customFormat="1" ht="38.25" hidden="1" customHeight="1" x14ac:dyDescent="0.25">
      <c r="A167" s="656"/>
      <c r="B167" s="425" t="s">
        <v>113</v>
      </c>
      <c r="C167" s="450">
        <v>0</v>
      </c>
      <c r="D167" s="408">
        <v>43831</v>
      </c>
      <c r="E167" s="470">
        <v>4</v>
      </c>
      <c r="F167" s="450"/>
      <c r="G167" s="450"/>
      <c r="H167" s="450">
        <v>15</v>
      </c>
      <c r="I167" s="450">
        <v>28</v>
      </c>
      <c r="J167" s="450"/>
      <c r="K167" s="450"/>
      <c r="L167" s="450">
        <v>40</v>
      </c>
      <c r="M167" s="450">
        <v>65</v>
      </c>
      <c r="N167" s="23"/>
    </row>
    <row r="168" spans="1:14" s="32" customFormat="1" ht="0.75" hidden="1" customHeight="1" x14ac:dyDescent="0.25">
      <c r="A168" s="656" t="s">
        <v>76</v>
      </c>
      <c r="B168" s="424" t="s">
        <v>165</v>
      </c>
      <c r="C168" s="412"/>
      <c r="D168" s="36">
        <v>43831</v>
      </c>
      <c r="E168" s="429">
        <v>15</v>
      </c>
      <c r="F168" s="429"/>
      <c r="G168" s="429"/>
      <c r="H168" s="429">
        <v>40</v>
      </c>
      <c r="I168" s="429">
        <v>60</v>
      </c>
      <c r="J168" s="429"/>
      <c r="K168" s="429"/>
      <c r="L168" s="429">
        <v>85</v>
      </c>
      <c r="M168" s="429">
        <v>92</v>
      </c>
      <c r="N168" s="433"/>
    </row>
    <row r="169" spans="1:14" s="32" customFormat="1" ht="38.25" hidden="1" customHeight="1" x14ac:dyDescent="0.25">
      <c r="A169" s="656"/>
      <c r="B169" s="425" t="s">
        <v>113</v>
      </c>
      <c r="C169" s="450">
        <v>0</v>
      </c>
      <c r="D169" s="408">
        <v>43831</v>
      </c>
      <c r="E169" s="470">
        <v>15</v>
      </c>
      <c r="F169" s="450"/>
      <c r="G169" s="450"/>
      <c r="H169" s="450">
        <v>40</v>
      </c>
      <c r="I169" s="450">
        <v>60</v>
      </c>
      <c r="J169" s="450"/>
      <c r="K169" s="450"/>
      <c r="L169" s="450">
        <v>85</v>
      </c>
      <c r="M169" s="450">
        <v>92</v>
      </c>
      <c r="N169" s="23"/>
    </row>
    <row r="170" spans="1:14" s="32" customFormat="1" ht="78.75" hidden="1" customHeight="1" x14ac:dyDescent="0.25">
      <c r="A170" s="656" t="s">
        <v>138</v>
      </c>
      <c r="B170" s="424" t="s">
        <v>166</v>
      </c>
      <c r="C170" s="412"/>
      <c r="D170" s="36">
        <v>43831</v>
      </c>
      <c r="E170" s="429"/>
      <c r="F170" s="433"/>
      <c r="G170" s="433"/>
      <c r="H170" s="433"/>
      <c r="I170" s="433"/>
      <c r="J170" s="433"/>
      <c r="K170" s="433"/>
      <c r="L170" s="433"/>
      <c r="M170" s="433"/>
      <c r="N170" s="433"/>
    </row>
    <row r="171" spans="1:14" s="32" customFormat="1" ht="38.25" hidden="1" customHeight="1" x14ac:dyDescent="0.25">
      <c r="A171" s="656"/>
      <c r="B171" s="425" t="s">
        <v>113</v>
      </c>
      <c r="C171" s="450">
        <v>0</v>
      </c>
      <c r="D171" s="408">
        <v>43831</v>
      </c>
      <c r="E171" s="470">
        <v>5</v>
      </c>
      <c r="F171" s="450"/>
      <c r="G171" s="450"/>
      <c r="H171" s="450">
        <v>10</v>
      </c>
      <c r="I171" s="450">
        <v>15</v>
      </c>
      <c r="J171" s="450"/>
      <c r="K171" s="450"/>
      <c r="L171" s="450">
        <v>20</v>
      </c>
      <c r="M171" s="450">
        <v>25</v>
      </c>
      <c r="N171" s="23"/>
    </row>
    <row r="172" spans="1:14" s="32" customFormat="1" ht="26.25" hidden="1" customHeight="1" thickBot="1" x14ac:dyDescent="0.3">
      <c r="A172" s="708" t="s">
        <v>160</v>
      </c>
      <c r="B172" s="709"/>
      <c r="C172" s="709"/>
      <c r="D172" s="709"/>
      <c r="E172" s="709"/>
      <c r="F172" s="709"/>
      <c r="G172" s="709"/>
      <c r="H172" s="709"/>
      <c r="I172" s="709"/>
      <c r="J172" s="709"/>
      <c r="K172" s="709"/>
      <c r="L172" s="709"/>
      <c r="M172" s="709"/>
      <c r="N172" s="710"/>
    </row>
    <row r="173" spans="1:14" s="32" customFormat="1" ht="83.25" hidden="1" customHeight="1" x14ac:dyDescent="0.25">
      <c r="A173" s="656" t="s">
        <v>10</v>
      </c>
      <c r="B173" s="424" t="s">
        <v>167</v>
      </c>
      <c r="C173" s="412"/>
      <c r="D173" s="36">
        <v>43831</v>
      </c>
      <c r="E173" s="429">
        <v>10</v>
      </c>
      <c r="F173" s="429"/>
      <c r="G173" s="429"/>
      <c r="H173" s="429">
        <v>20</v>
      </c>
      <c r="I173" s="429">
        <v>30</v>
      </c>
      <c r="J173" s="429"/>
      <c r="K173" s="429"/>
      <c r="L173" s="429">
        <v>40</v>
      </c>
      <c r="M173" s="429">
        <v>50</v>
      </c>
      <c r="N173" s="433"/>
    </row>
    <row r="174" spans="1:14" s="32" customFormat="1" ht="38.25" hidden="1" customHeight="1" x14ac:dyDescent="0.25">
      <c r="A174" s="656"/>
      <c r="B174" s="425" t="s">
        <v>113</v>
      </c>
      <c r="C174" s="450">
        <v>15</v>
      </c>
      <c r="D174" s="408">
        <v>43831</v>
      </c>
      <c r="E174" s="470">
        <v>16</v>
      </c>
      <c r="F174" s="450"/>
      <c r="G174" s="450"/>
      <c r="H174" s="450">
        <v>20</v>
      </c>
      <c r="I174" s="450">
        <v>29</v>
      </c>
      <c r="J174" s="450"/>
      <c r="K174" s="450"/>
      <c r="L174" s="450">
        <v>37</v>
      </c>
      <c r="M174" s="450">
        <v>48</v>
      </c>
      <c r="N174" s="450"/>
    </row>
    <row r="175" spans="1:14" s="32" customFormat="1" ht="66.75" hidden="1" customHeight="1" x14ac:dyDescent="0.25">
      <c r="A175" s="656" t="s">
        <v>11</v>
      </c>
      <c r="B175" s="424" t="s">
        <v>168</v>
      </c>
      <c r="C175" s="412"/>
      <c r="D175" s="36">
        <v>43831</v>
      </c>
      <c r="E175" s="429">
        <v>1</v>
      </c>
      <c r="F175" s="433"/>
      <c r="G175" s="433"/>
      <c r="H175" s="429">
        <v>2</v>
      </c>
      <c r="I175" s="429">
        <v>4</v>
      </c>
      <c r="J175" s="433"/>
      <c r="K175" s="433"/>
      <c r="L175" s="429">
        <v>7</v>
      </c>
      <c r="M175" s="429">
        <v>10</v>
      </c>
      <c r="N175" s="433"/>
    </row>
    <row r="176" spans="1:14" s="32" customFormat="1" ht="38.25" hidden="1" customHeight="1" x14ac:dyDescent="0.25">
      <c r="A176" s="656"/>
      <c r="B176" s="425" t="s">
        <v>113</v>
      </c>
      <c r="C176" s="450">
        <v>8</v>
      </c>
      <c r="D176" s="408">
        <v>43831</v>
      </c>
      <c r="E176" s="470">
        <v>9</v>
      </c>
      <c r="F176" s="443"/>
      <c r="G176" s="443"/>
      <c r="H176" s="450">
        <v>10</v>
      </c>
      <c r="I176" s="450">
        <v>11</v>
      </c>
      <c r="J176" s="450"/>
      <c r="K176" s="450"/>
      <c r="L176" s="450">
        <v>11</v>
      </c>
      <c r="M176" s="450">
        <v>12</v>
      </c>
      <c r="N176" s="444"/>
    </row>
    <row r="177" spans="1:14" s="32" customFormat="1" ht="25.5" hidden="1" customHeight="1" thickBot="1" x14ac:dyDescent="0.3">
      <c r="A177" s="708" t="s">
        <v>161</v>
      </c>
      <c r="B177" s="709"/>
      <c r="C177" s="709"/>
      <c r="D177" s="709"/>
      <c r="E177" s="709"/>
      <c r="F177" s="709"/>
      <c r="G177" s="709"/>
      <c r="H177" s="709"/>
      <c r="I177" s="709"/>
      <c r="J177" s="709"/>
      <c r="K177" s="709"/>
      <c r="L177" s="709"/>
      <c r="M177" s="709"/>
      <c r="N177" s="710"/>
    </row>
    <row r="178" spans="1:14" s="32" customFormat="1" ht="114.75" hidden="1" customHeight="1" x14ac:dyDescent="0.25">
      <c r="A178" s="656" t="s">
        <v>10</v>
      </c>
      <c r="B178" s="424" t="s">
        <v>169</v>
      </c>
      <c r="C178" s="412"/>
      <c r="D178" s="36">
        <v>43831</v>
      </c>
      <c r="E178" s="429">
        <v>0.03</v>
      </c>
      <c r="F178" s="429"/>
      <c r="G178" s="429"/>
      <c r="H178" s="429">
        <v>0.04</v>
      </c>
      <c r="I178" s="429">
        <v>0.04</v>
      </c>
      <c r="J178" s="429"/>
      <c r="K178" s="429"/>
      <c r="L178" s="429">
        <v>0.05</v>
      </c>
      <c r="M178" s="429">
        <v>0.06</v>
      </c>
      <c r="N178" s="429"/>
    </row>
    <row r="179" spans="1:14" s="32" customFormat="1" ht="38.25" hidden="1" customHeight="1" x14ac:dyDescent="0.25">
      <c r="A179" s="656"/>
      <c r="B179" s="425" t="s">
        <v>113</v>
      </c>
      <c r="C179" s="452">
        <v>1E-3</v>
      </c>
      <c r="D179" s="408">
        <v>43831</v>
      </c>
      <c r="E179" s="558">
        <v>1.1999999999999999E-3</v>
      </c>
      <c r="F179" s="452"/>
      <c r="G179" s="452"/>
      <c r="H179" s="452">
        <v>1.5E-3</v>
      </c>
      <c r="I179" s="452">
        <v>1.6000000000000001E-3</v>
      </c>
      <c r="J179" s="452"/>
      <c r="K179" s="452"/>
      <c r="L179" s="452">
        <v>1.6999999999999999E-3</v>
      </c>
      <c r="M179" s="452">
        <v>1.8E-3</v>
      </c>
      <c r="N179" s="452"/>
    </row>
    <row r="180" spans="1:14" s="32" customFormat="1" ht="45.75" hidden="1" customHeight="1" x14ac:dyDescent="0.25">
      <c r="A180" s="711" t="s">
        <v>11</v>
      </c>
      <c r="B180" s="424" t="s">
        <v>170</v>
      </c>
      <c r="C180" s="412"/>
      <c r="D180" s="36">
        <v>43831</v>
      </c>
      <c r="E180" s="429">
        <v>16</v>
      </c>
      <c r="F180" s="429"/>
      <c r="G180" s="429"/>
      <c r="H180" s="429">
        <v>17</v>
      </c>
      <c r="I180" s="429">
        <v>18</v>
      </c>
      <c r="J180" s="429"/>
      <c r="K180" s="429"/>
      <c r="L180" s="429">
        <v>19</v>
      </c>
      <c r="M180" s="429">
        <v>20</v>
      </c>
      <c r="N180" s="446"/>
    </row>
    <row r="181" spans="1:14" s="32" customFormat="1" ht="38.25" hidden="1" customHeight="1" x14ac:dyDescent="0.25">
      <c r="A181" s="712"/>
      <c r="B181" s="425" t="s">
        <v>113</v>
      </c>
      <c r="C181" s="453">
        <v>11.6</v>
      </c>
      <c r="D181" s="408">
        <v>43831</v>
      </c>
      <c r="E181" s="558">
        <v>12</v>
      </c>
      <c r="F181" s="453"/>
      <c r="G181" s="453"/>
      <c r="H181" s="453">
        <v>12.5</v>
      </c>
      <c r="I181" s="453">
        <v>13</v>
      </c>
      <c r="J181" s="453"/>
      <c r="K181" s="453"/>
      <c r="L181" s="453">
        <v>14</v>
      </c>
      <c r="M181" s="453">
        <v>15</v>
      </c>
      <c r="N181" s="454"/>
    </row>
    <row r="182" spans="1:14" s="32" customFormat="1" ht="69" hidden="1" customHeight="1" x14ac:dyDescent="0.25">
      <c r="A182" s="711" t="s">
        <v>75</v>
      </c>
      <c r="B182" s="424" t="s">
        <v>171</v>
      </c>
      <c r="C182" s="412"/>
      <c r="D182" s="36">
        <v>43831</v>
      </c>
      <c r="E182" s="202"/>
      <c r="F182" s="429"/>
      <c r="G182" s="429"/>
      <c r="H182" s="429">
        <v>36</v>
      </c>
      <c r="I182" s="429">
        <v>39</v>
      </c>
      <c r="J182" s="429"/>
      <c r="K182" s="429"/>
      <c r="L182" s="429">
        <v>42</v>
      </c>
      <c r="M182" s="429">
        <v>45</v>
      </c>
      <c r="N182" s="429"/>
    </row>
    <row r="183" spans="1:14" s="32" customFormat="1" ht="35.25" hidden="1" customHeight="1" x14ac:dyDescent="0.25">
      <c r="A183" s="712"/>
      <c r="B183" s="425" t="s">
        <v>113</v>
      </c>
      <c r="C183" s="453">
        <v>37</v>
      </c>
      <c r="D183" s="408">
        <v>43831</v>
      </c>
      <c r="E183" s="558">
        <v>37.5</v>
      </c>
      <c r="F183" s="425"/>
      <c r="G183" s="425"/>
      <c r="H183" s="453">
        <v>38</v>
      </c>
      <c r="I183" s="453">
        <v>39</v>
      </c>
      <c r="J183" s="425"/>
      <c r="K183" s="425"/>
      <c r="L183" s="453">
        <v>40</v>
      </c>
      <c r="M183" s="453">
        <v>41</v>
      </c>
      <c r="N183" s="425"/>
    </row>
    <row r="184" spans="1:14" s="32" customFormat="1" ht="37.5" customHeight="1" x14ac:dyDescent="0.25">
      <c r="A184" s="15"/>
      <c r="B184" s="16" t="s">
        <v>12</v>
      </c>
      <c r="C184" s="676" t="s">
        <v>13</v>
      </c>
      <c r="D184" s="676"/>
      <c r="E184" s="676"/>
      <c r="F184" s="676"/>
      <c r="G184" s="676"/>
      <c r="H184" s="676"/>
      <c r="I184" s="676"/>
      <c r="J184" s="676"/>
      <c r="K184" s="677"/>
      <c r="L184" s="677"/>
      <c r="M184" s="677"/>
      <c r="N184" s="678"/>
    </row>
    <row r="185" spans="1:14" s="32" customFormat="1" ht="30" customHeight="1" thickBot="1" x14ac:dyDescent="0.3">
      <c r="A185" s="600" t="s">
        <v>149</v>
      </c>
      <c r="B185" s="630"/>
      <c r="C185" s="630"/>
      <c r="D185" s="630"/>
      <c r="E185" s="630"/>
      <c r="F185" s="630"/>
      <c r="G185" s="630"/>
      <c r="H185" s="630"/>
      <c r="I185" s="630"/>
      <c r="J185" s="630"/>
      <c r="K185" s="630"/>
      <c r="L185" s="630"/>
      <c r="M185" s="630"/>
      <c r="N185" s="631"/>
    </row>
    <row r="186" spans="1:14" s="32" customFormat="1" ht="22.5" customHeight="1" x14ac:dyDescent="0.25">
      <c r="A186" s="603" t="s">
        <v>14</v>
      </c>
      <c r="B186" s="593" t="s">
        <v>172</v>
      </c>
      <c r="C186" s="594"/>
      <c r="D186" s="196" t="s">
        <v>15</v>
      </c>
      <c r="E186" s="57">
        <f>SUM(E187:E189)</f>
        <v>0</v>
      </c>
      <c r="F186" s="57">
        <f>SUM(F187:F189)</f>
        <v>0</v>
      </c>
      <c r="G186" s="57">
        <f>SUM(G187:G189)</f>
        <v>0</v>
      </c>
      <c r="H186" s="57">
        <f>SUM(H187:H189)</f>
        <v>0</v>
      </c>
      <c r="I186" s="57">
        <f>SUM(I187:I189)</f>
        <v>0</v>
      </c>
      <c r="J186" s="597" t="s">
        <v>327</v>
      </c>
      <c r="K186" s="251">
        <f>SUM(K187:K189)</f>
        <v>0</v>
      </c>
      <c r="L186" s="57">
        <f>SUM(L187:L189)</f>
        <v>2</v>
      </c>
      <c r="M186" s="57">
        <f>SUM(M187:M189)</f>
        <v>2</v>
      </c>
      <c r="N186" s="67">
        <f>E186+H186+I186+K186+L186+M186</f>
        <v>4</v>
      </c>
    </row>
    <row r="187" spans="1:14" s="32" customFormat="1" ht="23.25" x14ac:dyDescent="0.25">
      <c r="A187" s="603"/>
      <c r="B187" s="593"/>
      <c r="C187" s="595"/>
      <c r="D187" s="197" t="s">
        <v>16</v>
      </c>
      <c r="E187" s="457"/>
      <c r="F187" s="198"/>
      <c r="G187" s="198"/>
      <c r="H187" s="456"/>
      <c r="I187" s="200"/>
      <c r="J187" s="608"/>
      <c r="K187" s="252"/>
      <c r="L187" s="200"/>
      <c r="M187" s="200"/>
      <c r="N187" s="233">
        <f t="shared" ref="N187:N197" si="92">E187+H187+I187+K187+L187+M187</f>
        <v>0</v>
      </c>
    </row>
    <row r="188" spans="1:14" s="32" customFormat="1" ht="23.25" x14ac:dyDescent="0.25">
      <c r="A188" s="603"/>
      <c r="B188" s="593"/>
      <c r="C188" s="595"/>
      <c r="D188" s="197" t="s">
        <v>8</v>
      </c>
      <c r="E188" s="457"/>
      <c r="F188" s="198"/>
      <c r="G188" s="198"/>
      <c r="H188" s="456"/>
      <c r="I188" s="200"/>
      <c r="J188" s="608"/>
      <c r="K188" s="252"/>
      <c r="L188" s="200">
        <v>2</v>
      </c>
      <c r="M188" s="200">
        <v>2</v>
      </c>
      <c r="N188" s="233">
        <f t="shared" si="92"/>
        <v>4</v>
      </c>
    </row>
    <row r="189" spans="1:14" s="32" customFormat="1" ht="23.25" x14ac:dyDescent="0.25">
      <c r="A189" s="603"/>
      <c r="B189" s="593"/>
      <c r="C189" s="596"/>
      <c r="D189" s="197" t="s">
        <v>9</v>
      </c>
      <c r="E189" s="559"/>
      <c r="F189" s="198"/>
      <c r="G189" s="198"/>
      <c r="H189" s="17"/>
      <c r="I189" s="460"/>
      <c r="J189" s="609"/>
      <c r="K189" s="252"/>
      <c r="L189" s="460"/>
      <c r="M189" s="460"/>
      <c r="N189" s="233">
        <f t="shared" si="92"/>
        <v>0</v>
      </c>
    </row>
    <row r="190" spans="1:14" s="32" customFormat="1" ht="22.5" customHeight="1" x14ac:dyDescent="0.25">
      <c r="A190" s="713" t="s">
        <v>173</v>
      </c>
      <c r="B190" s="620" t="s">
        <v>175</v>
      </c>
      <c r="C190" s="594"/>
      <c r="D190" s="196" t="s">
        <v>15</v>
      </c>
      <c r="E190" s="57">
        <f>SUM(E191:E193)</f>
        <v>0.6</v>
      </c>
      <c r="F190" s="57">
        <f>SUM(F191:F193)</f>
        <v>0.6</v>
      </c>
      <c r="G190" s="57">
        <f>SUM(G191:G193)</f>
        <v>0.6</v>
      </c>
      <c r="H190" s="57">
        <f>SUM(H191:H193)</f>
        <v>0</v>
      </c>
      <c r="I190" s="57">
        <f>SUM(I191:I193)</f>
        <v>0</v>
      </c>
      <c r="J190" s="597" t="s">
        <v>328</v>
      </c>
      <c r="K190" s="251">
        <f>SUM(K191:K193)</f>
        <v>0</v>
      </c>
      <c r="L190" s="57">
        <f>SUM(L191:L193)</f>
        <v>0</v>
      </c>
      <c r="M190" s="57">
        <f>SUM(M191:M193)</f>
        <v>0</v>
      </c>
      <c r="N190" s="67">
        <f t="shared" si="92"/>
        <v>0.6</v>
      </c>
    </row>
    <row r="191" spans="1:14" s="32" customFormat="1" ht="23.25" x14ac:dyDescent="0.25">
      <c r="A191" s="713"/>
      <c r="B191" s="620"/>
      <c r="C191" s="595"/>
      <c r="D191" s="197" t="s">
        <v>16</v>
      </c>
      <c r="E191" s="457"/>
      <c r="F191" s="198"/>
      <c r="G191" s="198"/>
      <c r="H191" s="457"/>
      <c r="I191" s="200"/>
      <c r="J191" s="598"/>
      <c r="K191" s="252"/>
      <c r="L191" s="200"/>
      <c r="M191" s="200"/>
      <c r="N191" s="233">
        <f t="shared" si="92"/>
        <v>0</v>
      </c>
    </row>
    <row r="192" spans="1:14" s="32" customFormat="1" ht="23.25" x14ac:dyDescent="0.25">
      <c r="A192" s="713"/>
      <c r="B192" s="620"/>
      <c r="C192" s="595"/>
      <c r="D192" s="197" t="s">
        <v>8</v>
      </c>
      <c r="E192" s="457"/>
      <c r="F192" s="198"/>
      <c r="G192" s="198"/>
      <c r="H192" s="457"/>
      <c r="I192" s="200"/>
      <c r="J192" s="598"/>
      <c r="K192" s="252"/>
      <c r="L192" s="200"/>
      <c r="M192" s="200"/>
      <c r="N192" s="233">
        <f t="shared" si="92"/>
        <v>0</v>
      </c>
    </row>
    <row r="193" spans="1:14" s="32" customFormat="1" ht="23.25" x14ac:dyDescent="0.25">
      <c r="A193" s="713"/>
      <c r="B193" s="620"/>
      <c r="C193" s="596"/>
      <c r="D193" s="197" t="s">
        <v>9</v>
      </c>
      <c r="E193" s="590">
        <v>0.6</v>
      </c>
      <c r="F193" s="590">
        <v>0.6</v>
      </c>
      <c r="G193" s="590">
        <v>0.6</v>
      </c>
      <c r="H193" s="461"/>
      <c r="I193" s="200"/>
      <c r="J193" s="599"/>
      <c r="K193" s="252"/>
      <c r="L193" s="200"/>
      <c r="M193" s="200"/>
      <c r="N193" s="233">
        <f t="shared" si="92"/>
        <v>0.6</v>
      </c>
    </row>
    <row r="194" spans="1:14" s="32" customFormat="1" ht="31.5" customHeight="1" x14ac:dyDescent="0.25">
      <c r="A194" s="713" t="s">
        <v>290</v>
      </c>
      <c r="B194" s="620" t="s">
        <v>178</v>
      </c>
      <c r="C194" s="594"/>
      <c r="D194" s="196" t="s">
        <v>15</v>
      </c>
      <c r="E194" s="57">
        <f>SUM(E195:E197)</f>
        <v>2.23</v>
      </c>
      <c r="F194" s="57">
        <f>SUM(F195:F197)</f>
        <v>2.23</v>
      </c>
      <c r="G194" s="57">
        <f>SUM(G195:G197)</f>
        <v>2.23</v>
      </c>
      <c r="H194" s="57">
        <f>SUM(H195:H197)</f>
        <v>2</v>
      </c>
      <c r="I194" s="57">
        <f>SUM(I195:I197)</f>
        <v>2.15</v>
      </c>
      <c r="J194" s="597" t="s">
        <v>300</v>
      </c>
      <c r="K194" s="251">
        <f>SUM(K195:K197)</f>
        <v>0</v>
      </c>
      <c r="L194" s="57">
        <f>SUM(L195:L197)</f>
        <v>2.2000000000000002</v>
      </c>
      <c r="M194" s="57">
        <f>SUM(M195:M197)</f>
        <v>2.25</v>
      </c>
      <c r="N194" s="67">
        <f t="shared" si="92"/>
        <v>10.830000000000002</v>
      </c>
    </row>
    <row r="195" spans="1:14" s="32" customFormat="1" ht="27.75" customHeight="1" x14ac:dyDescent="0.25">
      <c r="A195" s="713"/>
      <c r="B195" s="620"/>
      <c r="C195" s="595"/>
      <c r="D195" s="197" t="s">
        <v>16</v>
      </c>
      <c r="E195" s="538"/>
      <c r="F195" s="198"/>
      <c r="G195" s="198"/>
      <c r="H195" s="449"/>
      <c r="I195" s="200"/>
      <c r="J195" s="598"/>
      <c r="K195" s="252"/>
      <c r="L195" s="200"/>
      <c r="M195" s="200"/>
      <c r="N195" s="233">
        <f t="shared" si="92"/>
        <v>0</v>
      </c>
    </row>
    <row r="196" spans="1:14" s="32" customFormat="1" ht="27.75" customHeight="1" x14ac:dyDescent="0.25">
      <c r="A196" s="713"/>
      <c r="B196" s="620"/>
      <c r="C196" s="595"/>
      <c r="D196" s="197" t="s">
        <v>8</v>
      </c>
      <c r="E196" s="590">
        <v>2.23</v>
      </c>
      <c r="F196" s="590">
        <v>2.23</v>
      </c>
      <c r="G196" s="590">
        <v>2.23</v>
      </c>
      <c r="H196" s="449">
        <v>2</v>
      </c>
      <c r="I196" s="200">
        <v>2</v>
      </c>
      <c r="J196" s="598"/>
      <c r="K196" s="252"/>
      <c r="L196" s="200">
        <v>2</v>
      </c>
      <c r="M196" s="200">
        <v>2</v>
      </c>
      <c r="N196" s="233">
        <f t="shared" si="92"/>
        <v>10.23</v>
      </c>
    </row>
    <row r="197" spans="1:14" s="32" customFormat="1" ht="29.25" customHeight="1" x14ac:dyDescent="0.25">
      <c r="A197" s="713"/>
      <c r="B197" s="620"/>
      <c r="C197" s="596"/>
      <c r="D197" s="197" t="s">
        <v>9</v>
      </c>
      <c r="E197" s="201"/>
      <c r="F197" s="198"/>
      <c r="G197" s="198"/>
      <c r="H197" s="201"/>
      <c r="I197" s="200">
        <v>0.15</v>
      </c>
      <c r="J197" s="599"/>
      <c r="K197" s="252"/>
      <c r="L197" s="200">
        <v>0.2</v>
      </c>
      <c r="M197" s="200">
        <v>0.25</v>
      </c>
      <c r="N197" s="233">
        <f t="shared" si="92"/>
        <v>0.6</v>
      </c>
    </row>
    <row r="198" spans="1:14" s="32" customFormat="1" ht="35.25" customHeight="1" x14ac:dyDescent="0.25">
      <c r="A198" s="603" t="s">
        <v>176</v>
      </c>
      <c r="B198" s="593" t="s">
        <v>301</v>
      </c>
      <c r="C198" s="594"/>
      <c r="D198" s="196" t="s">
        <v>15</v>
      </c>
      <c r="E198" s="57">
        <f>SUM(E199:E201)</f>
        <v>2.96</v>
      </c>
      <c r="F198" s="57">
        <f>SUM(F199:F201)</f>
        <v>2.96</v>
      </c>
      <c r="G198" s="57">
        <f>SUM(G199:G201)</f>
        <v>2.96</v>
      </c>
      <c r="H198" s="57">
        <f>SUM(H199:H201)</f>
        <v>0</v>
      </c>
      <c r="I198" s="57">
        <f>SUM(I199:I201)</f>
        <v>0</v>
      </c>
      <c r="J198" s="605" t="s">
        <v>350</v>
      </c>
      <c r="K198" s="251">
        <f>SUM(K199:K201)</f>
        <v>0</v>
      </c>
      <c r="L198" s="57">
        <f>SUM(L199:L201)</f>
        <v>0</v>
      </c>
      <c r="M198" s="57">
        <f>SUM(M199:M201)</f>
        <v>0</v>
      </c>
      <c r="N198" s="67">
        <f t="shared" ref="N198:N221" si="93">E198+H198+I198+K198+L198+M198</f>
        <v>2.96</v>
      </c>
    </row>
    <row r="199" spans="1:14" s="32" customFormat="1" ht="35.25" customHeight="1" x14ac:dyDescent="0.25">
      <c r="A199" s="603"/>
      <c r="B199" s="593"/>
      <c r="C199" s="595"/>
      <c r="D199" s="197" t="s">
        <v>16</v>
      </c>
      <c r="E199" s="577"/>
      <c r="F199" s="576"/>
      <c r="G199" s="576"/>
      <c r="H199" s="577"/>
      <c r="I199" s="200"/>
      <c r="J199" s="606"/>
      <c r="K199" s="252"/>
      <c r="L199" s="200"/>
      <c r="M199" s="200"/>
      <c r="N199" s="529">
        <f t="shared" si="93"/>
        <v>0</v>
      </c>
    </row>
    <row r="200" spans="1:14" s="32" customFormat="1" ht="35.25" customHeight="1" x14ac:dyDescent="0.25">
      <c r="A200" s="603"/>
      <c r="B200" s="593"/>
      <c r="C200" s="595"/>
      <c r="D200" s="197" t="s">
        <v>8</v>
      </c>
      <c r="E200" s="577"/>
      <c r="F200" s="576"/>
      <c r="G200" s="576"/>
      <c r="H200" s="577"/>
      <c r="I200" s="200"/>
      <c r="J200" s="606"/>
      <c r="K200" s="252"/>
      <c r="L200" s="200"/>
      <c r="M200" s="200"/>
      <c r="N200" s="529">
        <f t="shared" si="93"/>
        <v>0</v>
      </c>
    </row>
    <row r="201" spans="1:14" s="32" customFormat="1" ht="35.25" customHeight="1" x14ac:dyDescent="0.25">
      <c r="A201" s="603"/>
      <c r="B201" s="593"/>
      <c r="C201" s="596"/>
      <c r="D201" s="197" t="s">
        <v>9</v>
      </c>
      <c r="E201" s="559">
        <v>2.96</v>
      </c>
      <c r="F201" s="559">
        <v>2.96</v>
      </c>
      <c r="G201" s="559">
        <v>2.96</v>
      </c>
      <c r="H201" s="559"/>
      <c r="I201" s="559"/>
      <c r="J201" s="607"/>
      <c r="K201" s="252"/>
      <c r="L201" s="459"/>
      <c r="M201" s="459"/>
      <c r="N201" s="529">
        <f t="shared" si="93"/>
        <v>2.96</v>
      </c>
    </row>
    <row r="202" spans="1:14" s="32" customFormat="1" ht="35.25" customHeight="1" x14ac:dyDescent="0.25">
      <c r="A202" s="603" t="s">
        <v>177</v>
      </c>
      <c r="B202" s="593" t="s">
        <v>302</v>
      </c>
      <c r="C202" s="594"/>
      <c r="D202" s="196" t="s">
        <v>15</v>
      </c>
      <c r="E202" s="57">
        <f>SUM(E203:E205)</f>
        <v>7.5139999999999998E-3</v>
      </c>
      <c r="F202" s="57">
        <f>SUM(F203:F205)</f>
        <v>7.5139999999999998E-3</v>
      </c>
      <c r="G202" s="57">
        <f>SUM(G203:G205)</f>
        <v>7.5139999999999998E-3</v>
      </c>
      <c r="H202" s="57">
        <f>SUM(H203:H205)</f>
        <v>9.5159190000000002</v>
      </c>
      <c r="I202" s="57">
        <f>SUM(I203:I205)</f>
        <v>0</v>
      </c>
      <c r="J202" s="597" t="s">
        <v>303</v>
      </c>
      <c r="K202" s="251">
        <f>SUM(K203:K205)</f>
        <v>0</v>
      </c>
      <c r="L202" s="57">
        <f>SUM(L203:L205)</f>
        <v>0</v>
      </c>
      <c r="M202" s="57">
        <f>SUM(M203:M205)</f>
        <v>0</v>
      </c>
      <c r="N202" s="67">
        <f t="shared" si="93"/>
        <v>9.5234330000000007</v>
      </c>
    </row>
    <row r="203" spans="1:14" s="32" customFormat="1" ht="35.25" customHeight="1" x14ac:dyDescent="0.25">
      <c r="A203" s="603"/>
      <c r="B203" s="593"/>
      <c r="C203" s="595"/>
      <c r="D203" s="197" t="s">
        <v>16</v>
      </c>
      <c r="E203" s="577"/>
      <c r="F203" s="576"/>
      <c r="G203" s="576"/>
      <c r="H203" s="577"/>
      <c r="I203" s="200"/>
      <c r="J203" s="598"/>
      <c r="K203" s="252"/>
      <c r="L203" s="200"/>
      <c r="M203" s="200"/>
      <c r="N203" s="529">
        <f t="shared" si="93"/>
        <v>0</v>
      </c>
    </row>
    <row r="204" spans="1:14" s="32" customFormat="1" ht="35.25" customHeight="1" x14ac:dyDescent="0.25">
      <c r="A204" s="603"/>
      <c r="B204" s="593"/>
      <c r="C204" s="595"/>
      <c r="D204" s="197" t="s">
        <v>8</v>
      </c>
      <c r="E204" s="559"/>
      <c r="F204" s="559"/>
      <c r="G204" s="559"/>
      <c r="H204" s="455">
        <v>9.4207599999999996</v>
      </c>
      <c r="I204" s="200"/>
      <c r="J204" s="598"/>
      <c r="K204" s="252"/>
      <c r="L204" s="200"/>
      <c r="M204" s="200"/>
      <c r="N204" s="529">
        <f t="shared" si="93"/>
        <v>9.4207599999999996</v>
      </c>
    </row>
    <row r="205" spans="1:14" s="32" customFormat="1" ht="35.25" customHeight="1" x14ac:dyDescent="0.25">
      <c r="A205" s="603"/>
      <c r="B205" s="593"/>
      <c r="C205" s="596"/>
      <c r="D205" s="197" t="s">
        <v>9</v>
      </c>
      <c r="E205" s="559">
        <v>7.5139999999999998E-3</v>
      </c>
      <c r="F205" s="559">
        <v>7.5139999999999998E-3</v>
      </c>
      <c r="G205" s="559">
        <v>7.5139999999999998E-3</v>
      </c>
      <c r="H205" s="559">
        <v>9.5158999999999994E-2</v>
      </c>
      <c r="I205" s="459"/>
      <c r="J205" s="599"/>
      <c r="K205" s="252"/>
      <c r="L205" s="459"/>
      <c r="M205" s="459"/>
      <c r="N205" s="529">
        <f t="shared" si="93"/>
        <v>0.10267299999999999</v>
      </c>
    </row>
    <row r="206" spans="1:14" s="32" customFormat="1" ht="35.25" customHeight="1" x14ac:dyDescent="0.25">
      <c r="A206" s="603" t="s">
        <v>179</v>
      </c>
      <c r="B206" s="593" t="s">
        <v>315</v>
      </c>
      <c r="C206" s="594"/>
      <c r="D206" s="196" t="s">
        <v>15</v>
      </c>
      <c r="E206" s="57">
        <f>SUM(E207:E209)</f>
        <v>1.755E-2</v>
      </c>
      <c r="F206" s="57">
        <f>SUM(F207:F209)</f>
        <v>1.755E-2</v>
      </c>
      <c r="G206" s="57">
        <f>SUM(G207:G209)</f>
        <v>1.755E-2</v>
      </c>
      <c r="H206" s="57">
        <f>SUM(H207:H209)</f>
        <v>4.5919720000000002</v>
      </c>
      <c r="I206" s="57">
        <f>SUM(I207:I209)</f>
        <v>0</v>
      </c>
      <c r="J206" s="597" t="s">
        <v>303</v>
      </c>
      <c r="K206" s="251">
        <f>SUM(K207:K209)</f>
        <v>0</v>
      </c>
      <c r="L206" s="57">
        <f>SUM(L207:L209)</f>
        <v>0</v>
      </c>
      <c r="M206" s="57">
        <f>SUM(M207:M209)</f>
        <v>0</v>
      </c>
      <c r="N206" s="67">
        <f t="shared" si="93"/>
        <v>4.6095220000000001</v>
      </c>
    </row>
    <row r="207" spans="1:14" s="32" customFormat="1" ht="35.25" customHeight="1" x14ac:dyDescent="0.25">
      <c r="A207" s="603"/>
      <c r="B207" s="593"/>
      <c r="C207" s="595"/>
      <c r="D207" s="197" t="s">
        <v>16</v>
      </c>
      <c r="E207" s="577"/>
      <c r="F207" s="576"/>
      <c r="G207" s="576"/>
      <c r="H207" s="577"/>
      <c r="I207" s="200"/>
      <c r="J207" s="598"/>
      <c r="K207" s="252"/>
      <c r="L207" s="200"/>
      <c r="M207" s="200"/>
      <c r="N207" s="529">
        <f t="shared" si="93"/>
        <v>0</v>
      </c>
    </row>
    <row r="208" spans="1:14" s="32" customFormat="1" ht="35.25" customHeight="1" x14ac:dyDescent="0.25">
      <c r="A208" s="603"/>
      <c r="B208" s="593"/>
      <c r="C208" s="595"/>
      <c r="D208" s="197" t="s">
        <v>8</v>
      </c>
      <c r="E208" s="559"/>
      <c r="F208" s="559"/>
      <c r="G208" s="559"/>
      <c r="H208" s="455">
        <v>4.446053</v>
      </c>
      <c r="I208" s="200"/>
      <c r="J208" s="598"/>
      <c r="K208" s="252"/>
      <c r="L208" s="200"/>
      <c r="M208" s="200"/>
      <c r="N208" s="529">
        <f t="shared" si="93"/>
        <v>4.446053</v>
      </c>
    </row>
    <row r="209" spans="1:14" s="32" customFormat="1" ht="35.25" customHeight="1" x14ac:dyDescent="0.25">
      <c r="A209" s="603"/>
      <c r="B209" s="593"/>
      <c r="C209" s="596"/>
      <c r="D209" s="197" t="s">
        <v>9</v>
      </c>
      <c r="E209" s="559">
        <v>1.755E-2</v>
      </c>
      <c r="F209" s="559">
        <v>1.755E-2</v>
      </c>
      <c r="G209" s="559">
        <v>1.755E-2</v>
      </c>
      <c r="H209" s="559">
        <v>0.14591899999999999</v>
      </c>
      <c r="I209" s="459"/>
      <c r="J209" s="599"/>
      <c r="K209" s="252"/>
      <c r="L209" s="459"/>
      <c r="M209" s="459"/>
      <c r="N209" s="529">
        <f t="shared" si="93"/>
        <v>0.163469</v>
      </c>
    </row>
    <row r="210" spans="1:14" s="32" customFormat="1" ht="35.25" customHeight="1" x14ac:dyDescent="0.25">
      <c r="A210" s="603" t="s">
        <v>180</v>
      </c>
      <c r="B210" s="593" t="s">
        <v>304</v>
      </c>
      <c r="C210" s="594"/>
      <c r="D210" s="196" t="s">
        <v>15</v>
      </c>
      <c r="E210" s="57">
        <f>SUM(E211:E213)</f>
        <v>1.6277E-2</v>
      </c>
      <c r="F210" s="57">
        <f>SUM(F211:F213)</f>
        <v>1.6277E-2</v>
      </c>
      <c r="G210" s="57">
        <f>SUM(G211:G213)</f>
        <v>1.6277E-2</v>
      </c>
      <c r="H210" s="57">
        <f>SUM(H211:H213)</f>
        <v>11.021089</v>
      </c>
      <c r="I210" s="57">
        <f>SUM(I211:I213)</f>
        <v>0</v>
      </c>
      <c r="J210" s="597" t="s">
        <v>303</v>
      </c>
      <c r="K210" s="251">
        <f>SUM(K211:K213)</f>
        <v>0</v>
      </c>
      <c r="L210" s="57">
        <f>SUM(L211:L213)</f>
        <v>0</v>
      </c>
      <c r="M210" s="57">
        <f>SUM(M211:M213)</f>
        <v>0</v>
      </c>
      <c r="N210" s="67">
        <f t="shared" si="93"/>
        <v>11.037366</v>
      </c>
    </row>
    <row r="211" spans="1:14" s="32" customFormat="1" ht="35.25" customHeight="1" x14ac:dyDescent="0.25">
      <c r="A211" s="603"/>
      <c r="B211" s="593"/>
      <c r="C211" s="595"/>
      <c r="D211" s="197" t="s">
        <v>16</v>
      </c>
      <c r="E211" s="577"/>
      <c r="F211" s="576"/>
      <c r="G211" s="576"/>
      <c r="H211" s="577"/>
      <c r="I211" s="200"/>
      <c r="J211" s="598"/>
      <c r="K211" s="252"/>
      <c r="L211" s="200"/>
      <c r="M211" s="200"/>
      <c r="N211" s="529">
        <f t="shared" si="93"/>
        <v>0</v>
      </c>
    </row>
    <row r="212" spans="1:14" s="32" customFormat="1" ht="35.25" customHeight="1" x14ac:dyDescent="0.25">
      <c r="A212" s="603"/>
      <c r="B212" s="593"/>
      <c r="C212" s="595"/>
      <c r="D212" s="197" t="s">
        <v>8</v>
      </c>
      <c r="E212" s="559"/>
      <c r="F212" s="559"/>
      <c r="G212" s="559"/>
      <c r="H212" s="455">
        <v>10.910879</v>
      </c>
      <c r="I212" s="200"/>
      <c r="J212" s="598"/>
      <c r="K212" s="252"/>
      <c r="L212" s="200"/>
      <c r="M212" s="200"/>
      <c r="N212" s="529">
        <f t="shared" si="93"/>
        <v>10.910879</v>
      </c>
    </row>
    <row r="213" spans="1:14" s="32" customFormat="1" ht="35.25" customHeight="1" x14ac:dyDescent="0.25">
      <c r="A213" s="603"/>
      <c r="B213" s="593"/>
      <c r="C213" s="596"/>
      <c r="D213" s="197" t="s">
        <v>9</v>
      </c>
      <c r="E213" s="559">
        <v>1.6277E-2</v>
      </c>
      <c r="F213" s="559">
        <v>1.6277E-2</v>
      </c>
      <c r="G213" s="559">
        <v>1.6277E-2</v>
      </c>
      <c r="H213" s="559">
        <v>0.11021</v>
      </c>
      <c r="I213" s="459"/>
      <c r="J213" s="599"/>
      <c r="K213" s="252"/>
      <c r="L213" s="459"/>
      <c r="M213" s="459"/>
      <c r="N213" s="529">
        <f t="shared" si="93"/>
        <v>0.12648700000000002</v>
      </c>
    </row>
    <row r="214" spans="1:14" s="32" customFormat="1" ht="35.25" customHeight="1" x14ac:dyDescent="0.25">
      <c r="A214" s="603" t="s">
        <v>181</v>
      </c>
      <c r="B214" s="593" t="s">
        <v>305</v>
      </c>
      <c r="C214" s="594"/>
      <c r="D214" s="196" t="s">
        <v>15</v>
      </c>
      <c r="E214" s="57">
        <f>SUM(E215:E217)</f>
        <v>2.4164000000000001E-2</v>
      </c>
      <c r="F214" s="57">
        <f>SUM(F215:F217)</f>
        <v>2.4164000000000001E-2</v>
      </c>
      <c r="G214" s="57">
        <f>SUM(G215:G217)</f>
        <v>2.4164000000000001E-2</v>
      </c>
      <c r="H214" s="57">
        <f>SUM(H215:H217)</f>
        <v>11.774807000000001</v>
      </c>
      <c r="I214" s="57">
        <f>SUM(I215:I217)</f>
        <v>0</v>
      </c>
      <c r="J214" s="597" t="s">
        <v>303</v>
      </c>
      <c r="K214" s="251">
        <f>SUM(K215:K217)</f>
        <v>0</v>
      </c>
      <c r="L214" s="57">
        <f>SUM(L215:L217)</f>
        <v>0</v>
      </c>
      <c r="M214" s="57">
        <f>SUM(M215:M217)</f>
        <v>0</v>
      </c>
      <c r="N214" s="67">
        <f t="shared" si="93"/>
        <v>11.798971000000002</v>
      </c>
    </row>
    <row r="215" spans="1:14" s="32" customFormat="1" ht="35.25" customHeight="1" x14ac:dyDescent="0.25">
      <c r="A215" s="603"/>
      <c r="B215" s="593"/>
      <c r="C215" s="595"/>
      <c r="D215" s="197" t="s">
        <v>16</v>
      </c>
      <c r="E215" s="577"/>
      <c r="F215" s="576"/>
      <c r="G215" s="576"/>
      <c r="H215" s="577"/>
      <c r="I215" s="200"/>
      <c r="J215" s="598"/>
      <c r="K215" s="252"/>
      <c r="L215" s="200"/>
      <c r="M215" s="200"/>
      <c r="N215" s="529">
        <f t="shared" si="93"/>
        <v>0</v>
      </c>
    </row>
    <row r="216" spans="1:14" s="32" customFormat="1" ht="35.25" customHeight="1" x14ac:dyDescent="0.25">
      <c r="A216" s="603"/>
      <c r="B216" s="593"/>
      <c r="C216" s="595"/>
      <c r="D216" s="197" t="s">
        <v>8</v>
      </c>
      <c r="E216" s="559"/>
      <c r="F216" s="559"/>
      <c r="G216" s="559"/>
      <c r="H216" s="455">
        <v>11.657059</v>
      </c>
      <c r="I216" s="200"/>
      <c r="J216" s="598"/>
      <c r="K216" s="252"/>
      <c r="L216" s="200"/>
      <c r="M216" s="200"/>
      <c r="N216" s="529">
        <f t="shared" si="93"/>
        <v>11.657059</v>
      </c>
    </row>
    <row r="217" spans="1:14" s="32" customFormat="1" ht="35.25" customHeight="1" x14ac:dyDescent="0.25">
      <c r="A217" s="603"/>
      <c r="B217" s="593"/>
      <c r="C217" s="596"/>
      <c r="D217" s="197" t="s">
        <v>9</v>
      </c>
      <c r="E217" s="559">
        <v>2.4164000000000001E-2</v>
      </c>
      <c r="F217" s="559">
        <v>2.4164000000000001E-2</v>
      </c>
      <c r="G217" s="559">
        <v>2.4164000000000001E-2</v>
      </c>
      <c r="H217" s="559">
        <v>0.11774800000000001</v>
      </c>
      <c r="I217" s="459"/>
      <c r="J217" s="599"/>
      <c r="K217" s="252"/>
      <c r="L217" s="459"/>
      <c r="M217" s="459"/>
      <c r="N217" s="529">
        <f t="shared" si="93"/>
        <v>0.14191200000000001</v>
      </c>
    </row>
    <row r="218" spans="1:14" s="32" customFormat="1" ht="35.25" customHeight="1" x14ac:dyDescent="0.25">
      <c r="A218" s="603" t="s">
        <v>182</v>
      </c>
      <c r="B218" s="593" t="s">
        <v>306</v>
      </c>
      <c r="C218" s="594"/>
      <c r="D218" s="196" t="s">
        <v>15</v>
      </c>
      <c r="E218" s="57">
        <f>SUM(E219:E221)</f>
        <v>0.61568000000000001</v>
      </c>
      <c r="F218" s="57">
        <f>SUM(F219:F221)</f>
        <v>0.61568000000000001</v>
      </c>
      <c r="G218" s="57">
        <f>SUM(G219:G221)</f>
        <v>0.61568000000000001</v>
      </c>
      <c r="H218" s="57">
        <f>SUM(H219:H221)</f>
        <v>52.263908999999998</v>
      </c>
      <c r="I218" s="57">
        <f>SUM(I219:I221)</f>
        <v>0</v>
      </c>
      <c r="J218" s="597" t="s">
        <v>303</v>
      </c>
      <c r="K218" s="251">
        <f>SUM(K219:K221)</f>
        <v>0</v>
      </c>
      <c r="L218" s="57">
        <f>SUM(L219:L221)</f>
        <v>0</v>
      </c>
      <c r="M218" s="57">
        <f>SUM(M219:M221)</f>
        <v>0</v>
      </c>
      <c r="N218" s="67">
        <f t="shared" si="93"/>
        <v>52.879588999999996</v>
      </c>
    </row>
    <row r="219" spans="1:14" s="32" customFormat="1" ht="35.25" customHeight="1" x14ac:dyDescent="0.25">
      <c r="A219" s="603"/>
      <c r="B219" s="593"/>
      <c r="C219" s="595"/>
      <c r="D219" s="197" t="s">
        <v>16</v>
      </c>
      <c r="E219" s="577"/>
      <c r="F219" s="576"/>
      <c r="G219" s="576"/>
      <c r="H219" s="577"/>
      <c r="I219" s="200"/>
      <c r="J219" s="598"/>
      <c r="K219" s="252"/>
      <c r="L219" s="200"/>
      <c r="M219" s="200"/>
      <c r="N219" s="529">
        <f t="shared" si="93"/>
        <v>0</v>
      </c>
    </row>
    <row r="220" spans="1:14" s="32" customFormat="1" ht="35.25" customHeight="1" x14ac:dyDescent="0.25">
      <c r="A220" s="603"/>
      <c r="B220" s="593"/>
      <c r="C220" s="595"/>
      <c r="D220" s="197" t="s">
        <v>8</v>
      </c>
      <c r="E220" s="559"/>
      <c r="F220" s="559"/>
      <c r="G220" s="559"/>
      <c r="H220" s="455">
        <v>51.74127</v>
      </c>
      <c r="I220" s="200"/>
      <c r="J220" s="598"/>
      <c r="K220" s="252"/>
      <c r="L220" s="200"/>
      <c r="M220" s="200"/>
      <c r="N220" s="529">
        <f t="shared" si="93"/>
        <v>51.74127</v>
      </c>
    </row>
    <row r="221" spans="1:14" s="32" customFormat="1" ht="35.25" customHeight="1" x14ac:dyDescent="0.25">
      <c r="A221" s="603"/>
      <c r="B221" s="593"/>
      <c r="C221" s="596"/>
      <c r="D221" s="197" t="s">
        <v>9</v>
      </c>
      <c r="E221" s="559">
        <v>0.61568000000000001</v>
      </c>
      <c r="F221" s="559">
        <v>0.61568000000000001</v>
      </c>
      <c r="G221" s="559">
        <v>0.61568000000000001</v>
      </c>
      <c r="H221" s="559">
        <v>0.52263899999999996</v>
      </c>
      <c r="I221" s="459"/>
      <c r="J221" s="599"/>
      <c r="K221" s="252"/>
      <c r="L221" s="459"/>
      <c r="M221" s="459"/>
      <c r="N221" s="529">
        <f t="shared" si="93"/>
        <v>1.1383190000000001</v>
      </c>
    </row>
    <row r="222" spans="1:14" s="32" customFormat="1" ht="39" customHeight="1" x14ac:dyDescent="0.25">
      <c r="A222" s="603" t="s">
        <v>184</v>
      </c>
      <c r="B222" s="604" t="s">
        <v>183</v>
      </c>
      <c r="C222" s="594"/>
      <c r="D222" s="196" t="s">
        <v>15</v>
      </c>
      <c r="E222" s="57">
        <f>SUM(E223:E225)</f>
        <v>0.02</v>
      </c>
      <c r="F222" s="57">
        <f>SUM(F223:F225)</f>
        <v>0.02</v>
      </c>
      <c r="G222" s="57">
        <f>SUM(G223:G225)</f>
        <v>0.02</v>
      </c>
      <c r="H222" s="57">
        <f>SUM(H223:H225)</f>
        <v>235.86489</v>
      </c>
      <c r="I222" s="57">
        <f>SUM(I223:I225)</f>
        <v>235.86489</v>
      </c>
      <c r="J222" s="605" t="s">
        <v>351</v>
      </c>
      <c r="K222" s="251">
        <f>SUM(K223:K225)</f>
        <v>0</v>
      </c>
      <c r="L222" s="57">
        <f>SUM(L223:L225)</f>
        <v>0</v>
      </c>
      <c r="M222" s="57">
        <f>SUM(M223:M225)</f>
        <v>0</v>
      </c>
      <c r="N222" s="67">
        <f t="shared" ref="N222:N225" si="94">E222+H222+I222+K222+L222+M222</f>
        <v>471.74977999999999</v>
      </c>
    </row>
    <row r="223" spans="1:14" s="32" customFormat="1" ht="38.25" customHeight="1" x14ac:dyDescent="0.25">
      <c r="A223" s="603"/>
      <c r="B223" s="604"/>
      <c r="C223" s="595"/>
      <c r="D223" s="197" t="s">
        <v>16</v>
      </c>
      <c r="E223" s="537"/>
      <c r="F223" s="198"/>
      <c r="G223" s="198"/>
      <c r="H223" s="458"/>
      <c r="I223" s="200"/>
      <c r="J223" s="606"/>
      <c r="K223" s="252"/>
      <c r="L223" s="200"/>
      <c r="M223" s="200"/>
      <c r="N223" s="233">
        <f t="shared" si="94"/>
        <v>0</v>
      </c>
    </row>
    <row r="224" spans="1:14" s="32" customFormat="1" ht="45" customHeight="1" x14ac:dyDescent="0.25">
      <c r="A224" s="603"/>
      <c r="B224" s="604"/>
      <c r="C224" s="595"/>
      <c r="D224" s="197" t="s">
        <v>8</v>
      </c>
      <c r="E224" s="537"/>
      <c r="F224" s="198"/>
      <c r="G224" s="198"/>
      <c r="H224" s="462">
        <v>234.685565</v>
      </c>
      <c r="I224" s="462">
        <v>234.685565</v>
      </c>
      <c r="J224" s="606"/>
      <c r="K224" s="252"/>
      <c r="L224" s="200"/>
      <c r="M224" s="200"/>
      <c r="N224" s="233">
        <f t="shared" si="94"/>
        <v>469.37112999999999</v>
      </c>
    </row>
    <row r="225" spans="1:14" s="32" customFormat="1" ht="45.75" customHeight="1" x14ac:dyDescent="0.25">
      <c r="A225" s="603"/>
      <c r="B225" s="604"/>
      <c r="C225" s="596"/>
      <c r="D225" s="197" t="s">
        <v>9</v>
      </c>
      <c r="E225" s="464">
        <v>0.02</v>
      </c>
      <c r="F225" s="464">
        <v>0.02</v>
      </c>
      <c r="G225" s="464">
        <v>0.02</v>
      </c>
      <c r="H225" s="510">
        <v>1.179325</v>
      </c>
      <c r="I225" s="510">
        <v>1.179325</v>
      </c>
      <c r="J225" s="607"/>
      <c r="K225" s="252"/>
      <c r="L225" s="459"/>
      <c r="M225" s="459"/>
      <c r="N225" s="233">
        <f t="shared" si="94"/>
        <v>2.3786499999999999</v>
      </c>
    </row>
    <row r="226" spans="1:14" s="32" customFormat="1" x14ac:dyDescent="0.25">
      <c r="A226" s="600" t="s">
        <v>154</v>
      </c>
      <c r="B226" s="601"/>
      <c r="C226" s="601"/>
      <c r="D226" s="601"/>
      <c r="E226" s="601"/>
      <c r="F226" s="601"/>
      <c r="G226" s="601"/>
      <c r="H226" s="601"/>
      <c r="I226" s="601"/>
      <c r="J226" s="601"/>
      <c r="K226" s="601"/>
      <c r="L226" s="601"/>
      <c r="M226" s="601"/>
      <c r="N226" s="602"/>
    </row>
    <row r="227" spans="1:14" s="32" customFormat="1" ht="22.5" customHeight="1" x14ac:dyDescent="0.25">
      <c r="A227" s="603" t="s">
        <v>23</v>
      </c>
      <c r="B227" s="593" t="s">
        <v>185</v>
      </c>
      <c r="C227" s="594"/>
      <c r="D227" s="196" t="s">
        <v>15</v>
      </c>
      <c r="E227" s="57">
        <f>SUM(E228:E230)</f>
        <v>0.87</v>
      </c>
      <c r="F227" s="57">
        <f>SUM(F228:F230)</f>
        <v>0.87</v>
      </c>
      <c r="G227" s="57">
        <f>SUM(G228:G230)</f>
        <v>0.87</v>
      </c>
      <c r="H227" s="57">
        <f>SUM(H228:H230)</f>
        <v>0</v>
      </c>
      <c r="I227" s="57">
        <f>SUM(I228:I230)</f>
        <v>0</v>
      </c>
      <c r="J227" s="597" t="s">
        <v>330</v>
      </c>
      <c r="K227" s="251">
        <f>SUM(K228:K230)</f>
        <v>0</v>
      </c>
      <c r="L227" s="57">
        <f>SUM(L228:L230)</f>
        <v>0</v>
      </c>
      <c r="M227" s="57">
        <f>SUM(M228:M230)</f>
        <v>0</v>
      </c>
      <c r="N227" s="67">
        <f t="shared" ref="N227:N234" si="95">E227+H227+I227+K227+L227+M227</f>
        <v>0.87</v>
      </c>
    </row>
    <row r="228" spans="1:14" s="32" customFormat="1" ht="23.25" x14ac:dyDescent="0.25">
      <c r="A228" s="603"/>
      <c r="B228" s="593"/>
      <c r="C228" s="595"/>
      <c r="D228" s="197" t="s">
        <v>16</v>
      </c>
      <c r="E228" s="538"/>
      <c r="F228" s="198"/>
      <c r="G228" s="198"/>
      <c r="H228" s="449"/>
      <c r="I228" s="200"/>
      <c r="J228" s="598"/>
      <c r="K228" s="252"/>
      <c r="L228" s="200"/>
      <c r="M228" s="200"/>
      <c r="N228" s="233">
        <f t="shared" si="95"/>
        <v>0</v>
      </c>
    </row>
    <row r="229" spans="1:14" s="32" customFormat="1" ht="28.5" customHeight="1" x14ac:dyDescent="0.25">
      <c r="A229" s="603"/>
      <c r="B229" s="593"/>
      <c r="C229" s="595"/>
      <c r="D229" s="197" t="s">
        <v>8</v>
      </c>
      <c r="E229" s="538"/>
      <c r="F229" s="198"/>
      <c r="G229" s="198"/>
      <c r="H229" s="449"/>
      <c r="I229" s="200"/>
      <c r="J229" s="598"/>
      <c r="K229" s="252"/>
      <c r="L229" s="200"/>
      <c r="M229" s="200"/>
      <c r="N229" s="233">
        <f t="shared" si="95"/>
        <v>0</v>
      </c>
    </row>
    <row r="230" spans="1:14" s="32" customFormat="1" ht="32.25" customHeight="1" x14ac:dyDescent="0.25">
      <c r="A230" s="603"/>
      <c r="B230" s="593"/>
      <c r="C230" s="596"/>
      <c r="D230" s="197" t="s">
        <v>9</v>
      </c>
      <c r="E230" s="538">
        <v>0.87</v>
      </c>
      <c r="F230" s="589">
        <v>0.87</v>
      </c>
      <c r="G230" s="589">
        <v>0.87</v>
      </c>
      <c r="H230" s="449"/>
      <c r="I230" s="200"/>
      <c r="J230" s="599"/>
      <c r="K230" s="252"/>
      <c r="L230" s="200"/>
      <c r="M230" s="200"/>
      <c r="N230" s="233">
        <f t="shared" si="95"/>
        <v>0.87</v>
      </c>
    </row>
    <row r="231" spans="1:14" s="32" customFormat="1" ht="22.5" x14ac:dyDescent="0.25">
      <c r="A231" s="603" t="s">
        <v>186</v>
      </c>
      <c r="B231" s="620" t="s">
        <v>188</v>
      </c>
      <c r="C231" s="594"/>
      <c r="D231" s="196" t="s">
        <v>15</v>
      </c>
      <c r="E231" s="463">
        <f>SUM(E232:E234)</f>
        <v>0</v>
      </c>
      <c r="F231" s="57">
        <f>SUM(F232:F234)</f>
        <v>0</v>
      </c>
      <c r="G231" s="57">
        <f>SUM(G232:G234)</f>
        <v>0</v>
      </c>
      <c r="H231" s="463">
        <f>SUM(H232:H234)</f>
        <v>0.06</v>
      </c>
      <c r="I231" s="57">
        <f>SUM(I232:I234)</f>
        <v>7.0000000000000007E-2</v>
      </c>
      <c r="J231" s="597" t="s">
        <v>331</v>
      </c>
      <c r="K231" s="251">
        <f>SUM(K232:K234)</f>
        <v>0</v>
      </c>
      <c r="L231" s="57">
        <f>SUM(L232:L234)</f>
        <v>0.08</v>
      </c>
      <c r="M231" s="57">
        <f>SUM(M232:M234)</f>
        <v>0.08</v>
      </c>
      <c r="N231" s="67">
        <f t="shared" si="95"/>
        <v>0.29000000000000004</v>
      </c>
    </row>
    <row r="232" spans="1:14" s="32" customFormat="1" ht="23.25" x14ac:dyDescent="0.25">
      <c r="A232" s="603"/>
      <c r="B232" s="620"/>
      <c r="C232" s="595"/>
      <c r="D232" s="197" t="s">
        <v>16</v>
      </c>
      <c r="E232" s="464"/>
      <c r="F232" s="198"/>
      <c r="G232" s="198"/>
      <c r="H232" s="464"/>
      <c r="I232" s="200"/>
      <c r="J232" s="598"/>
      <c r="K232" s="252"/>
      <c r="L232" s="200"/>
      <c r="M232" s="200"/>
      <c r="N232" s="233">
        <f t="shared" si="95"/>
        <v>0</v>
      </c>
    </row>
    <row r="233" spans="1:14" s="32" customFormat="1" ht="23.25" x14ac:dyDescent="0.25">
      <c r="A233" s="603"/>
      <c r="B233" s="620"/>
      <c r="C233" s="595"/>
      <c r="D233" s="197" t="s">
        <v>8</v>
      </c>
      <c r="E233" s="464"/>
      <c r="F233" s="198"/>
      <c r="G233" s="198"/>
      <c r="H233" s="464"/>
      <c r="I233" s="200"/>
      <c r="J233" s="598"/>
      <c r="K233" s="252"/>
      <c r="L233" s="200"/>
      <c r="M233" s="200"/>
      <c r="N233" s="233">
        <f t="shared" si="95"/>
        <v>0</v>
      </c>
    </row>
    <row r="234" spans="1:14" s="32" customFormat="1" ht="23.25" x14ac:dyDescent="0.25">
      <c r="A234" s="603"/>
      <c r="B234" s="620"/>
      <c r="C234" s="596"/>
      <c r="D234" s="197" t="s">
        <v>9</v>
      </c>
      <c r="E234" s="464"/>
      <c r="F234" s="198"/>
      <c r="G234" s="198"/>
      <c r="H234" s="464">
        <v>0.06</v>
      </c>
      <c r="I234" s="200">
        <v>7.0000000000000007E-2</v>
      </c>
      <c r="J234" s="599"/>
      <c r="K234" s="252"/>
      <c r="L234" s="200">
        <v>0.08</v>
      </c>
      <c r="M234" s="200">
        <v>0.08</v>
      </c>
      <c r="N234" s="233">
        <f t="shared" si="95"/>
        <v>0.29000000000000004</v>
      </c>
    </row>
    <row r="235" spans="1:14" s="32" customFormat="1" ht="22.5" x14ac:dyDescent="0.25">
      <c r="A235" s="603" t="s">
        <v>187</v>
      </c>
      <c r="B235" s="620" t="s">
        <v>189</v>
      </c>
      <c r="C235" s="594"/>
      <c r="D235" s="196" t="s">
        <v>15</v>
      </c>
      <c r="E235" s="57">
        <f>SUM(E236:E238)</f>
        <v>0</v>
      </c>
      <c r="F235" s="57">
        <f>SUM(F236:F238)</f>
        <v>0</v>
      </c>
      <c r="G235" s="57">
        <f>SUM(G236:G238)</f>
        <v>0</v>
      </c>
      <c r="H235" s="57">
        <f>SUM(H236:H238)</f>
        <v>0</v>
      </c>
      <c r="I235" s="57">
        <f>SUM(I236:I238)</f>
        <v>0</v>
      </c>
      <c r="J235" s="597" t="s">
        <v>332</v>
      </c>
      <c r="K235" s="251">
        <f>SUM(K236:K238)</f>
        <v>0</v>
      </c>
      <c r="L235" s="57">
        <f>SUM(L236:L238)</f>
        <v>0</v>
      </c>
      <c r="M235" s="57">
        <f>SUM(M236:M238)</f>
        <v>0</v>
      </c>
      <c r="N235" s="67">
        <f t="shared" ref="N235:N238" si="96">E235+H235+I235+K235+L235+M235</f>
        <v>0</v>
      </c>
    </row>
    <row r="236" spans="1:14" s="32" customFormat="1" ht="23.25" x14ac:dyDescent="0.25">
      <c r="A236" s="603"/>
      <c r="B236" s="620"/>
      <c r="C236" s="595"/>
      <c r="D236" s="197" t="s">
        <v>16</v>
      </c>
      <c r="E236" s="538"/>
      <c r="F236" s="198"/>
      <c r="G236" s="198"/>
      <c r="H236" s="449"/>
      <c r="I236" s="200"/>
      <c r="J236" s="598"/>
      <c r="K236" s="252"/>
      <c r="L236" s="200"/>
      <c r="M236" s="200"/>
      <c r="N236" s="233">
        <f t="shared" si="96"/>
        <v>0</v>
      </c>
    </row>
    <row r="237" spans="1:14" s="32" customFormat="1" ht="23.25" x14ac:dyDescent="0.25">
      <c r="A237" s="603"/>
      <c r="B237" s="620"/>
      <c r="C237" s="595"/>
      <c r="D237" s="197" t="s">
        <v>8</v>
      </c>
      <c r="E237" s="538"/>
      <c r="F237" s="198"/>
      <c r="G237" s="198"/>
      <c r="H237" s="449"/>
      <c r="I237" s="200"/>
      <c r="J237" s="598"/>
      <c r="K237" s="252"/>
      <c r="L237" s="200"/>
      <c r="M237" s="200"/>
      <c r="N237" s="233">
        <f t="shared" si="96"/>
        <v>0</v>
      </c>
    </row>
    <row r="238" spans="1:14" s="32" customFormat="1" ht="23.25" x14ac:dyDescent="0.25">
      <c r="A238" s="603"/>
      <c r="B238" s="620"/>
      <c r="C238" s="596"/>
      <c r="D238" s="197" t="s">
        <v>9</v>
      </c>
      <c r="E238" s="201"/>
      <c r="F238" s="198"/>
      <c r="G238" s="198"/>
      <c r="H238" s="201"/>
      <c r="I238" s="460"/>
      <c r="J238" s="599"/>
      <c r="K238" s="252"/>
      <c r="L238" s="460"/>
      <c r="M238" s="460"/>
      <c r="N238" s="233">
        <f t="shared" si="96"/>
        <v>0</v>
      </c>
    </row>
    <row r="239" spans="1:14" s="32" customFormat="1" ht="22.5" x14ac:dyDescent="0.25">
      <c r="A239" s="603" t="s">
        <v>325</v>
      </c>
      <c r="B239" s="620" t="s">
        <v>322</v>
      </c>
      <c r="C239" s="594"/>
      <c r="D239" s="196" t="s">
        <v>15</v>
      </c>
      <c r="E239" s="57">
        <f>SUM(E240:E242)</f>
        <v>0</v>
      </c>
      <c r="F239" s="57">
        <f>SUM(F240:F242)</f>
        <v>0</v>
      </c>
      <c r="G239" s="57">
        <f>SUM(G240:G242)</f>
        <v>0</v>
      </c>
      <c r="H239" s="57">
        <f>SUM(H240:H242)</f>
        <v>0</v>
      </c>
      <c r="I239" s="57">
        <f>SUM(I240:I242)</f>
        <v>0</v>
      </c>
      <c r="J239" s="597" t="s">
        <v>333</v>
      </c>
      <c r="K239" s="251">
        <f>SUM(K240:K242)</f>
        <v>0</v>
      </c>
      <c r="L239" s="57">
        <f>SUM(L240:L242)</f>
        <v>0</v>
      </c>
      <c r="M239" s="57">
        <f>SUM(M240:M242)</f>
        <v>0</v>
      </c>
      <c r="N239" s="67">
        <f t="shared" ref="N239:N268" si="97">E239+H239+I239+K239+L239+M239</f>
        <v>0</v>
      </c>
    </row>
    <row r="240" spans="1:14" s="32" customFormat="1" ht="23.25" x14ac:dyDescent="0.25">
      <c r="A240" s="603"/>
      <c r="B240" s="620"/>
      <c r="C240" s="595"/>
      <c r="D240" s="197" t="s">
        <v>16</v>
      </c>
      <c r="E240" s="538"/>
      <c r="F240" s="198"/>
      <c r="G240" s="198"/>
      <c r="H240" s="449"/>
      <c r="I240" s="200"/>
      <c r="J240" s="598"/>
      <c r="K240" s="252"/>
      <c r="L240" s="200"/>
      <c r="M240" s="200"/>
      <c r="N240" s="233">
        <f t="shared" si="97"/>
        <v>0</v>
      </c>
    </row>
    <row r="241" spans="1:14" s="32" customFormat="1" ht="23.25" x14ac:dyDescent="0.25">
      <c r="A241" s="603"/>
      <c r="B241" s="620"/>
      <c r="C241" s="595"/>
      <c r="D241" s="197" t="s">
        <v>8</v>
      </c>
      <c r="E241" s="538"/>
      <c r="F241" s="198"/>
      <c r="G241" s="198"/>
      <c r="H241" s="449"/>
      <c r="I241" s="200"/>
      <c r="J241" s="598"/>
      <c r="K241" s="252"/>
      <c r="L241" s="200"/>
      <c r="M241" s="200"/>
      <c r="N241" s="233">
        <f t="shared" si="97"/>
        <v>0</v>
      </c>
    </row>
    <row r="242" spans="1:14" s="32" customFormat="1" ht="23.25" x14ac:dyDescent="0.25">
      <c r="A242" s="603"/>
      <c r="B242" s="620"/>
      <c r="C242" s="596"/>
      <c r="D242" s="197" t="s">
        <v>9</v>
      </c>
      <c r="E242" s="201"/>
      <c r="F242" s="198"/>
      <c r="G242" s="198"/>
      <c r="H242" s="201"/>
      <c r="I242" s="460"/>
      <c r="J242" s="599"/>
      <c r="K242" s="252"/>
      <c r="L242" s="460"/>
      <c r="M242" s="460"/>
      <c r="N242" s="233">
        <f t="shared" si="97"/>
        <v>0</v>
      </c>
    </row>
    <row r="243" spans="1:14" s="32" customFormat="1" x14ac:dyDescent="0.25">
      <c r="A243" s="737" t="s">
        <v>190</v>
      </c>
      <c r="B243" s="737"/>
      <c r="C243" s="737"/>
      <c r="D243" s="737"/>
      <c r="E243" s="737"/>
      <c r="F243" s="737"/>
      <c r="G243" s="737"/>
      <c r="H243" s="737"/>
      <c r="I243" s="737"/>
      <c r="J243" s="737"/>
      <c r="K243" s="737"/>
      <c r="L243" s="737"/>
      <c r="M243" s="737"/>
      <c r="N243" s="737"/>
    </row>
    <row r="244" spans="1:14" s="32" customFormat="1" ht="25.5" customHeight="1" x14ac:dyDescent="0.25">
      <c r="A244" s="603" t="s">
        <v>191</v>
      </c>
      <c r="B244" s="620" t="s">
        <v>323</v>
      </c>
      <c r="C244" s="594"/>
      <c r="D244" s="196" t="s">
        <v>15</v>
      </c>
      <c r="E244" s="57">
        <f>SUM(E245:E247)</f>
        <v>0.1</v>
      </c>
      <c r="F244" s="57">
        <f>SUM(F245:F247)</f>
        <v>0.1</v>
      </c>
      <c r="G244" s="57">
        <f>SUM(G245:G247)</f>
        <v>0.1</v>
      </c>
      <c r="H244" s="57">
        <f>SUM(H245:H247)</f>
        <v>0.1</v>
      </c>
      <c r="I244" s="57">
        <f>SUM(I245:I247)</f>
        <v>0.1</v>
      </c>
      <c r="J244" s="597" t="s">
        <v>334</v>
      </c>
      <c r="K244" s="251">
        <f>SUM(K245:K247)</f>
        <v>0</v>
      </c>
      <c r="L244" s="57">
        <f>SUM(L245:L247)</f>
        <v>0.3</v>
      </c>
      <c r="M244" s="57">
        <f>SUM(M245:M247)</f>
        <v>0.3</v>
      </c>
      <c r="N244" s="67">
        <f t="shared" si="97"/>
        <v>0.90000000000000013</v>
      </c>
    </row>
    <row r="245" spans="1:14" s="32" customFormat="1" ht="33.75" customHeight="1" x14ac:dyDescent="0.25">
      <c r="A245" s="603"/>
      <c r="B245" s="620"/>
      <c r="C245" s="595"/>
      <c r="D245" s="197" t="s">
        <v>16</v>
      </c>
      <c r="E245" s="538"/>
      <c r="F245" s="198"/>
      <c r="G245" s="198"/>
      <c r="H245" s="449"/>
      <c r="I245" s="200"/>
      <c r="J245" s="598"/>
      <c r="K245" s="252"/>
      <c r="L245" s="200"/>
      <c r="M245" s="200"/>
      <c r="N245" s="233">
        <f t="shared" si="97"/>
        <v>0</v>
      </c>
    </row>
    <row r="246" spans="1:14" s="32" customFormat="1" ht="30.75" customHeight="1" x14ac:dyDescent="0.25">
      <c r="A246" s="603"/>
      <c r="B246" s="620"/>
      <c r="C246" s="595"/>
      <c r="D246" s="197" t="s">
        <v>8</v>
      </c>
      <c r="E246" s="538"/>
      <c r="F246" s="198"/>
      <c r="G246" s="198"/>
      <c r="H246" s="449"/>
      <c r="I246" s="200"/>
      <c r="J246" s="598"/>
      <c r="K246" s="252"/>
      <c r="L246" s="200"/>
      <c r="M246" s="200"/>
      <c r="N246" s="233">
        <f t="shared" si="97"/>
        <v>0</v>
      </c>
    </row>
    <row r="247" spans="1:14" s="32" customFormat="1" ht="30.75" customHeight="1" x14ac:dyDescent="0.25">
      <c r="A247" s="603"/>
      <c r="B247" s="620"/>
      <c r="C247" s="596"/>
      <c r="D247" s="197" t="s">
        <v>9</v>
      </c>
      <c r="E247" s="538">
        <v>0.1</v>
      </c>
      <c r="F247" s="589">
        <v>0.1</v>
      </c>
      <c r="G247" s="589">
        <v>0.1</v>
      </c>
      <c r="H247" s="449">
        <v>0.1</v>
      </c>
      <c r="I247" s="200">
        <v>0.1</v>
      </c>
      <c r="J247" s="599"/>
      <c r="K247" s="252"/>
      <c r="L247" s="200">
        <v>0.3</v>
      </c>
      <c r="M247" s="200">
        <v>0.3</v>
      </c>
      <c r="N247" s="233">
        <f t="shared" si="97"/>
        <v>0.90000000000000013</v>
      </c>
    </row>
    <row r="248" spans="1:14" s="32" customFormat="1" ht="23.25" customHeight="1" x14ac:dyDescent="0.25">
      <c r="A248" s="705" t="s">
        <v>159</v>
      </c>
      <c r="B248" s="706"/>
      <c r="C248" s="706"/>
      <c r="D248" s="706"/>
      <c r="E248" s="706"/>
      <c r="F248" s="706"/>
      <c r="G248" s="706"/>
      <c r="H248" s="706"/>
      <c r="I248" s="706"/>
      <c r="J248" s="706"/>
      <c r="K248" s="706"/>
      <c r="L248" s="706"/>
      <c r="M248" s="706"/>
      <c r="N248" s="707"/>
    </row>
    <row r="249" spans="1:14" s="32" customFormat="1" ht="22.5" x14ac:dyDescent="0.25">
      <c r="A249" s="704" t="s">
        <v>195</v>
      </c>
      <c r="B249" s="637" t="s">
        <v>196</v>
      </c>
      <c r="C249" s="595"/>
      <c r="D249" s="466" t="s">
        <v>15</v>
      </c>
      <c r="E249" s="322">
        <f>SUM(E250:E252)</f>
        <v>0</v>
      </c>
      <c r="F249" s="322">
        <f t="shared" ref="F249" si="98">SUM(F250:F252)</f>
        <v>0</v>
      </c>
      <c r="G249" s="322">
        <f t="shared" ref="G249" si="99">SUM(G250:G252)</f>
        <v>0</v>
      </c>
      <c r="H249" s="322">
        <f>SUM(H250:H252)</f>
        <v>0</v>
      </c>
      <c r="I249" s="322">
        <f>SUM(I250:I252)</f>
        <v>0</v>
      </c>
      <c r="J249" s="598" t="s">
        <v>335</v>
      </c>
      <c r="K249" s="251">
        <f>SUM(K250:K252)</f>
        <v>0</v>
      </c>
      <c r="L249" s="322">
        <f>SUM(L250:L252)</f>
        <v>0</v>
      </c>
      <c r="M249" s="322">
        <f>SUM(M250:M252)</f>
        <v>0</v>
      </c>
      <c r="N249" s="467">
        <f t="shared" si="97"/>
        <v>0</v>
      </c>
    </row>
    <row r="250" spans="1:14" s="32" customFormat="1" ht="23.25" x14ac:dyDescent="0.25">
      <c r="A250" s="603"/>
      <c r="B250" s="593"/>
      <c r="C250" s="595"/>
      <c r="D250" s="197" t="s">
        <v>16</v>
      </c>
      <c r="E250" s="538"/>
      <c r="F250" s="198"/>
      <c r="G250" s="198"/>
      <c r="H250" s="449"/>
      <c r="I250" s="200"/>
      <c r="J250" s="598"/>
      <c r="K250" s="252"/>
      <c r="L250" s="200"/>
      <c r="M250" s="200"/>
      <c r="N250" s="233">
        <f t="shared" si="97"/>
        <v>0</v>
      </c>
    </row>
    <row r="251" spans="1:14" s="32" customFormat="1" ht="23.25" x14ac:dyDescent="0.25">
      <c r="A251" s="603"/>
      <c r="B251" s="593"/>
      <c r="C251" s="595"/>
      <c r="D251" s="197" t="s">
        <v>8</v>
      </c>
      <c r="E251" s="538"/>
      <c r="F251" s="198"/>
      <c r="G251" s="198"/>
      <c r="H251" s="449"/>
      <c r="I251" s="200"/>
      <c r="J251" s="598"/>
      <c r="K251" s="252"/>
      <c r="L251" s="200"/>
      <c r="M251" s="200"/>
      <c r="N251" s="233">
        <f t="shared" si="97"/>
        <v>0</v>
      </c>
    </row>
    <row r="252" spans="1:14" s="32" customFormat="1" ht="23.25" x14ac:dyDescent="0.25">
      <c r="A252" s="603"/>
      <c r="B252" s="593"/>
      <c r="C252" s="596"/>
      <c r="D252" s="197" t="s">
        <v>9</v>
      </c>
      <c r="E252" s="201"/>
      <c r="F252" s="198"/>
      <c r="G252" s="198"/>
      <c r="H252" s="201"/>
      <c r="I252" s="460"/>
      <c r="J252" s="599"/>
      <c r="K252" s="252"/>
      <c r="L252" s="460"/>
      <c r="M252" s="460"/>
      <c r="N252" s="233">
        <f t="shared" si="97"/>
        <v>0</v>
      </c>
    </row>
    <row r="253" spans="1:14" s="32" customFormat="1" ht="22.5" x14ac:dyDescent="0.25">
      <c r="A253" s="603" t="s">
        <v>197</v>
      </c>
      <c r="B253" s="620" t="s">
        <v>198</v>
      </c>
      <c r="C253" s="594"/>
      <c r="D253" s="196" t="s">
        <v>15</v>
      </c>
      <c r="E253" s="57">
        <f>SUM(E254:E256)</f>
        <v>0.13</v>
      </c>
      <c r="F253" s="57">
        <f>SUM(F254:F256)</f>
        <v>0.13</v>
      </c>
      <c r="G253" s="57">
        <f>SUM(G254:G256)</f>
        <v>0.13</v>
      </c>
      <c r="H253" s="57">
        <f>SUM(H254:H256)</f>
        <v>7</v>
      </c>
      <c r="I253" s="57">
        <f>SUM(I254:I256)</f>
        <v>7.0000000000000007E-2</v>
      </c>
      <c r="J253" s="605" t="s">
        <v>329</v>
      </c>
      <c r="K253" s="251">
        <f>SUM(K254:K256)</f>
        <v>0</v>
      </c>
      <c r="L253" s="57">
        <f>SUM(L254:L256)</f>
        <v>0.08</v>
      </c>
      <c r="M253" s="57">
        <f>SUM(M254:M256)</f>
        <v>0.08</v>
      </c>
      <c r="N253" s="67">
        <f t="shared" si="97"/>
        <v>7.36</v>
      </c>
    </row>
    <row r="254" spans="1:14" s="32" customFormat="1" ht="23.25" x14ac:dyDescent="0.25">
      <c r="A254" s="603"/>
      <c r="B254" s="620"/>
      <c r="C254" s="595"/>
      <c r="D254" s="197" t="s">
        <v>16</v>
      </c>
      <c r="E254" s="538"/>
      <c r="F254" s="198"/>
      <c r="G254" s="198"/>
      <c r="H254" s="449"/>
      <c r="I254" s="200"/>
      <c r="J254" s="606"/>
      <c r="K254" s="252"/>
      <c r="L254" s="200"/>
      <c r="M254" s="200"/>
      <c r="N254" s="233">
        <f t="shared" si="97"/>
        <v>0</v>
      </c>
    </row>
    <row r="255" spans="1:14" s="32" customFormat="1" ht="23.25" x14ac:dyDescent="0.25">
      <c r="A255" s="603"/>
      <c r="B255" s="620"/>
      <c r="C255" s="595"/>
      <c r="D255" s="197" t="s">
        <v>8</v>
      </c>
      <c r="E255" s="550">
        <v>0.02</v>
      </c>
      <c r="F255" s="550">
        <v>0.02</v>
      </c>
      <c r="G255" s="550">
        <v>0.02</v>
      </c>
      <c r="H255" s="449"/>
      <c r="I255" s="200"/>
      <c r="J255" s="606"/>
      <c r="K255" s="252"/>
      <c r="L255" s="200"/>
      <c r="M255" s="200"/>
      <c r="N255" s="233">
        <f t="shared" si="97"/>
        <v>0.02</v>
      </c>
    </row>
    <row r="256" spans="1:14" s="32" customFormat="1" ht="23.25" x14ac:dyDescent="0.25">
      <c r="A256" s="603"/>
      <c r="B256" s="620"/>
      <c r="C256" s="596"/>
      <c r="D256" s="197" t="s">
        <v>9</v>
      </c>
      <c r="E256" s="550">
        <v>0.11</v>
      </c>
      <c r="F256" s="550">
        <v>0.11</v>
      </c>
      <c r="G256" s="550">
        <v>0.11</v>
      </c>
      <c r="H256" s="449">
        <v>7</v>
      </c>
      <c r="I256" s="200">
        <v>7.0000000000000007E-2</v>
      </c>
      <c r="J256" s="607"/>
      <c r="K256" s="252"/>
      <c r="L256" s="200">
        <v>0.08</v>
      </c>
      <c r="M256" s="200">
        <v>0.08</v>
      </c>
      <c r="N256" s="233">
        <f t="shared" si="97"/>
        <v>7.3400000000000007</v>
      </c>
    </row>
    <row r="257" spans="1:14" s="32" customFormat="1" ht="22.5" x14ac:dyDescent="0.25">
      <c r="A257" s="603" t="s">
        <v>199</v>
      </c>
      <c r="B257" s="593" t="s">
        <v>200</v>
      </c>
      <c r="C257" s="594"/>
      <c r="D257" s="196" t="s">
        <v>15</v>
      </c>
      <c r="E257" s="57">
        <f>SUM(E258:E260)</f>
        <v>0</v>
      </c>
      <c r="F257" s="57">
        <f t="shared" ref="F257" si="100">SUM(F258:F260)</f>
        <v>0</v>
      </c>
      <c r="G257" s="57">
        <f t="shared" ref="G257" si="101">SUM(G258:G260)</f>
        <v>0</v>
      </c>
      <c r="H257" s="57">
        <f>SUM(H258:H260)</f>
        <v>0</v>
      </c>
      <c r="I257" s="57">
        <f>SUM(I258:I260)</f>
        <v>0</v>
      </c>
      <c r="J257" s="597" t="s">
        <v>336</v>
      </c>
      <c r="K257" s="251">
        <f>SUM(K258:K260)</f>
        <v>0</v>
      </c>
      <c r="L257" s="57">
        <f>SUM(L258:L260)</f>
        <v>0</v>
      </c>
      <c r="M257" s="57">
        <f>SUM(M258:M260)</f>
        <v>0</v>
      </c>
      <c r="N257" s="67">
        <f t="shared" si="97"/>
        <v>0</v>
      </c>
    </row>
    <row r="258" spans="1:14" s="32" customFormat="1" ht="23.25" x14ac:dyDescent="0.25">
      <c r="A258" s="603"/>
      <c r="B258" s="593"/>
      <c r="C258" s="595"/>
      <c r="D258" s="197" t="s">
        <v>16</v>
      </c>
      <c r="E258" s="538"/>
      <c r="F258" s="198"/>
      <c r="G258" s="198"/>
      <c r="H258" s="449"/>
      <c r="I258" s="200"/>
      <c r="J258" s="598"/>
      <c r="K258" s="252"/>
      <c r="L258" s="200"/>
      <c r="M258" s="200"/>
      <c r="N258" s="233">
        <f t="shared" si="97"/>
        <v>0</v>
      </c>
    </row>
    <row r="259" spans="1:14" s="32" customFormat="1" ht="23.25" x14ac:dyDescent="0.25">
      <c r="A259" s="603"/>
      <c r="B259" s="593"/>
      <c r="C259" s="595"/>
      <c r="D259" s="197" t="s">
        <v>8</v>
      </c>
      <c r="E259" s="538"/>
      <c r="F259" s="198"/>
      <c r="G259" s="198"/>
      <c r="H259" s="449"/>
      <c r="I259" s="200"/>
      <c r="J259" s="598"/>
      <c r="K259" s="252"/>
      <c r="L259" s="200"/>
      <c r="M259" s="200"/>
      <c r="N259" s="233">
        <f t="shared" si="97"/>
        <v>0</v>
      </c>
    </row>
    <row r="260" spans="1:14" s="32" customFormat="1" ht="23.25" x14ac:dyDescent="0.25">
      <c r="A260" s="603"/>
      <c r="B260" s="593"/>
      <c r="C260" s="596"/>
      <c r="D260" s="197" t="s">
        <v>9</v>
      </c>
      <c r="E260" s="201"/>
      <c r="F260" s="198"/>
      <c r="G260" s="198"/>
      <c r="H260" s="201"/>
      <c r="I260" s="460"/>
      <c r="J260" s="599"/>
      <c r="K260" s="252"/>
      <c r="L260" s="460"/>
      <c r="M260" s="460"/>
      <c r="N260" s="233">
        <f t="shared" si="97"/>
        <v>0</v>
      </c>
    </row>
    <row r="261" spans="1:14" s="32" customFormat="1" ht="22.5" customHeight="1" x14ac:dyDescent="0.25">
      <c r="A261" s="603" t="s">
        <v>201</v>
      </c>
      <c r="B261" s="593" t="s">
        <v>324</v>
      </c>
      <c r="C261" s="594"/>
      <c r="D261" s="196" t="s">
        <v>15</v>
      </c>
      <c r="E261" s="57">
        <f>SUM(E262:E264)</f>
        <v>0</v>
      </c>
      <c r="F261" s="57">
        <f t="shared" ref="F261" si="102">SUM(F262:F264)</f>
        <v>0</v>
      </c>
      <c r="G261" s="57">
        <f t="shared" ref="G261" si="103">SUM(G262:G264)</f>
        <v>0</v>
      </c>
      <c r="H261" s="57">
        <f>SUM(H262:H264)</f>
        <v>0</v>
      </c>
      <c r="I261" s="57">
        <f>SUM(I262:I264)</f>
        <v>0</v>
      </c>
      <c r="J261" s="597" t="s">
        <v>337</v>
      </c>
      <c r="K261" s="251">
        <f>SUM(K262:K264)</f>
        <v>0</v>
      </c>
      <c r="L261" s="57">
        <f>SUM(L262:L264)</f>
        <v>0</v>
      </c>
      <c r="M261" s="57">
        <f>SUM(M262:M264)</f>
        <v>0</v>
      </c>
      <c r="N261" s="67">
        <f t="shared" si="97"/>
        <v>0</v>
      </c>
    </row>
    <row r="262" spans="1:14" s="32" customFormat="1" ht="23.25" x14ac:dyDescent="0.25">
      <c r="A262" s="603"/>
      <c r="B262" s="593"/>
      <c r="C262" s="595"/>
      <c r="D262" s="197" t="s">
        <v>16</v>
      </c>
      <c r="E262" s="538"/>
      <c r="F262" s="198"/>
      <c r="G262" s="198"/>
      <c r="H262" s="449"/>
      <c r="I262" s="200"/>
      <c r="J262" s="598"/>
      <c r="K262" s="252"/>
      <c r="L262" s="200"/>
      <c r="M262" s="200"/>
      <c r="N262" s="233">
        <f t="shared" si="97"/>
        <v>0</v>
      </c>
    </row>
    <row r="263" spans="1:14" s="32" customFormat="1" ht="23.25" x14ac:dyDescent="0.25">
      <c r="A263" s="603"/>
      <c r="B263" s="593"/>
      <c r="C263" s="595"/>
      <c r="D263" s="197" t="s">
        <v>8</v>
      </c>
      <c r="E263" s="538"/>
      <c r="F263" s="198"/>
      <c r="G263" s="198"/>
      <c r="H263" s="449"/>
      <c r="I263" s="200"/>
      <c r="J263" s="598"/>
      <c r="K263" s="252"/>
      <c r="L263" s="200"/>
      <c r="M263" s="200"/>
      <c r="N263" s="233">
        <f t="shared" si="97"/>
        <v>0</v>
      </c>
    </row>
    <row r="264" spans="1:14" s="32" customFormat="1" ht="23.25" x14ac:dyDescent="0.25">
      <c r="A264" s="603"/>
      <c r="B264" s="593"/>
      <c r="C264" s="596"/>
      <c r="D264" s="197" t="s">
        <v>9</v>
      </c>
      <c r="E264" s="201"/>
      <c r="F264" s="198"/>
      <c r="G264" s="198"/>
      <c r="H264" s="201"/>
      <c r="I264" s="460"/>
      <c r="J264" s="599"/>
      <c r="K264" s="252"/>
      <c r="L264" s="460"/>
      <c r="M264" s="460"/>
      <c r="N264" s="233">
        <f t="shared" si="97"/>
        <v>0</v>
      </c>
    </row>
    <row r="265" spans="1:14" s="32" customFormat="1" ht="42" customHeight="1" x14ac:dyDescent="0.25">
      <c r="A265" s="603" t="s">
        <v>202</v>
      </c>
      <c r="B265" s="620" t="s">
        <v>203</v>
      </c>
      <c r="C265" s="594"/>
      <c r="D265" s="196" t="s">
        <v>15</v>
      </c>
      <c r="E265" s="57">
        <f>SUM(E266:E268)</f>
        <v>0.48</v>
      </c>
      <c r="F265" s="57">
        <f>SUM(F266:F268)</f>
        <v>0.48</v>
      </c>
      <c r="G265" s="57">
        <f>SUM(G266:G268)</f>
        <v>0.48</v>
      </c>
      <c r="H265" s="57">
        <f>SUM(H266:H268)</f>
        <v>0.5</v>
      </c>
      <c r="I265" s="57">
        <f>SUM(I266:I268)</f>
        <v>0.5</v>
      </c>
      <c r="J265" s="597" t="s">
        <v>338</v>
      </c>
      <c r="K265" s="251">
        <f>SUM(K266:K268)</f>
        <v>0</v>
      </c>
      <c r="L265" s="57">
        <f>SUM(L266:L268)</f>
        <v>0.5</v>
      </c>
      <c r="M265" s="57">
        <f>SUM(M266:M268)</f>
        <v>0.5</v>
      </c>
      <c r="N265" s="67">
        <f t="shared" si="97"/>
        <v>2.48</v>
      </c>
    </row>
    <row r="266" spans="1:14" s="32" customFormat="1" ht="48.75" customHeight="1" x14ac:dyDescent="0.25">
      <c r="A266" s="603"/>
      <c r="B266" s="620"/>
      <c r="C266" s="595"/>
      <c r="D266" s="197" t="s">
        <v>16</v>
      </c>
      <c r="E266" s="538"/>
      <c r="F266" s="198"/>
      <c r="G266" s="198"/>
      <c r="H266" s="449"/>
      <c r="I266" s="200"/>
      <c r="J266" s="598"/>
      <c r="K266" s="252"/>
      <c r="L266" s="200"/>
      <c r="M266" s="200"/>
      <c r="N266" s="233">
        <f t="shared" si="97"/>
        <v>0</v>
      </c>
    </row>
    <row r="267" spans="1:14" s="32" customFormat="1" ht="51.75" customHeight="1" x14ac:dyDescent="0.25">
      <c r="A267" s="603"/>
      <c r="B267" s="620"/>
      <c r="C267" s="595"/>
      <c r="D267" s="197" t="s">
        <v>8</v>
      </c>
      <c r="E267" s="538">
        <v>0.48</v>
      </c>
      <c r="F267" s="589">
        <v>0.48</v>
      </c>
      <c r="G267" s="589">
        <v>0.48</v>
      </c>
      <c r="H267" s="449">
        <v>0.5</v>
      </c>
      <c r="I267" s="200">
        <v>0.5</v>
      </c>
      <c r="J267" s="598"/>
      <c r="K267" s="252"/>
      <c r="L267" s="200">
        <v>0.5</v>
      </c>
      <c r="M267" s="200">
        <v>0.5</v>
      </c>
      <c r="N267" s="233">
        <f t="shared" si="97"/>
        <v>2.48</v>
      </c>
    </row>
    <row r="268" spans="1:14" s="32" customFormat="1" ht="56.25" customHeight="1" x14ac:dyDescent="0.25">
      <c r="A268" s="603"/>
      <c r="B268" s="620"/>
      <c r="C268" s="596"/>
      <c r="D268" s="197" t="s">
        <v>9</v>
      </c>
      <c r="E268" s="201"/>
      <c r="F268" s="198"/>
      <c r="G268" s="198"/>
      <c r="H268" s="201"/>
      <c r="I268" s="460"/>
      <c r="J268" s="599"/>
      <c r="K268" s="252"/>
      <c r="L268" s="460"/>
      <c r="M268" s="460"/>
      <c r="N268" s="233">
        <f t="shared" si="97"/>
        <v>0</v>
      </c>
    </row>
    <row r="269" spans="1:14" s="32" customFormat="1" ht="21" thickBot="1" x14ac:dyDescent="0.3">
      <c r="A269" s="708" t="s">
        <v>160</v>
      </c>
      <c r="B269" s="709"/>
      <c r="C269" s="709"/>
      <c r="D269" s="709"/>
      <c r="E269" s="709"/>
      <c r="F269" s="709"/>
      <c r="G269" s="709"/>
      <c r="H269" s="709"/>
      <c r="I269" s="709"/>
      <c r="J269" s="709"/>
      <c r="K269" s="709"/>
      <c r="L269" s="709"/>
      <c r="M269" s="709"/>
      <c r="N269" s="710"/>
    </row>
    <row r="270" spans="1:14" s="32" customFormat="1" ht="22.5" x14ac:dyDescent="0.25">
      <c r="A270" s="704" t="s">
        <v>204</v>
      </c>
      <c r="B270" s="637" t="s">
        <v>205</v>
      </c>
      <c r="C270" s="594"/>
      <c r="D270" s="196" t="s">
        <v>15</v>
      </c>
      <c r="E270" s="322">
        <f>SUM(E271:E273)</f>
        <v>0</v>
      </c>
      <c r="F270" s="57">
        <f t="shared" ref="F270" si="104">SUM(F271:F273)</f>
        <v>0</v>
      </c>
      <c r="G270" s="57">
        <f t="shared" ref="G270" si="105">SUM(G271:G273)</f>
        <v>0</v>
      </c>
      <c r="H270" s="57">
        <f t="shared" ref="H270" si="106">SUM(H271:H273)</f>
        <v>0</v>
      </c>
      <c r="I270" s="57">
        <f t="shared" ref="I270" si="107">SUM(I271:I273)</f>
        <v>0</v>
      </c>
      <c r="J270" s="597" t="s">
        <v>339</v>
      </c>
      <c r="K270" s="251">
        <f>SUM(K271:K273)</f>
        <v>0</v>
      </c>
      <c r="L270" s="57">
        <f t="shared" ref="L270" si="108">SUM(L271:L273)</f>
        <v>0</v>
      </c>
      <c r="M270" s="57">
        <f t="shared" ref="M270" si="109">SUM(M271:M273)</f>
        <v>0</v>
      </c>
      <c r="N270" s="67">
        <f t="shared" ref="N270:N302" si="110">E270+H270+I270+K270+L270+M270</f>
        <v>0</v>
      </c>
    </row>
    <row r="271" spans="1:14" s="32" customFormat="1" ht="23.25" x14ac:dyDescent="0.25">
      <c r="A271" s="603"/>
      <c r="B271" s="593"/>
      <c r="C271" s="595"/>
      <c r="D271" s="197" t="s">
        <v>16</v>
      </c>
      <c r="E271" s="538"/>
      <c r="F271" s="198"/>
      <c r="G271" s="198"/>
      <c r="H271" s="449"/>
      <c r="I271" s="449"/>
      <c r="J271" s="598"/>
      <c r="K271" s="252"/>
      <c r="L271" s="200"/>
      <c r="M271" s="200"/>
      <c r="N271" s="233">
        <f t="shared" si="110"/>
        <v>0</v>
      </c>
    </row>
    <row r="272" spans="1:14" s="32" customFormat="1" ht="23.25" x14ac:dyDescent="0.25">
      <c r="A272" s="603"/>
      <c r="B272" s="593"/>
      <c r="C272" s="595"/>
      <c r="D272" s="197" t="s">
        <v>8</v>
      </c>
      <c r="E272" s="538"/>
      <c r="F272" s="198"/>
      <c r="G272" s="198"/>
      <c r="H272" s="449"/>
      <c r="I272" s="449"/>
      <c r="J272" s="598"/>
      <c r="K272" s="252"/>
      <c r="L272" s="200"/>
      <c r="M272" s="200"/>
      <c r="N272" s="233">
        <f t="shared" si="110"/>
        <v>0</v>
      </c>
    </row>
    <row r="273" spans="1:14" s="32" customFormat="1" ht="23.25" x14ac:dyDescent="0.25">
      <c r="A273" s="603"/>
      <c r="B273" s="593"/>
      <c r="C273" s="596"/>
      <c r="D273" s="197" t="s">
        <v>9</v>
      </c>
      <c r="E273" s="201"/>
      <c r="F273" s="198"/>
      <c r="G273" s="198"/>
      <c r="H273" s="449"/>
      <c r="I273" s="449"/>
      <c r="J273" s="599"/>
      <c r="K273" s="252"/>
      <c r="L273" s="200"/>
      <c r="M273" s="200"/>
      <c r="N273" s="233">
        <f t="shared" si="110"/>
        <v>0</v>
      </c>
    </row>
    <row r="274" spans="1:14" s="32" customFormat="1" ht="33" customHeight="1" x14ac:dyDescent="0.25">
      <c r="A274" s="603" t="s">
        <v>206</v>
      </c>
      <c r="B274" s="593" t="s">
        <v>207</v>
      </c>
      <c r="C274" s="594"/>
      <c r="D274" s="196" t="s">
        <v>15</v>
      </c>
      <c r="E274" s="57">
        <f>SUM(E275:E277)</f>
        <v>0</v>
      </c>
      <c r="F274" s="57">
        <f t="shared" ref="F274" si="111">SUM(F275:F277)</f>
        <v>0</v>
      </c>
      <c r="G274" s="57">
        <f t="shared" ref="G274" si="112">SUM(G275:G277)</f>
        <v>0</v>
      </c>
      <c r="H274" s="57">
        <f t="shared" ref="H274" si="113">SUM(H275:H277)</f>
        <v>0</v>
      </c>
      <c r="I274" s="57">
        <f t="shared" ref="I274" si="114">SUM(I275:I277)</f>
        <v>0</v>
      </c>
      <c r="J274" s="597" t="s">
        <v>340</v>
      </c>
      <c r="K274" s="251">
        <f>SUM(K275:K277)</f>
        <v>0</v>
      </c>
      <c r="L274" s="57">
        <f t="shared" ref="L274" si="115">SUM(L275:L277)</f>
        <v>0</v>
      </c>
      <c r="M274" s="57">
        <f t="shared" ref="M274" si="116">SUM(M275:M277)</f>
        <v>0</v>
      </c>
      <c r="N274" s="67">
        <f t="shared" si="110"/>
        <v>0</v>
      </c>
    </row>
    <row r="275" spans="1:14" s="32" customFormat="1" ht="36.75" customHeight="1" x14ac:dyDescent="0.25">
      <c r="A275" s="603"/>
      <c r="B275" s="593"/>
      <c r="C275" s="595"/>
      <c r="D275" s="197" t="s">
        <v>16</v>
      </c>
      <c r="E275" s="538"/>
      <c r="F275" s="198"/>
      <c r="G275" s="198"/>
      <c r="H275" s="449"/>
      <c r="I275" s="449"/>
      <c r="J275" s="598"/>
      <c r="K275" s="252"/>
      <c r="L275" s="200"/>
      <c r="M275" s="200"/>
      <c r="N275" s="233">
        <f t="shared" si="110"/>
        <v>0</v>
      </c>
    </row>
    <row r="276" spans="1:14" s="32" customFormat="1" ht="32.25" customHeight="1" x14ac:dyDescent="0.25">
      <c r="A276" s="603"/>
      <c r="B276" s="593"/>
      <c r="C276" s="595"/>
      <c r="D276" s="197" t="s">
        <v>8</v>
      </c>
      <c r="E276" s="538"/>
      <c r="F276" s="198"/>
      <c r="G276" s="198"/>
      <c r="H276" s="449"/>
      <c r="I276" s="449"/>
      <c r="J276" s="598"/>
      <c r="K276" s="252"/>
      <c r="L276" s="200"/>
      <c r="M276" s="200"/>
      <c r="N276" s="233">
        <f t="shared" si="110"/>
        <v>0</v>
      </c>
    </row>
    <row r="277" spans="1:14" s="32" customFormat="1" ht="32.25" customHeight="1" x14ac:dyDescent="0.25">
      <c r="A277" s="603"/>
      <c r="B277" s="593"/>
      <c r="C277" s="596"/>
      <c r="D277" s="197" t="s">
        <v>9</v>
      </c>
      <c r="E277" s="201"/>
      <c r="F277" s="198"/>
      <c r="G277" s="198"/>
      <c r="H277" s="449"/>
      <c r="I277" s="449"/>
      <c r="J277" s="599"/>
      <c r="K277" s="252"/>
      <c r="L277" s="200"/>
      <c r="M277" s="200"/>
      <c r="N277" s="233">
        <f t="shared" si="110"/>
        <v>0</v>
      </c>
    </row>
    <row r="278" spans="1:14" s="32" customFormat="1" ht="22.5" x14ac:dyDescent="0.25">
      <c r="A278" s="603" t="s">
        <v>208</v>
      </c>
      <c r="B278" s="593" t="s">
        <v>209</v>
      </c>
      <c r="C278" s="594"/>
      <c r="D278" s="196" t="s">
        <v>15</v>
      </c>
      <c r="E278" s="57">
        <f>SUM(E279:E281)</f>
        <v>0.62</v>
      </c>
      <c r="F278" s="57">
        <f t="shared" ref="F278" si="117">SUM(F279:F281)</f>
        <v>0.62</v>
      </c>
      <c r="G278" s="57">
        <f t="shared" ref="G278" si="118">SUM(G279:G281)</f>
        <v>0.62</v>
      </c>
      <c r="H278" s="57">
        <f t="shared" ref="H278" si="119">SUM(H279:H281)</f>
        <v>0</v>
      </c>
      <c r="I278" s="57">
        <f t="shared" ref="I278" si="120">SUM(I279:I281)</f>
        <v>0</v>
      </c>
      <c r="J278" s="597" t="s">
        <v>318</v>
      </c>
      <c r="K278" s="251">
        <f>SUM(K279:K281)</f>
        <v>0</v>
      </c>
      <c r="L278" s="57">
        <f t="shared" ref="L278" si="121">SUM(L279:L281)</f>
        <v>0</v>
      </c>
      <c r="M278" s="57">
        <f t="shared" ref="M278" si="122">SUM(M279:M281)</f>
        <v>0</v>
      </c>
      <c r="N278" s="67">
        <f t="shared" si="110"/>
        <v>0.62</v>
      </c>
    </row>
    <row r="279" spans="1:14" s="32" customFormat="1" ht="23.25" x14ac:dyDescent="0.25">
      <c r="A279" s="603"/>
      <c r="B279" s="593"/>
      <c r="C279" s="595"/>
      <c r="D279" s="197" t="s">
        <v>16</v>
      </c>
      <c r="E279" s="538"/>
      <c r="F279" s="198"/>
      <c r="G279" s="198"/>
      <c r="H279" s="449"/>
      <c r="I279" s="449"/>
      <c r="J279" s="598"/>
      <c r="K279" s="252"/>
      <c r="L279" s="200"/>
      <c r="M279" s="200"/>
      <c r="N279" s="233">
        <f t="shared" si="110"/>
        <v>0</v>
      </c>
    </row>
    <row r="280" spans="1:14" s="32" customFormat="1" ht="23.25" x14ac:dyDescent="0.25">
      <c r="A280" s="603"/>
      <c r="B280" s="593"/>
      <c r="C280" s="595"/>
      <c r="D280" s="197" t="s">
        <v>8</v>
      </c>
      <c r="E280" s="550">
        <v>0.62</v>
      </c>
      <c r="F280" s="550">
        <v>0.62</v>
      </c>
      <c r="G280" s="550">
        <v>0.62</v>
      </c>
      <c r="H280" s="449"/>
      <c r="I280" s="449"/>
      <c r="J280" s="598"/>
      <c r="K280" s="252"/>
      <c r="L280" s="200"/>
      <c r="M280" s="200"/>
      <c r="N280" s="233">
        <f t="shared" si="110"/>
        <v>0.62</v>
      </c>
    </row>
    <row r="281" spans="1:14" s="32" customFormat="1" ht="23.25" x14ac:dyDescent="0.25">
      <c r="A281" s="740"/>
      <c r="B281" s="593"/>
      <c r="C281" s="596"/>
      <c r="D281" s="197" t="s">
        <v>9</v>
      </c>
      <c r="E281" s="465"/>
      <c r="F281" s="198"/>
      <c r="G281" s="198"/>
      <c r="H281" s="449"/>
      <c r="I281" s="449"/>
      <c r="J281" s="599"/>
      <c r="K281" s="252"/>
      <c r="L281" s="200"/>
      <c r="M281" s="200"/>
      <c r="N281" s="233">
        <f t="shared" si="110"/>
        <v>0</v>
      </c>
    </row>
    <row r="282" spans="1:14" s="32" customFormat="1" ht="21" thickBot="1" x14ac:dyDescent="0.3">
      <c r="A282" s="708" t="s">
        <v>161</v>
      </c>
      <c r="B282" s="709"/>
      <c r="C282" s="709"/>
      <c r="D282" s="709"/>
      <c r="E282" s="709"/>
      <c r="F282" s="709"/>
      <c r="G282" s="709"/>
      <c r="H282" s="709"/>
      <c r="I282" s="709"/>
      <c r="J282" s="709"/>
      <c r="K282" s="709"/>
      <c r="L282" s="709"/>
      <c r="M282" s="709"/>
      <c r="N282" s="710"/>
    </row>
    <row r="283" spans="1:14" s="32" customFormat="1" ht="22.5" x14ac:dyDescent="0.25">
      <c r="A283" s="603" t="s">
        <v>210</v>
      </c>
      <c r="B283" s="593" t="s">
        <v>213</v>
      </c>
      <c r="C283" s="594"/>
      <c r="D283" s="196" t="s">
        <v>15</v>
      </c>
      <c r="E283" s="57">
        <f>SUM(E284:E286)</f>
        <v>0</v>
      </c>
      <c r="F283" s="57">
        <f t="shared" ref="F283" si="123">SUM(F284:F286)</f>
        <v>0</v>
      </c>
      <c r="G283" s="57">
        <f t="shared" ref="G283" si="124">SUM(G284:G286)</f>
        <v>0</v>
      </c>
      <c r="H283" s="57">
        <f t="shared" ref="H283" si="125">SUM(H284:H286)</f>
        <v>0</v>
      </c>
      <c r="I283" s="57">
        <f t="shared" ref="I283" si="126">SUM(I284:I286)</f>
        <v>0</v>
      </c>
      <c r="J283" s="597" t="s">
        <v>352</v>
      </c>
      <c r="K283" s="251">
        <f t="shared" ref="K283" si="127">SUM(K284:K286)</f>
        <v>0</v>
      </c>
      <c r="L283" s="57">
        <f t="shared" ref="L283" si="128">SUM(L284:L286)</f>
        <v>0</v>
      </c>
      <c r="M283" s="57">
        <f t="shared" ref="M283" si="129">SUM(M284:M286)</f>
        <v>0</v>
      </c>
      <c r="N283" s="67">
        <f t="shared" si="110"/>
        <v>0</v>
      </c>
    </row>
    <row r="284" spans="1:14" s="32" customFormat="1" ht="23.25" x14ac:dyDescent="0.25">
      <c r="A284" s="603"/>
      <c r="B284" s="593"/>
      <c r="C284" s="595"/>
      <c r="D284" s="197" t="s">
        <v>16</v>
      </c>
      <c r="E284" s="537"/>
      <c r="F284" s="198"/>
      <c r="G284" s="198"/>
      <c r="H284" s="449"/>
      <c r="I284" s="449"/>
      <c r="J284" s="598"/>
      <c r="K284" s="252"/>
      <c r="L284" s="200"/>
      <c r="M284" s="200"/>
      <c r="N284" s="233">
        <f t="shared" si="110"/>
        <v>0</v>
      </c>
    </row>
    <row r="285" spans="1:14" s="32" customFormat="1" ht="23.25" x14ac:dyDescent="0.25">
      <c r="A285" s="603"/>
      <c r="B285" s="593"/>
      <c r="C285" s="595"/>
      <c r="D285" s="197" t="s">
        <v>8</v>
      </c>
      <c r="E285" s="537"/>
      <c r="F285" s="198"/>
      <c r="G285" s="198"/>
      <c r="H285" s="449"/>
      <c r="I285" s="449"/>
      <c r="J285" s="598"/>
      <c r="K285" s="252"/>
      <c r="L285" s="200"/>
      <c r="M285" s="200"/>
      <c r="N285" s="233">
        <f t="shared" si="110"/>
        <v>0</v>
      </c>
    </row>
    <row r="286" spans="1:14" s="32" customFormat="1" ht="23.25" x14ac:dyDescent="0.25">
      <c r="A286" s="603"/>
      <c r="B286" s="593"/>
      <c r="C286" s="596"/>
      <c r="D286" s="197" t="s">
        <v>9</v>
      </c>
      <c r="E286" s="537"/>
      <c r="F286" s="198"/>
      <c r="G286" s="198"/>
      <c r="H286" s="449"/>
      <c r="I286" s="449"/>
      <c r="J286" s="599"/>
      <c r="K286" s="252"/>
      <c r="L286" s="200"/>
      <c r="M286" s="200"/>
      <c r="N286" s="233">
        <f t="shared" si="110"/>
        <v>0</v>
      </c>
    </row>
    <row r="287" spans="1:14" s="32" customFormat="1" ht="34.5" customHeight="1" x14ac:dyDescent="0.25">
      <c r="A287" s="603" t="s">
        <v>211</v>
      </c>
      <c r="B287" s="593" t="s">
        <v>215</v>
      </c>
      <c r="C287" s="594"/>
      <c r="D287" s="196" t="s">
        <v>15</v>
      </c>
      <c r="E287" s="57">
        <f t="shared" ref="E287" si="130">SUM(E288:E290)</f>
        <v>0</v>
      </c>
      <c r="F287" s="57">
        <f t="shared" ref="F287" si="131">SUM(F288:F290)</f>
        <v>0</v>
      </c>
      <c r="G287" s="57">
        <f t="shared" ref="G287" si="132">SUM(G288:G290)</f>
        <v>0</v>
      </c>
      <c r="H287" s="57">
        <f t="shared" ref="H287" si="133">SUM(H288:H290)</f>
        <v>0</v>
      </c>
      <c r="I287" s="57">
        <f t="shared" ref="I287" si="134">SUM(I288:I290)</f>
        <v>0</v>
      </c>
      <c r="J287" s="597" t="s">
        <v>341</v>
      </c>
      <c r="K287" s="251">
        <f t="shared" ref="K287" si="135">SUM(K288:K290)</f>
        <v>0</v>
      </c>
      <c r="L287" s="57">
        <f t="shared" ref="L287" si="136">SUM(L288:L290)</f>
        <v>0</v>
      </c>
      <c r="M287" s="57">
        <f t="shared" ref="M287" si="137">SUM(M288:M290)</f>
        <v>0</v>
      </c>
      <c r="N287" s="67">
        <f t="shared" si="110"/>
        <v>0</v>
      </c>
    </row>
    <row r="288" spans="1:14" s="32" customFormat="1" ht="36.75" customHeight="1" x14ac:dyDescent="0.25">
      <c r="A288" s="603"/>
      <c r="B288" s="593"/>
      <c r="C288" s="595"/>
      <c r="D288" s="197" t="s">
        <v>16</v>
      </c>
      <c r="E288" s="537"/>
      <c r="F288" s="198"/>
      <c r="G288" s="198"/>
      <c r="H288" s="449"/>
      <c r="I288" s="449"/>
      <c r="J288" s="598"/>
      <c r="K288" s="252"/>
      <c r="L288" s="200"/>
      <c r="M288" s="200"/>
      <c r="N288" s="233">
        <f t="shared" si="110"/>
        <v>0</v>
      </c>
    </row>
    <row r="289" spans="1:14" s="32" customFormat="1" ht="33.75" customHeight="1" x14ac:dyDescent="0.25">
      <c r="A289" s="603"/>
      <c r="B289" s="593"/>
      <c r="C289" s="595"/>
      <c r="D289" s="197" t="s">
        <v>8</v>
      </c>
      <c r="E289" s="537"/>
      <c r="F289" s="198"/>
      <c r="G289" s="198"/>
      <c r="H289" s="449"/>
      <c r="I289" s="449"/>
      <c r="J289" s="598"/>
      <c r="K289" s="252"/>
      <c r="L289" s="200"/>
      <c r="M289" s="200"/>
      <c r="N289" s="233">
        <f t="shared" si="110"/>
        <v>0</v>
      </c>
    </row>
    <row r="290" spans="1:14" s="32" customFormat="1" ht="36.75" customHeight="1" x14ac:dyDescent="0.25">
      <c r="A290" s="603"/>
      <c r="B290" s="593"/>
      <c r="C290" s="596"/>
      <c r="D290" s="197" t="s">
        <v>9</v>
      </c>
      <c r="E290" s="537"/>
      <c r="F290" s="198"/>
      <c r="G290" s="198"/>
      <c r="H290" s="449"/>
      <c r="I290" s="449"/>
      <c r="J290" s="599"/>
      <c r="K290" s="252"/>
      <c r="L290" s="200"/>
      <c r="M290" s="200"/>
      <c r="N290" s="233">
        <f t="shared" si="110"/>
        <v>0</v>
      </c>
    </row>
    <row r="291" spans="1:14" s="32" customFormat="1" ht="22.5" x14ac:dyDescent="0.25">
      <c r="A291" s="603" t="s">
        <v>212</v>
      </c>
      <c r="B291" s="593" t="s">
        <v>216</v>
      </c>
      <c r="C291" s="594"/>
      <c r="D291" s="196" t="s">
        <v>15</v>
      </c>
      <c r="E291" s="57">
        <f t="shared" ref="E291" si="138">SUM(E292:E294)</f>
        <v>0</v>
      </c>
      <c r="F291" s="57">
        <f>SUM(F292:F294)</f>
        <v>0</v>
      </c>
      <c r="G291" s="57">
        <f t="shared" ref="G291" si="139">SUM(G292:G294)</f>
        <v>0</v>
      </c>
      <c r="H291" s="57">
        <f>SUM(H292:H294)</f>
        <v>0</v>
      </c>
      <c r="I291" s="57">
        <f t="shared" ref="I291" si="140">SUM(I292:I294)</f>
        <v>0</v>
      </c>
      <c r="J291" s="597" t="s">
        <v>343</v>
      </c>
      <c r="K291" s="251">
        <f t="shared" ref="K291" si="141">SUM(K292:K294)</f>
        <v>0</v>
      </c>
      <c r="L291" s="57">
        <f t="shared" ref="L291" si="142">SUM(L292:L294)</f>
        <v>0</v>
      </c>
      <c r="M291" s="57">
        <f t="shared" ref="M291" si="143">SUM(M292:M294)</f>
        <v>0</v>
      </c>
      <c r="N291" s="67">
        <f t="shared" si="110"/>
        <v>0</v>
      </c>
    </row>
    <row r="292" spans="1:14" s="32" customFormat="1" ht="23.25" x14ac:dyDescent="0.25">
      <c r="A292" s="603"/>
      <c r="B292" s="593"/>
      <c r="C292" s="595"/>
      <c r="D292" s="197" t="s">
        <v>16</v>
      </c>
      <c r="E292" s="537"/>
      <c r="F292" s="198"/>
      <c r="G292" s="198"/>
      <c r="H292" s="449"/>
      <c r="I292" s="449"/>
      <c r="J292" s="598"/>
      <c r="K292" s="252"/>
      <c r="L292" s="200"/>
      <c r="M292" s="200"/>
      <c r="N292" s="233">
        <f t="shared" si="110"/>
        <v>0</v>
      </c>
    </row>
    <row r="293" spans="1:14" s="32" customFormat="1" ht="23.25" x14ac:dyDescent="0.25">
      <c r="A293" s="603"/>
      <c r="B293" s="593"/>
      <c r="C293" s="595"/>
      <c r="D293" s="197" t="s">
        <v>8</v>
      </c>
      <c r="E293" s="537"/>
      <c r="F293" s="198"/>
      <c r="G293" s="198"/>
      <c r="H293" s="449"/>
      <c r="I293" s="449"/>
      <c r="J293" s="598"/>
      <c r="K293" s="252"/>
      <c r="L293" s="200"/>
      <c r="M293" s="200"/>
      <c r="N293" s="233">
        <f t="shared" si="110"/>
        <v>0</v>
      </c>
    </row>
    <row r="294" spans="1:14" s="32" customFormat="1" ht="23.25" x14ac:dyDescent="0.25">
      <c r="A294" s="603"/>
      <c r="B294" s="593"/>
      <c r="C294" s="596"/>
      <c r="D294" s="197" t="s">
        <v>9</v>
      </c>
      <c r="E294" s="537"/>
      <c r="F294" s="198"/>
      <c r="G294" s="198"/>
      <c r="H294" s="449"/>
      <c r="I294" s="449"/>
      <c r="J294" s="599"/>
      <c r="K294" s="252"/>
      <c r="L294" s="200"/>
      <c r="M294" s="200"/>
      <c r="N294" s="233">
        <f t="shared" si="110"/>
        <v>0</v>
      </c>
    </row>
    <row r="295" spans="1:14" s="32" customFormat="1" ht="22.5" x14ac:dyDescent="0.25">
      <c r="A295" s="603" t="s">
        <v>214</v>
      </c>
      <c r="B295" s="593" t="s">
        <v>217</v>
      </c>
      <c r="C295" s="594"/>
      <c r="D295" s="196" t="s">
        <v>15</v>
      </c>
      <c r="E295" s="57">
        <f t="shared" ref="E295" si="144">SUM(E296:E298)</f>
        <v>0</v>
      </c>
      <c r="F295" s="57">
        <f t="shared" ref="F295" si="145">SUM(F296:F298)</f>
        <v>0</v>
      </c>
      <c r="G295" s="57">
        <f t="shared" ref="G295" si="146">SUM(G296:G298)</f>
        <v>0</v>
      </c>
      <c r="H295" s="57">
        <f t="shared" ref="H295" si="147">SUM(H296:H298)</f>
        <v>0</v>
      </c>
      <c r="I295" s="57">
        <f t="shared" ref="I295" si="148">SUM(I296:I298)</f>
        <v>0</v>
      </c>
      <c r="J295" s="597" t="s">
        <v>344</v>
      </c>
      <c r="K295" s="251">
        <f t="shared" ref="K295" si="149">SUM(K296:K298)</f>
        <v>0</v>
      </c>
      <c r="L295" s="57">
        <f t="shared" ref="L295" si="150">SUM(L296:L298)</f>
        <v>0</v>
      </c>
      <c r="M295" s="57">
        <f t="shared" ref="M295" si="151">SUM(M296:M298)</f>
        <v>0</v>
      </c>
      <c r="N295" s="67">
        <f t="shared" si="110"/>
        <v>0</v>
      </c>
    </row>
    <row r="296" spans="1:14" s="32" customFormat="1" ht="23.25" x14ac:dyDescent="0.25">
      <c r="A296" s="603"/>
      <c r="B296" s="593"/>
      <c r="C296" s="595"/>
      <c r="D296" s="197" t="s">
        <v>16</v>
      </c>
      <c r="E296" s="537"/>
      <c r="F296" s="198"/>
      <c r="G296" s="198"/>
      <c r="H296" s="449"/>
      <c r="I296" s="449"/>
      <c r="J296" s="598"/>
      <c r="K296" s="252"/>
      <c r="L296" s="200"/>
      <c r="M296" s="200"/>
      <c r="N296" s="233">
        <f t="shared" si="110"/>
        <v>0</v>
      </c>
    </row>
    <row r="297" spans="1:14" s="32" customFormat="1" ht="23.25" x14ac:dyDescent="0.25">
      <c r="A297" s="603"/>
      <c r="B297" s="593"/>
      <c r="C297" s="595"/>
      <c r="D297" s="197" t="s">
        <v>8</v>
      </c>
      <c r="E297" s="537"/>
      <c r="F297" s="198"/>
      <c r="G297" s="198"/>
      <c r="H297" s="449"/>
      <c r="I297" s="449"/>
      <c r="J297" s="598"/>
      <c r="K297" s="252"/>
      <c r="L297" s="200"/>
      <c r="M297" s="200"/>
      <c r="N297" s="233">
        <f t="shared" si="110"/>
        <v>0</v>
      </c>
    </row>
    <row r="298" spans="1:14" s="32" customFormat="1" ht="23.25" x14ac:dyDescent="0.25">
      <c r="A298" s="603"/>
      <c r="B298" s="593"/>
      <c r="C298" s="596"/>
      <c r="D298" s="197" t="s">
        <v>9</v>
      </c>
      <c r="E298" s="537"/>
      <c r="F298" s="198"/>
      <c r="G298" s="198"/>
      <c r="H298" s="449"/>
      <c r="I298" s="449"/>
      <c r="J298" s="599"/>
      <c r="K298" s="252"/>
      <c r="L298" s="200"/>
      <c r="M298" s="200"/>
      <c r="N298" s="233">
        <f t="shared" si="110"/>
        <v>0</v>
      </c>
    </row>
    <row r="299" spans="1:14" s="32" customFormat="1" ht="22.5" x14ac:dyDescent="0.25">
      <c r="A299" s="603" t="s">
        <v>342</v>
      </c>
      <c r="B299" s="593" t="s">
        <v>218</v>
      </c>
      <c r="C299" s="594"/>
      <c r="D299" s="196" t="s">
        <v>15</v>
      </c>
      <c r="E299" s="57">
        <f t="shared" ref="E299" si="152">SUM(E300:E302)</f>
        <v>0</v>
      </c>
      <c r="F299" s="57">
        <f t="shared" ref="F299" si="153">SUM(F300:F302)</f>
        <v>0</v>
      </c>
      <c r="G299" s="57">
        <f t="shared" ref="G299" si="154">SUM(G300:G302)</f>
        <v>0</v>
      </c>
      <c r="H299" s="57">
        <f t="shared" ref="H299" si="155">SUM(H300:H302)</f>
        <v>0</v>
      </c>
      <c r="I299" s="57">
        <f t="shared" ref="I299" si="156">SUM(I300:I302)</f>
        <v>0</v>
      </c>
      <c r="J299" s="597" t="s">
        <v>345</v>
      </c>
      <c r="K299" s="251">
        <f t="shared" ref="K299" si="157">SUM(K300:K302)</f>
        <v>0</v>
      </c>
      <c r="L299" s="57">
        <f t="shared" ref="L299" si="158">SUM(L300:L302)</f>
        <v>0</v>
      </c>
      <c r="M299" s="57">
        <f t="shared" ref="M299" si="159">SUM(M300:M302)</f>
        <v>0</v>
      </c>
      <c r="N299" s="67">
        <f t="shared" si="110"/>
        <v>0</v>
      </c>
    </row>
    <row r="300" spans="1:14" s="32" customFormat="1" ht="23.25" x14ac:dyDescent="0.25">
      <c r="A300" s="603"/>
      <c r="B300" s="593"/>
      <c r="C300" s="595"/>
      <c r="D300" s="197" t="s">
        <v>16</v>
      </c>
      <c r="E300" s="537"/>
      <c r="F300" s="198"/>
      <c r="G300" s="198"/>
      <c r="H300" s="449"/>
      <c r="I300" s="449"/>
      <c r="J300" s="598"/>
      <c r="K300" s="252"/>
      <c r="L300" s="200"/>
      <c r="M300" s="200"/>
      <c r="N300" s="233">
        <f>E300+H300+I300+K300+L300+M300</f>
        <v>0</v>
      </c>
    </row>
    <row r="301" spans="1:14" s="32" customFormat="1" ht="23.25" x14ac:dyDescent="0.25">
      <c r="A301" s="603"/>
      <c r="B301" s="593"/>
      <c r="C301" s="595"/>
      <c r="D301" s="197" t="s">
        <v>8</v>
      </c>
      <c r="E301" s="537"/>
      <c r="F301" s="198"/>
      <c r="G301" s="198"/>
      <c r="H301" s="449"/>
      <c r="I301" s="449"/>
      <c r="J301" s="598"/>
      <c r="K301" s="252"/>
      <c r="L301" s="200"/>
      <c r="M301" s="200"/>
      <c r="N301" s="233">
        <f t="shared" si="110"/>
        <v>0</v>
      </c>
    </row>
    <row r="302" spans="1:14" s="32" customFormat="1" ht="23.25" x14ac:dyDescent="0.25">
      <c r="A302" s="603"/>
      <c r="B302" s="593"/>
      <c r="C302" s="596"/>
      <c r="D302" s="197" t="s">
        <v>9</v>
      </c>
      <c r="E302" s="537"/>
      <c r="F302" s="198"/>
      <c r="G302" s="198"/>
      <c r="H302" s="449"/>
      <c r="I302" s="449"/>
      <c r="J302" s="599"/>
      <c r="K302" s="252"/>
      <c r="L302" s="200"/>
      <c r="M302" s="200"/>
      <c r="N302" s="233">
        <f t="shared" si="110"/>
        <v>0</v>
      </c>
    </row>
    <row r="303" spans="1:14" s="32" customFormat="1" ht="49.5" customHeight="1" x14ac:dyDescent="0.25">
      <c r="A303" s="734" t="str">
        <f>E142</f>
        <v>III</v>
      </c>
      <c r="B303" s="56" t="s">
        <v>46</v>
      </c>
      <c r="C303" s="698"/>
      <c r="D303" s="41" t="s">
        <v>7</v>
      </c>
      <c r="E303" s="213">
        <f>E304+E305+E306</f>
        <v>8.6911849999999991</v>
      </c>
      <c r="F303" s="213">
        <f t="shared" ref="F303:H303" si="160">F304+F305+F306</f>
        <v>8.6911849999999991</v>
      </c>
      <c r="G303" s="213">
        <f t="shared" si="160"/>
        <v>8.6911849999999991</v>
      </c>
      <c r="H303" s="213">
        <f t="shared" si="160"/>
        <v>334.69258600000001</v>
      </c>
      <c r="I303" s="213">
        <f>I304+I305+I306</f>
        <v>238.75488999999999</v>
      </c>
      <c r="J303" s="666"/>
      <c r="K303" s="248">
        <f>K304+K305+K306</f>
        <v>33.880000000000003</v>
      </c>
      <c r="L303" s="213">
        <f>L304+L305+L306</f>
        <v>5.16</v>
      </c>
      <c r="M303" s="213">
        <f t="shared" ref="M303" si="161">M304+M305+M306</f>
        <v>5.21</v>
      </c>
      <c r="N303" s="213">
        <f>N304+N305+N306</f>
        <v>626.38866099999996</v>
      </c>
    </row>
    <row r="304" spans="1:14" s="32" customFormat="1" ht="26.25" customHeight="1" x14ac:dyDescent="0.25">
      <c r="A304" s="735"/>
      <c r="B304" s="669" t="str">
        <f>F142</f>
        <v>ОБРАЗОВАНИЕ</v>
      </c>
      <c r="C304" s="699"/>
      <c r="D304" s="42" t="s">
        <v>16</v>
      </c>
      <c r="E304" s="215">
        <f>E187+E191++E195+E199+E203+E207+E211+E215+E219+E223+E228+E232+E236+E240+E245+E250+E254+E258+E262+E266++E271+E275+E279+E284+E288+E292+E296+E300</f>
        <v>0</v>
      </c>
      <c r="F304" s="215">
        <f t="shared" ref="F304:I304" si="162">F187+F191++F195+F199+F203+F207+F211+F215+F219+F223+F228+F232+F236+F240+F245+F250+F254+F258+F262+F266++F271+F275+F279+F284+F288+F292+F296+F300</f>
        <v>0</v>
      </c>
      <c r="G304" s="215">
        <f t="shared" si="162"/>
        <v>0</v>
      </c>
      <c r="H304" s="215">
        <f t="shared" si="162"/>
        <v>0</v>
      </c>
      <c r="I304" s="215">
        <f t="shared" si="162"/>
        <v>0</v>
      </c>
      <c r="J304" s="701"/>
      <c r="K304" s="249"/>
      <c r="L304" s="215">
        <f>L187+L191++L195+L199+L203+L207+L211+L215+L219+L223+L228+L232+L236+L240+L245+L250+L254+L258+L262+L266+L271+L275+L279+L284+L288+L292+L296+L300</f>
        <v>0</v>
      </c>
      <c r="M304" s="215">
        <f>M187+M191++M195+M199+M203+M207+M211+M215+M219+M223+M228+M232+M236+M240+M245+M250+M254+M258+M262+M266+M271+M275+M279+M284+M288+M292+M296+M300</f>
        <v>0</v>
      </c>
      <c r="N304" s="303">
        <f>E304+H304+I304+K304+L304+M304</f>
        <v>0</v>
      </c>
    </row>
    <row r="305" spans="1:14" s="32" customFormat="1" ht="27.75" customHeight="1" x14ac:dyDescent="0.25">
      <c r="A305" s="735"/>
      <c r="B305" s="669"/>
      <c r="C305" s="699"/>
      <c r="D305" s="42" t="s">
        <v>8</v>
      </c>
      <c r="E305" s="215">
        <f t="shared" ref="E305:I306" si="163">E188+E192++E196+E200+E204+E208+E212+E216+E220+E224+E229+E233+E237+E241+E246+E251+E255+E259+E263+E267++E272+E276+E280+E285+E289+E293+E297+E301</f>
        <v>3.35</v>
      </c>
      <c r="F305" s="215">
        <f t="shared" si="163"/>
        <v>3.35</v>
      </c>
      <c r="G305" s="215">
        <f t="shared" si="163"/>
        <v>3.35</v>
      </c>
      <c r="H305" s="215">
        <f t="shared" si="163"/>
        <v>325.36158599999999</v>
      </c>
      <c r="I305" s="215">
        <f t="shared" si="163"/>
        <v>237.185565</v>
      </c>
      <c r="J305" s="701"/>
      <c r="K305" s="249">
        <v>30.3</v>
      </c>
      <c r="L305" s="215">
        <f t="shared" ref="L305:M306" si="164">L188+L192++L196+L200+L204+L208+L212+L216+L220+L224+L229+L233+L237+L241+L246+L251+L255+L259+L263+L267+L272+L276+L280+L285+L289+L293+L297+L301</f>
        <v>4.5</v>
      </c>
      <c r="M305" s="215">
        <f t="shared" si="164"/>
        <v>4.5</v>
      </c>
      <c r="N305" s="303">
        <f>E305+H305+I305+K305+L305+M305</f>
        <v>605.19715099999996</v>
      </c>
    </row>
    <row r="306" spans="1:14" s="32" customFormat="1" ht="25.5" customHeight="1" thickBot="1" x14ac:dyDescent="0.3">
      <c r="A306" s="736"/>
      <c r="B306" s="703"/>
      <c r="C306" s="700"/>
      <c r="D306" s="360" t="s">
        <v>9</v>
      </c>
      <c r="E306" s="215">
        <f t="shared" si="163"/>
        <v>5.3411849999999994</v>
      </c>
      <c r="F306" s="215">
        <f t="shared" si="163"/>
        <v>5.3411849999999994</v>
      </c>
      <c r="G306" s="215">
        <f t="shared" si="163"/>
        <v>5.3411849999999994</v>
      </c>
      <c r="H306" s="215">
        <f t="shared" si="163"/>
        <v>9.3309999999999995</v>
      </c>
      <c r="I306" s="215">
        <f t="shared" si="163"/>
        <v>1.5693250000000001</v>
      </c>
      <c r="J306" s="702"/>
      <c r="K306" s="249">
        <v>3.58</v>
      </c>
      <c r="L306" s="215">
        <f t="shared" si="164"/>
        <v>0.66</v>
      </c>
      <c r="M306" s="215">
        <f t="shared" si="164"/>
        <v>0.71</v>
      </c>
      <c r="N306" s="363">
        <f t="shared" ref="N306" si="165">E306+H306+I306+K306+L306+M306</f>
        <v>21.191509999999997</v>
      </c>
    </row>
    <row r="307" spans="1:14" s="32" customFormat="1" ht="36.75" customHeight="1" thickBot="1" x14ac:dyDescent="0.3">
      <c r="A307" s="52"/>
      <c r="B307" s="53"/>
      <c r="C307" s="53"/>
      <c r="D307" s="53"/>
      <c r="E307" s="546" t="s">
        <v>54</v>
      </c>
      <c r="F307" s="81" t="s">
        <v>53</v>
      </c>
      <c r="G307" s="83"/>
      <c r="H307" s="53"/>
      <c r="I307" s="53"/>
      <c r="J307" s="53"/>
      <c r="K307" s="245"/>
      <c r="L307" s="53"/>
      <c r="M307" s="53"/>
      <c r="N307" s="54"/>
    </row>
    <row r="308" spans="1:14" s="32" customFormat="1" ht="25.5" customHeight="1" thickBot="1" x14ac:dyDescent="0.3">
      <c r="A308" s="629" t="s">
        <v>219</v>
      </c>
      <c r="B308" s="630"/>
      <c r="C308" s="630"/>
      <c r="D308" s="630"/>
      <c r="E308" s="630"/>
      <c r="F308" s="630"/>
      <c r="G308" s="630"/>
      <c r="H308" s="630"/>
      <c r="I308" s="630"/>
      <c r="J308" s="630"/>
      <c r="K308" s="630"/>
      <c r="L308" s="630"/>
      <c r="M308" s="630"/>
      <c r="N308" s="631"/>
    </row>
    <row r="309" spans="1:14" s="32" customFormat="1" ht="0.75" hidden="1" customHeight="1" x14ac:dyDescent="0.25">
      <c r="A309" s="675" t="s">
        <v>10</v>
      </c>
      <c r="B309" s="424" t="s">
        <v>220</v>
      </c>
      <c r="C309" s="412"/>
      <c r="D309" s="36">
        <v>43831</v>
      </c>
      <c r="E309" s="560">
        <v>0.76</v>
      </c>
      <c r="F309" s="468"/>
      <c r="G309" s="468"/>
      <c r="H309" s="468">
        <v>10.76</v>
      </c>
      <c r="I309" s="468">
        <v>13.97</v>
      </c>
      <c r="J309" s="64"/>
      <c r="K309" s="246"/>
      <c r="L309" s="468">
        <v>32.82</v>
      </c>
      <c r="M309" s="468">
        <v>32.82</v>
      </c>
      <c r="N309" s="469"/>
    </row>
    <row r="310" spans="1:14" s="32" customFormat="1" hidden="1" x14ac:dyDescent="0.25">
      <c r="A310" s="658"/>
      <c r="B310" s="425" t="s">
        <v>113</v>
      </c>
      <c r="C310" s="442">
        <v>7.0000000000000007E-2</v>
      </c>
      <c r="D310" s="408">
        <v>43831</v>
      </c>
      <c r="E310" s="442">
        <v>0.4</v>
      </c>
      <c r="F310" s="23"/>
      <c r="G310" s="23"/>
      <c r="H310" s="442">
        <v>0.52200000000000002</v>
      </c>
      <c r="I310" s="442">
        <v>0.6</v>
      </c>
      <c r="J310" s="23"/>
      <c r="K310" s="23"/>
      <c r="L310" s="442">
        <v>0.7</v>
      </c>
      <c r="M310" s="442">
        <v>0.8</v>
      </c>
      <c r="N310" s="430"/>
    </row>
    <row r="311" spans="1:14" s="32" customFormat="1" ht="117" hidden="1" x14ac:dyDescent="0.25">
      <c r="A311" s="659" t="s">
        <v>11</v>
      </c>
      <c r="B311" s="424" t="s">
        <v>221</v>
      </c>
      <c r="C311" s="412"/>
      <c r="D311" s="36">
        <v>43831</v>
      </c>
      <c r="E311" s="202"/>
      <c r="F311" s="35"/>
      <c r="G311" s="35"/>
      <c r="H311" s="35"/>
      <c r="I311" s="35"/>
      <c r="J311" s="404"/>
      <c r="K311" s="405"/>
      <c r="L311" s="423"/>
      <c r="M311" s="423"/>
      <c r="N311" s="406"/>
    </row>
    <row r="312" spans="1:14" s="32" customFormat="1" hidden="1" x14ac:dyDescent="0.25">
      <c r="A312" s="658"/>
      <c r="B312" s="425" t="s">
        <v>113</v>
      </c>
      <c r="C312" s="442">
        <v>9</v>
      </c>
      <c r="D312" s="408">
        <v>43831</v>
      </c>
      <c r="E312" s="205">
        <v>12</v>
      </c>
      <c r="F312" s="23"/>
      <c r="G312" s="23"/>
      <c r="H312" s="23">
        <v>15</v>
      </c>
      <c r="I312" s="23">
        <v>18</v>
      </c>
      <c r="J312" s="33"/>
      <c r="K312" s="247"/>
      <c r="L312" s="23">
        <v>20</v>
      </c>
      <c r="M312" s="23">
        <v>22</v>
      </c>
      <c r="N312" s="9"/>
    </row>
    <row r="313" spans="1:14" s="32" customFormat="1" hidden="1" x14ac:dyDescent="0.25">
      <c r="A313" s="659" t="s">
        <v>75</v>
      </c>
      <c r="B313" s="424"/>
      <c r="C313" s="412"/>
      <c r="D313" s="36">
        <v>43831</v>
      </c>
      <c r="E313" s="476"/>
      <c r="F313" s="477"/>
      <c r="G313" s="477"/>
      <c r="H313" s="476"/>
      <c r="I313" s="476"/>
      <c r="J313" s="478"/>
      <c r="K313" s="479"/>
      <c r="L313" s="476"/>
      <c r="M313" s="480"/>
      <c r="N313" s="476"/>
    </row>
    <row r="314" spans="1:14" s="32" customFormat="1" hidden="1" x14ac:dyDescent="0.25">
      <c r="A314" s="658"/>
      <c r="B314" s="425" t="s">
        <v>113</v>
      </c>
      <c r="C314" s="470"/>
      <c r="D314" s="408">
        <v>43831</v>
      </c>
      <c r="E314" s="471"/>
      <c r="F314" s="472"/>
      <c r="G314" s="472"/>
      <c r="H314" s="471"/>
      <c r="I314" s="471"/>
      <c r="J314" s="473"/>
      <c r="K314" s="474"/>
      <c r="L314" s="471"/>
      <c r="M314" s="475"/>
      <c r="N314" s="430"/>
    </row>
    <row r="315" spans="1:14" s="32" customFormat="1" ht="1.5" hidden="1" customHeight="1" x14ac:dyDescent="0.25">
      <c r="A315" s="659" t="s">
        <v>76</v>
      </c>
      <c r="B315" s="424"/>
      <c r="C315" s="412"/>
      <c r="D315" s="36">
        <v>43831</v>
      </c>
      <c r="E315" s="202"/>
      <c r="F315" s="35"/>
      <c r="G315" s="35"/>
      <c r="H315" s="35"/>
      <c r="I315" s="35"/>
      <c r="J315" s="404"/>
      <c r="K315" s="405"/>
      <c r="L315" s="423"/>
      <c r="M315" s="481"/>
      <c r="N315" s="4"/>
    </row>
    <row r="316" spans="1:14" s="32" customFormat="1" ht="39" hidden="1" customHeight="1" x14ac:dyDescent="0.25">
      <c r="A316" s="658"/>
      <c r="B316" s="425" t="s">
        <v>113</v>
      </c>
      <c r="C316" s="442"/>
      <c r="D316" s="408">
        <v>43831</v>
      </c>
      <c r="E316" s="205"/>
      <c r="F316" s="23"/>
      <c r="G316" s="23"/>
      <c r="H316" s="23"/>
      <c r="I316" s="23"/>
      <c r="J316" s="33"/>
      <c r="K316" s="247"/>
      <c r="L316" s="23"/>
      <c r="M316" s="23"/>
      <c r="N316" s="482"/>
    </row>
    <row r="317" spans="1:14" s="32" customFormat="1" ht="55.5" customHeight="1" x14ac:dyDescent="0.25">
      <c r="A317" s="13"/>
      <c r="B317" s="14" t="s">
        <v>12</v>
      </c>
      <c r="C317" s="624" t="s">
        <v>13</v>
      </c>
      <c r="D317" s="625"/>
      <c r="E317" s="625"/>
      <c r="F317" s="625"/>
      <c r="G317" s="625"/>
      <c r="H317" s="625"/>
      <c r="I317" s="625"/>
      <c r="J317" s="626"/>
      <c r="K317" s="632"/>
      <c r="L317" s="633"/>
      <c r="M317" s="633"/>
      <c r="N317" s="634"/>
    </row>
    <row r="318" spans="1:14" s="32" customFormat="1" ht="42.75" customHeight="1" x14ac:dyDescent="0.25">
      <c r="A318" s="610" t="s">
        <v>14</v>
      </c>
      <c r="B318" s="620" t="s">
        <v>222</v>
      </c>
      <c r="C318" s="772"/>
      <c r="D318" s="572" t="s">
        <v>15</v>
      </c>
      <c r="E318" s="463">
        <f>SUM(E319:E321)</f>
        <v>13.80909065</v>
      </c>
      <c r="F318" s="463">
        <f>SUM(F319:F321)</f>
        <v>13.80909065</v>
      </c>
      <c r="G318" s="463">
        <f>SUM(G319:G321)</f>
        <v>13.80909065</v>
      </c>
      <c r="H318" s="463">
        <f>SUM(H319:H321)</f>
        <v>0</v>
      </c>
      <c r="I318" s="463">
        <f>SUM(I319:I321)</f>
        <v>0</v>
      </c>
      <c r="J318" s="605" t="s">
        <v>353</v>
      </c>
      <c r="K318" s="251">
        <f t="shared" ref="K318:M318" si="166">SUM(K319:K321)</f>
        <v>0</v>
      </c>
      <c r="L318" s="57">
        <f t="shared" si="166"/>
        <v>0</v>
      </c>
      <c r="M318" s="57">
        <f t="shared" si="166"/>
        <v>0</v>
      </c>
      <c r="N318" s="67">
        <f>E318+H318+I318+K318+L318+M318</f>
        <v>13.80909065</v>
      </c>
    </row>
    <row r="319" spans="1:14" s="32" customFormat="1" ht="49.5" customHeight="1" x14ac:dyDescent="0.25">
      <c r="A319" s="611"/>
      <c r="B319" s="771"/>
      <c r="C319" s="773"/>
      <c r="D319" s="573" t="s">
        <v>16</v>
      </c>
      <c r="E319" s="550">
        <v>13.433</v>
      </c>
      <c r="F319" s="550">
        <v>13.433</v>
      </c>
      <c r="G319" s="550">
        <v>13.433</v>
      </c>
      <c r="H319" s="464"/>
      <c r="I319" s="464"/>
      <c r="J319" s="606"/>
      <c r="K319" s="251"/>
      <c r="L319" s="200"/>
      <c r="M319" s="200"/>
      <c r="N319" s="233">
        <f t="shared" ref="N319:N321" si="167">E319+H319+I319+K319+L319+M319</f>
        <v>13.433</v>
      </c>
    </row>
    <row r="320" spans="1:14" s="32" customFormat="1" ht="48.75" customHeight="1" x14ac:dyDescent="0.25">
      <c r="A320" s="611"/>
      <c r="B320" s="771"/>
      <c r="C320" s="773"/>
      <c r="D320" s="573" t="s">
        <v>8</v>
      </c>
      <c r="E320" s="550">
        <v>0.27414699999999997</v>
      </c>
      <c r="F320" s="550">
        <v>0.27414699999999997</v>
      </c>
      <c r="G320" s="550">
        <v>0.27414699999999997</v>
      </c>
      <c r="H320" s="464"/>
      <c r="I320" s="464"/>
      <c r="J320" s="606"/>
      <c r="K320" s="251"/>
      <c r="L320" s="200"/>
      <c r="M320" s="200"/>
      <c r="N320" s="233">
        <f t="shared" si="167"/>
        <v>0.27414699999999997</v>
      </c>
    </row>
    <row r="321" spans="1:14" s="32" customFormat="1" ht="53.25" customHeight="1" x14ac:dyDescent="0.25">
      <c r="A321" s="612"/>
      <c r="B321" s="771"/>
      <c r="C321" s="774"/>
      <c r="D321" s="573" t="s">
        <v>9</v>
      </c>
      <c r="E321" s="550">
        <v>0.10194365</v>
      </c>
      <c r="F321" s="550">
        <v>0.10194365</v>
      </c>
      <c r="G321" s="550">
        <v>0.10194365</v>
      </c>
      <c r="H321" s="464"/>
      <c r="I321" s="464"/>
      <c r="J321" s="607"/>
      <c r="K321" s="251"/>
      <c r="L321" s="200"/>
      <c r="M321" s="200"/>
      <c r="N321" s="233">
        <f t="shared" si="167"/>
        <v>0.10194365</v>
      </c>
    </row>
    <row r="322" spans="1:14" s="32" customFormat="1" ht="40.5" customHeight="1" x14ac:dyDescent="0.25">
      <c r="A322" s="610" t="s">
        <v>33</v>
      </c>
      <c r="B322" s="635" t="s">
        <v>286</v>
      </c>
      <c r="C322" s="616"/>
      <c r="D322" s="196" t="s">
        <v>15</v>
      </c>
      <c r="E322" s="57">
        <f>SUM(E323:E325)</f>
        <v>27.549889</v>
      </c>
      <c r="F322" s="57">
        <f>SUM(F323:F325)</f>
        <v>27.549889</v>
      </c>
      <c r="G322" s="57">
        <f>SUM(G323:G325)</f>
        <v>27.549889</v>
      </c>
      <c r="H322" s="57">
        <f>SUM(H323:H325)</f>
        <v>0</v>
      </c>
      <c r="I322" s="57">
        <f>SUM(I323:I325)</f>
        <v>0</v>
      </c>
      <c r="J322" s="597" t="s">
        <v>360</v>
      </c>
      <c r="K322" s="251">
        <f t="shared" ref="K322:M322" si="168">SUM(K323:K325)</f>
        <v>0</v>
      </c>
      <c r="L322" s="57">
        <f t="shared" si="168"/>
        <v>0</v>
      </c>
      <c r="M322" s="57">
        <f t="shared" si="168"/>
        <v>0</v>
      </c>
      <c r="N322" s="67">
        <f>E322+H322+I322+K322+L322+M322</f>
        <v>27.549889</v>
      </c>
    </row>
    <row r="323" spans="1:14" s="32" customFormat="1" ht="40.5" customHeight="1" x14ac:dyDescent="0.25">
      <c r="A323" s="611"/>
      <c r="B323" s="636"/>
      <c r="C323" s="617"/>
      <c r="D323" s="197" t="s">
        <v>16</v>
      </c>
      <c r="E323" s="537"/>
      <c r="F323" s="198"/>
      <c r="G323" s="198"/>
      <c r="H323" s="449"/>
      <c r="I323" s="449"/>
      <c r="J323" s="598"/>
      <c r="K323" s="483"/>
      <c r="L323" s="200"/>
      <c r="M323" s="200"/>
      <c r="N323" s="233">
        <f t="shared" ref="N323:N325" si="169">E323+H323+I323+K323+L323+M323</f>
        <v>0</v>
      </c>
    </row>
    <row r="324" spans="1:14" s="32" customFormat="1" ht="41.25" customHeight="1" x14ac:dyDescent="0.25">
      <c r="A324" s="611"/>
      <c r="B324" s="636"/>
      <c r="C324" s="617"/>
      <c r="D324" s="197" t="s">
        <v>8</v>
      </c>
      <c r="E324" s="537">
        <v>26.65</v>
      </c>
      <c r="F324" s="592">
        <v>26.65</v>
      </c>
      <c r="G324" s="592">
        <v>26.65</v>
      </c>
      <c r="H324" s="449"/>
      <c r="I324" s="449"/>
      <c r="J324" s="598"/>
      <c r="K324" s="483"/>
      <c r="L324" s="200"/>
      <c r="M324" s="200"/>
      <c r="N324" s="233">
        <f>E324+H324+I324+K324+L324+M324</f>
        <v>26.65</v>
      </c>
    </row>
    <row r="325" spans="1:14" s="32" customFormat="1" ht="38.25" customHeight="1" thickBot="1" x14ac:dyDescent="0.3">
      <c r="A325" s="612"/>
      <c r="B325" s="637"/>
      <c r="C325" s="618"/>
      <c r="D325" s="197" t="s">
        <v>9</v>
      </c>
      <c r="E325" s="537">
        <v>0.89988900000000005</v>
      </c>
      <c r="F325" s="592">
        <v>0.89988900000000005</v>
      </c>
      <c r="G325" s="592">
        <v>0.89988900000000005</v>
      </c>
      <c r="H325" s="449"/>
      <c r="I325" s="449"/>
      <c r="J325" s="599"/>
      <c r="K325" s="483"/>
      <c r="L325" s="200"/>
      <c r="M325" s="200"/>
      <c r="N325" s="233">
        <f t="shared" si="169"/>
        <v>0.89988900000000005</v>
      </c>
    </row>
    <row r="326" spans="1:14" s="32" customFormat="1" ht="63.75" hidden="1" customHeight="1" thickBot="1" x14ac:dyDescent="0.3">
      <c r="A326" s="600"/>
      <c r="B326" s="630"/>
      <c r="C326" s="601"/>
      <c r="D326" s="630"/>
      <c r="E326" s="630"/>
      <c r="F326" s="630"/>
      <c r="G326" s="630"/>
      <c r="H326" s="630"/>
      <c r="I326" s="630"/>
      <c r="J326" s="630"/>
      <c r="K326" s="630"/>
      <c r="L326" s="630"/>
      <c r="M326" s="630"/>
      <c r="N326" s="631"/>
    </row>
    <row r="327" spans="1:14" s="32" customFormat="1" ht="0.75" customHeight="1" x14ac:dyDescent="0.25">
      <c r="A327" s="675" t="s">
        <v>10</v>
      </c>
      <c r="B327" s="424" t="s">
        <v>223</v>
      </c>
      <c r="C327" s="435"/>
      <c r="D327" s="36">
        <v>43831</v>
      </c>
      <c r="E327" s="547">
        <v>10.76</v>
      </c>
      <c r="F327" s="26"/>
      <c r="G327" s="26"/>
      <c r="H327" s="26">
        <v>10.76</v>
      </c>
      <c r="I327" s="26">
        <v>13.97</v>
      </c>
      <c r="J327" s="34"/>
      <c r="K327" s="254"/>
      <c r="L327" s="484">
        <v>32.82</v>
      </c>
      <c r="M327" s="484">
        <v>32.82</v>
      </c>
      <c r="N327" s="30"/>
    </row>
    <row r="328" spans="1:14" s="32" customFormat="1" hidden="1" x14ac:dyDescent="0.25">
      <c r="A328" s="657"/>
      <c r="B328" s="425" t="s">
        <v>113</v>
      </c>
      <c r="C328" s="470">
        <v>7.0000000000000007E-2</v>
      </c>
      <c r="D328" s="408">
        <v>43831</v>
      </c>
      <c r="E328" s="561">
        <v>0</v>
      </c>
      <c r="F328" s="485"/>
      <c r="G328" s="485"/>
      <c r="H328" s="485">
        <v>0</v>
      </c>
      <c r="I328" s="485">
        <v>0</v>
      </c>
      <c r="J328" s="485"/>
      <c r="K328" s="485"/>
      <c r="L328" s="485">
        <v>0</v>
      </c>
      <c r="M328" s="485">
        <v>0</v>
      </c>
      <c r="N328" s="485"/>
    </row>
    <row r="329" spans="1:14" s="32" customFormat="1" ht="39" hidden="1" x14ac:dyDescent="0.25">
      <c r="A329" s="656" t="s">
        <v>11</v>
      </c>
      <c r="B329" s="424" t="s">
        <v>224</v>
      </c>
      <c r="C329" s="412"/>
      <c r="D329" s="36">
        <v>43831</v>
      </c>
      <c r="E329" s="429">
        <v>0.45</v>
      </c>
      <c r="F329" s="433"/>
      <c r="G329" s="433"/>
      <c r="H329" s="433">
        <v>0.59</v>
      </c>
      <c r="I329" s="433">
        <v>0.78</v>
      </c>
      <c r="J329" s="433"/>
      <c r="K329" s="254"/>
      <c r="L329" s="4">
        <v>1.84</v>
      </c>
      <c r="M329" s="4">
        <v>1.83</v>
      </c>
      <c r="N329" s="4"/>
    </row>
    <row r="330" spans="1:14" s="32" customFormat="1" hidden="1" x14ac:dyDescent="0.25">
      <c r="A330" s="656"/>
      <c r="B330" s="425" t="s">
        <v>113</v>
      </c>
      <c r="C330" s="447">
        <v>2E-3</v>
      </c>
      <c r="D330" s="408">
        <v>43831</v>
      </c>
      <c r="E330" s="561">
        <v>0</v>
      </c>
      <c r="F330" s="485"/>
      <c r="G330" s="485"/>
      <c r="H330" s="485">
        <v>0</v>
      </c>
      <c r="I330" s="485">
        <v>0</v>
      </c>
      <c r="J330" s="485"/>
      <c r="K330" s="485"/>
      <c r="L330" s="485">
        <v>0</v>
      </c>
      <c r="M330" s="485">
        <v>0</v>
      </c>
      <c r="N330" s="485"/>
    </row>
    <row r="331" spans="1:14" s="32" customFormat="1" ht="22.5" hidden="1" customHeight="1" x14ac:dyDescent="0.25">
      <c r="A331" s="15"/>
      <c r="B331" s="16" t="s">
        <v>12</v>
      </c>
      <c r="C331" s="624" t="s">
        <v>13</v>
      </c>
      <c r="D331" s="625"/>
      <c r="E331" s="625"/>
      <c r="F331" s="625"/>
      <c r="G331" s="625"/>
      <c r="H331" s="625"/>
      <c r="I331" s="625"/>
      <c r="J331" s="626"/>
      <c r="K331" s="632"/>
      <c r="L331" s="633"/>
      <c r="M331" s="633"/>
      <c r="N331" s="634"/>
    </row>
    <row r="332" spans="1:14" s="32" customFormat="1" ht="7.5" hidden="1" customHeight="1" x14ac:dyDescent="0.25">
      <c r="A332" s="611" t="s">
        <v>23</v>
      </c>
      <c r="B332" s="628" t="s">
        <v>225</v>
      </c>
      <c r="C332" s="644"/>
      <c r="D332" s="531" t="s">
        <v>15</v>
      </c>
      <c r="E332" s="533">
        <f t="shared" ref="E332:I332" si="170">SUM(E333:E335)</f>
        <v>0</v>
      </c>
      <c r="F332" s="533">
        <f t="shared" si="170"/>
        <v>0</v>
      </c>
      <c r="G332" s="533">
        <f t="shared" si="170"/>
        <v>0</v>
      </c>
      <c r="H332" s="533">
        <f t="shared" si="170"/>
        <v>11.62</v>
      </c>
      <c r="I332" s="533">
        <f t="shared" si="170"/>
        <v>0</v>
      </c>
      <c r="J332" s="776" t="s">
        <v>282</v>
      </c>
      <c r="K332" s="251">
        <f>SUM(K333:K335)</f>
        <v>0</v>
      </c>
      <c r="L332" s="57">
        <f t="shared" ref="L332:M332" si="171">SUM(L333:L335)</f>
        <v>0</v>
      </c>
      <c r="M332" s="57">
        <f t="shared" si="171"/>
        <v>0</v>
      </c>
      <c r="N332" s="67">
        <f>E332+H332+I332+K332+L332+M332</f>
        <v>11.62</v>
      </c>
    </row>
    <row r="333" spans="1:14" s="32" customFormat="1" ht="22.5" hidden="1" customHeight="1" x14ac:dyDescent="0.25">
      <c r="A333" s="611"/>
      <c r="B333" s="628"/>
      <c r="C333" s="645"/>
      <c r="D333" s="532" t="s">
        <v>16</v>
      </c>
      <c r="E333" s="530"/>
      <c r="F333" s="530"/>
      <c r="G333" s="530"/>
      <c r="H333" s="530"/>
      <c r="I333" s="530"/>
      <c r="J333" s="777"/>
      <c r="K333" s="252"/>
      <c r="L333" s="200"/>
      <c r="M333" s="200"/>
      <c r="N333" s="233">
        <f t="shared" ref="N333:N335" si="172">E333+H333+I333+K333+L333+M333</f>
        <v>0</v>
      </c>
    </row>
    <row r="334" spans="1:14" s="32" customFormat="1" ht="22.5" hidden="1" customHeight="1" x14ac:dyDescent="0.25">
      <c r="A334" s="611"/>
      <c r="B334" s="628"/>
      <c r="C334" s="645"/>
      <c r="D334" s="532" t="s">
        <v>8</v>
      </c>
      <c r="E334" s="530"/>
      <c r="F334" s="530"/>
      <c r="G334" s="530"/>
      <c r="H334" s="530">
        <v>11.5</v>
      </c>
      <c r="I334" s="530"/>
      <c r="J334" s="777"/>
      <c r="K334" s="252"/>
      <c r="L334" s="200"/>
      <c r="M334" s="200"/>
      <c r="N334" s="233">
        <f t="shared" si="172"/>
        <v>11.5</v>
      </c>
    </row>
    <row r="335" spans="1:14" s="32" customFormat="1" ht="28.5" hidden="1" customHeight="1" x14ac:dyDescent="0.25">
      <c r="A335" s="611"/>
      <c r="B335" s="775"/>
      <c r="C335" s="646"/>
      <c r="D335" s="532" t="s">
        <v>9</v>
      </c>
      <c r="E335" s="530"/>
      <c r="F335" s="530"/>
      <c r="G335" s="530"/>
      <c r="H335" s="530">
        <v>0.12</v>
      </c>
      <c r="I335" s="530"/>
      <c r="J335" s="778"/>
      <c r="K335" s="252"/>
      <c r="L335" s="200"/>
      <c r="M335" s="200"/>
      <c r="N335" s="233">
        <f t="shared" si="172"/>
        <v>0.12</v>
      </c>
    </row>
    <row r="336" spans="1:14" s="32" customFormat="1" ht="30" customHeight="1" x14ac:dyDescent="0.25">
      <c r="A336" s="737" t="s">
        <v>226</v>
      </c>
      <c r="B336" s="737"/>
      <c r="C336" s="737"/>
      <c r="D336" s="737"/>
      <c r="E336" s="737"/>
      <c r="F336" s="737"/>
      <c r="G336" s="737"/>
      <c r="H336" s="737"/>
      <c r="I336" s="737"/>
      <c r="J336" s="737"/>
      <c r="K336" s="737"/>
      <c r="L336" s="737"/>
      <c r="M336" s="737"/>
      <c r="N336" s="737"/>
    </row>
    <row r="337" spans="1:14" s="32" customFormat="1" ht="6" hidden="1" customHeight="1" x14ac:dyDescent="0.25">
      <c r="A337" s="657" t="s">
        <v>10</v>
      </c>
      <c r="B337" s="424" t="s">
        <v>227</v>
      </c>
      <c r="C337" s="435"/>
      <c r="D337" s="36">
        <v>43831</v>
      </c>
      <c r="E337" s="547">
        <v>0.54</v>
      </c>
      <c r="F337" s="486"/>
      <c r="G337" s="486"/>
      <c r="H337" s="486">
        <v>0.48899999999999999</v>
      </c>
      <c r="I337" s="486">
        <v>0.54100000000000004</v>
      </c>
      <c r="J337" s="487"/>
      <c r="K337" s="488"/>
      <c r="L337" s="489">
        <v>0.58299999999999996</v>
      </c>
      <c r="M337" s="489">
        <v>0.63400000000000001</v>
      </c>
      <c r="N337" s="490"/>
    </row>
    <row r="338" spans="1:14" s="32" customFormat="1" ht="34.5" hidden="1" customHeight="1" x14ac:dyDescent="0.25">
      <c r="A338" s="657"/>
      <c r="B338" s="425" t="s">
        <v>113</v>
      </c>
      <c r="C338" s="447">
        <v>3.0000000000000001E-3</v>
      </c>
      <c r="D338" s="408">
        <v>43831</v>
      </c>
      <c r="E338" s="470">
        <v>3.0000000000000001E-3</v>
      </c>
      <c r="F338" s="447"/>
      <c r="G338" s="447"/>
      <c r="H338" s="447">
        <v>3.0000000000000001E-3</v>
      </c>
      <c r="I338" s="447">
        <v>3.0000000000000001E-3</v>
      </c>
      <c r="J338" s="447"/>
      <c r="K338" s="447"/>
      <c r="L338" s="447">
        <v>3.0000000000000001E-3</v>
      </c>
      <c r="M338" s="447">
        <v>3.0000000000000001E-3</v>
      </c>
      <c r="N338" s="447"/>
    </row>
    <row r="339" spans="1:14" s="32" customFormat="1" ht="24" customHeight="1" x14ac:dyDescent="0.25">
      <c r="A339" s="15"/>
      <c r="B339" s="16" t="s">
        <v>12</v>
      </c>
      <c r="C339" s="624" t="s">
        <v>13</v>
      </c>
      <c r="D339" s="625"/>
      <c r="E339" s="625"/>
      <c r="F339" s="625"/>
      <c r="G339" s="625"/>
      <c r="H339" s="625"/>
      <c r="I339" s="625"/>
      <c r="J339" s="626"/>
      <c r="K339" s="632"/>
      <c r="L339" s="633"/>
      <c r="M339" s="633"/>
      <c r="N339" s="634"/>
    </row>
    <row r="340" spans="1:14" s="32" customFormat="1" ht="52.5" customHeight="1" x14ac:dyDescent="0.25">
      <c r="A340" s="603" t="s">
        <v>191</v>
      </c>
      <c r="B340" s="593" t="s">
        <v>228</v>
      </c>
      <c r="C340" s="594"/>
      <c r="D340" s="196" t="s">
        <v>15</v>
      </c>
      <c r="E340" s="57">
        <f>SUM(E341:E343)</f>
        <v>4.3410000000000002</v>
      </c>
      <c r="F340" s="57">
        <f t="shared" ref="F340:I340" si="173">SUM(F341:F343)</f>
        <v>4.3410000000000002</v>
      </c>
      <c r="G340" s="57">
        <f t="shared" si="173"/>
        <v>4.3410000000000002</v>
      </c>
      <c r="H340" s="57">
        <f t="shared" si="173"/>
        <v>0</v>
      </c>
      <c r="I340" s="57">
        <f t="shared" si="173"/>
        <v>0</v>
      </c>
      <c r="J340" s="597" t="s">
        <v>357</v>
      </c>
      <c r="K340" s="251">
        <f t="shared" ref="K340:M340" si="174">SUM(K341:K343)</f>
        <v>0</v>
      </c>
      <c r="L340" s="57">
        <f t="shared" si="174"/>
        <v>0</v>
      </c>
      <c r="M340" s="57">
        <f t="shared" si="174"/>
        <v>0</v>
      </c>
      <c r="N340" s="67">
        <f>E340+H340+I340+K340+L340+M340</f>
        <v>4.3410000000000002</v>
      </c>
    </row>
    <row r="341" spans="1:14" s="32" customFormat="1" ht="38.25" customHeight="1" x14ac:dyDescent="0.25">
      <c r="A341" s="603"/>
      <c r="B341" s="593"/>
      <c r="C341" s="595"/>
      <c r="D341" s="197" t="s">
        <v>16</v>
      </c>
      <c r="E341" s="537"/>
      <c r="F341" s="574"/>
      <c r="G341" s="198"/>
      <c r="H341" s="449"/>
      <c r="I341" s="449"/>
      <c r="J341" s="598"/>
      <c r="K341" s="252"/>
      <c r="L341" s="200"/>
      <c r="M341" s="200"/>
      <c r="N341" s="233">
        <f t="shared" ref="N341:N343" si="175">E341+H341+I341+K341+L341+M341</f>
        <v>0</v>
      </c>
    </row>
    <row r="342" spans="1:14" s="32" customFormat="1" ht="42.75" customHeight="1" x14ac:dyDescent="0.25">
      <c r="A342" s="603"/>
      <c r="B342" s="593"/>
      <c r="C342" s="595"/>
      <c r="D342" s="197" t="s">
        <v>8</v>
      </c>
      <c r="E342" s="537">
        <v>4.28</v>
      </c>
      <c r="F342" s="198">
        <v>4.28</v>
      </c>
      <c r="G342" s="198">
        <v>4.28</v>
      </c>
      <c r="H342" s="449"/>
      <c r="I342" s="449"/>
      <c r="J342" s="598"/>
      <c r="K342" s="252"/>
      <c r="L342" s="200"/>
      <c r="M342" s="200"/>
      <c r="N342" s="233">
        <f t="shared" si="175"/>
        <v>4.28</v>
      </c>
    </row>
    <row r="343" spans="1:14" s="32" customFormat="1" ht="44.25" customHeight="1" x14ac:dyDescent="0.25">
      <c r="A343" s="603"/>
      <c r="B343" s="593"/>
      <c r="C343" s="596"/>
      <c r="D343" s="197" t="s">
        <v>9</v>
      </c>
      <c r="E343" s="592">
        <v>6.0999999999999999E-2</v>
      </c>
      <c r="F343" s="198">
        <v>6.0999999999999999E-2</v>
      </c>
      <c r="G343" s="592">
        <v>6.0999999999999999E-2</v>
      </c>
      <c r="H343" s="449"/>
      <c r="I343" s="449"/>
      <c r="J343" s="599"/>
      <c r="K343" s="252"/>
      <c r="L343" s="200"/>
      <c r="M343" s="200"/>
      <c r="N343" s="233">
        <f t="shared" si="175"/>
        <v>6.0999999999999999E-2</v>
      </c>
    </row>
    <row r="344" spans="1:14" s="32" customFormat="1" ht="33" customHeight="1" x14ac:dyDescent="0.25">
      <c r="A344" s="740" t="s">
        <v>192</v>
      </c>
      <c r="B344" s="635" t="s">
        <v>295</v>
      </c>
      <c r="C344" s="641"/>
      <c r="D344" s="196" t="s">
        <v>15</v>
      </c>
      <c r="E344" s="57">
        <f t="shared" ref="E344:I344" si="176">SUM(E345:E347)</f>
        <v>2.2521599999999999</v>
      </c>
      <c r="F344" s="57">
        <f t="shared" si="176"/>
        <v>2.2521599999999999</v>
      </c>
      <c r="G344" s="57">
        <f t="shared" si="176"/>
        <v>2.2521599999999999</v>
      </c>
      <c r="H344" s="57">
        <f t="shared" si="176"/>
        <v>0</v>
      </c>
      <c r="I344" s="57">
        <f t="shared" si="176"/>
        <v>0</v>
      </c>
      <c r="J344" s="597" t="s">
        <v>359</v>
      </c>
      <c r="K344" s="252"/>
      <c r="L344" s="200"/>
      <c r="M344" s="200"/>
      <c r="N344" s="67">
        <f>E344+H344+I344+K344+L344+M344</f>
        <v>2.2521599999999999</v>
      </c>
    </row>
    <row r="345" spans="1:14" s="32" customFormat="1" ht="34.5" customHeight="1" x14ac:dyDescent="0.25">
      <c r="A345" s="741"/>
      <c r="B345" s="636"/>
      <c r="C345" s="642"/>
      <c r="D345" s="197" t="s">
        <v>16</v>
      </c>
      <c r="E345" s="570">
        <v>0.79400000000000004</v>
      </c>
      <c r="F345" s="586">
        <v>0.79400000000000004</v>
      </c>
      <c r="G345" s="586">
        <v>0.79400000000000004</v>
      </c>
      <c r="H345" s="569"/>
      <c r="I345" s="569"/>
      <c r="J345" s="598"/>
      <c r="K345" s="252"/>
      <c r="L345" s="200"/>
      <c r="M345" s="200"/>
      <c r="N345" s="529">
        <f t="shared" ref="N345:N347" si="177">E345+H345+I345+K345+L345+M345</f>
        <v>0.79400000000000004</v>
      </c>
    </row>
    <row r="346" spans="1:14" s="32" customFormat="1" ht="30" customHeight="1" x14ac:dyDescent="0.25">
      <c r="A346" s="741"/>
      <c r="B346" s="636"/>
      <c r="C346" s="642"/>
      <c r="D346" s="197" t="s">
        <v>8</v>
      </c>
      <c r="E346" s="570">
        <v>0.81459999999999999</v>
      </c>
      <c r="F346" s="586">
        <v>0.81459999999999999</v>
      </c>
      <c r="G346" s="586">
        <v>0.81459999999999999</v>
      </c>
      <c r="H346" s="569"/>
      <c r="I346" s="569"/>
      <c r="J346" s="598"/>
      <c r="K346" s="252"/>
      <c r="L346" s="200"/>
      <c r="M346" s="200"/>
      <c r="N346" s="529">
        <f t="shared" si="177"/>
        <v>0.81459999999999999</v>
      </c>
    </row>
    <row r="347" spans="1:14" s="32" customFormat="1" ht="36" customHeight="1" x14ac:dyDescent="0.25">
      <c r="A347" s="704"/>
      <c r="B347" s="637"/>
      <c r="C347" s="643"/>
      <c r="D347" s="197" t="s">
        <v>9</v>
      </c>
      <c r="E347" s="570">
        <v>0.64356000000000002</v>
      </c>
      <c r="F347" s="586">
        <v>0.64356000000000002</v>
      </c>
      <c r="G347" s="586">
        <v>0.64356000000000002</v>
      </c>
      <c r="H347" s="569"/>
      <c r="I347" s="569"/>
      <c r="J347" s="599"/>
      <c r="K347" s="252"/>
      <c r="L347" s="200"/>
      <c r="M347" s="200"/>
      <c r="N347" s="529">
        <f t="shared" si="177"/>
        <v>0.64356000000000002</v>
      </c>
    </row>
    <row r="348" spans="1:14" s="32" customFormat="1" ht="40.5" x14ac:dyDescent="0.25">
      <c r="A348" s="734" t="str">
        <f>E307</f>
        <v>IV</v>
      </c>
      <c r="B348" s="56" t="s">
        <v>46</v>
      </c>
      <c r="C348" s="698"/>
      <c r="D348" s="41" t="s">
        <v>7</v>
      </c>
      <c r="E348" s="213">
        <f>E349+E350+E351</f>
        <v>47.952139649999992</v>
      </c>
      <c r="F348" s="213">
        <f t="shared" ref="F348:I348" si="178">F349+F350+F351</f>
        <v>47.952139649999992</v>
      </c>
      <c r="G348" s="213">
        <f t="shared" si="178"/>
        <v>47.952139649999992</v>
      </c>
      <c r="H348" s="213">
        <f t="shared" si="178"/>
        <v>0</v>
      </c>
      <c r="I348" s="213">
        <f t="shared" si="178"/>
        <v>0</v>
      </c>
      <c r="J348" s="666"/>
      <c r="K348" s="248">
        <f>K349+K350+K351</f>
        <v>41.77</v>
      </c>
      <c r="L348" s="213">
        <f>L349+L350+L351</f>
        <v>0</v>
      </c>
      <c r="M348" s="213">
        <f t="shared" ref="M348" si="179">M349+M350+M351</f>
        <v>0</v>
      </c>
      <c r="N348" s="214">
        <f>N349+N350+N351</f>
        <v>89.722139650000003</v>
      </c>
    </row>
    <row r="349" spans="1:14" s="32" customFormat="1" ht="20.25" customHeight="1" x14ac:dyDescent="0.25">
      <c r="A349" s="735"/>
      <c r="B349" s="669" t="str">
        <f>F307</f>
        <v>ЖИЛЬЕ И ГОРОДСКАЯ СРЕДА</v>
      </c>
      <c r="C349" s="699"/>
      <c r="D349" s="42" t="s">
        <v>16</v>
      </c>
      <c r="E349" s="215">
        <f>E319+E323+E341+E345</f>
        <v>14.227</v>
      </c>
      <c r="F349" s="215">
        <f t="shared" ref="F349:I351" si="180">F319+F323+F341+F345</f>
        <v>14.227</v>
      </c>
      <c r="G349" s="215">
        <f t="shared" si="180"/>
        <v>14.227</v>
      </c>
      <c r="H349" s="215">
        <f>H319+H323+H341+H345</f>
        <v>0</v>
      </c>
      <c r="I349" s="215">
        <f>I319+I323+I341+I345</f>
        <v>0</v>
      </c>
      <c r="J349" s="701"/>
      <c r="K349" s="249">
        <v>17.03</v>
      </c>
      <c r="L349" s="213">
        <f>L319+L323+L341+L345</f>
        <v>0</v>
      </c>
      <c r="M349" s="213">
        <f>M319+M323+M341+M345</f>
        <v>0</v>
      </c>
      <c r="N349" s="303">
        <f>E349+H349+I349+K349+L349+M349</f>
        <v>31.257000000000001</v>
      </c>
    </row>
    <row r="350" spans="1:14" s="32" customFormat="1" ht="20.25" customHeight="1" x14ac:dyDescent="0.25">
      <c r="A350" s="735"/>
      <c r="B350" s="669"/>
      <c r="C350" s="699"/>
      <c r="D350" s="42" t="s">
        <v>8</v>
      </c>
      <c r="E350" s="215">
        <f t="shared" ref="E350:F351" si="181">E320+E324+E342+E346</f>
        <v>32.018746999999998</v>
      </c>
      <c r="F350" s="215">
        <f t="shared" si="181"/>
        <v>32.018746999999998</v>
      </c>
      <c r="G350" s="215">
        <f t="shared" si="180"/>
        <v>32.018746999999998</v>
      </c>
      <c r="H350" s="215">
        <f t="shared" si="180"/>
        <v>0</v>
      </c>
      <c r="I350" s="215">
        <f t="shared" si="180"/>
        <v>0</v>
      </c>
      <c r="J350" s="701"/>
      <c r="K350" s="249">
        <v>23</v>
      </c>
      <c r="L350" s="213">
        <f t="shared" ref="L350:M351" si="182">L320+L324+L342+L346</f>
        <v>0</v>
      </c>
      <c r="M350" s="213">
        <f t="shared" si="182"/>
        <v>0</v>
      </c>
      <c r="N350" s="303">
        <f t="shared" ref="N350" si="183">E350+H350+I350+K350+L350+M350</f>
        <v>55.018746999999998</v>
      </c>
    </row>
    <row r="351" spans="1:14" s="32" customFormat="1" ht="21" customHeight="1" thickBot="1" x14ac:dyDescent="0.3">
      <c r="A351" s="736"/>
      <c r="B351" s="703"/>
      <c r="C351" s="700"/>
      <c r="D351" s="360" t="s">
        <v>9</v>
      </c>
      <c r="E351" s="215">
        <f t="shared" si="181"/>
        <v>1.7063926500000002</v>
      </c>
      <c r="F351" s="215">
        <f t="shared" si="181"/>
        <v>1.7063926500000002</v>
      </c>
      <c r="G351" s="215">
        <f t="shared" si="180"/>
        <v>1.7063926500000002</v>
      </c>
      <c r="H351" s="215">
        <f t="shared" si="180"/>
        <v>0</v>
      </c>
      <c r="I351" s="215">
        <f t="shared" si="180"/>
        <v>0</v>
      </c>
      <c r="J351" s="702"/>
      <c r="K351" s="249">
        <v>1.74</v>
      </c>
      <c r="L351" s="213">
        <f t="shared" si="182"/>
        <v>0</v>
      </c>
      <c r="M351" s="213">
        <f t="shared" si="182"/>
        <v>0</v>
      </c>
      <c r="N351" s="363">
        <f>E351+H351+I351+K351+L351+M351</f>
        <v>3.4463926499999999</v>
      </c>
    </row>
    <row r="352" spans="1:14" s="32" customFormat="1" ht="27.75" thickBot="1" x14ac:dyDescent="0.3">
      <c r="A352" s="52"/>
      <c r="B352" s="53"/>
      <c r="C352" s="53"/>
      <c r="D352" s="53"/>
      <c r="E352" s="546" t="s">
        <v>56</v>
      </c>
      <c r="F352" s="81" t="s">
        <v>55</v>
      </c>
      <c r="G352" s="83"/>
      <c r="H352" s="53"/>
      <c r="I352" s="53"/>
      <c r="J352" s="53"/>
      <c r="K352" s="245"/>
      <c r="L352" s="53"/>
      <c r="M352" s="53"/>
      <c r="N352" s="54"/>
    </row>
    <row r="353" spans="1:14" s="32" customFormat="1" ht="21" customHeight="1" thickBot="1" x14ac:dyDescent="0.3">
      <c r="A353" s="629" t="s">
        <v>229</v>
      </c>
      <c r="B353" s="630"/>
      <c r="C353" s="630"/>
      <c r="D353" s="630"/>
      <c r="E353" s="630"/>
      <c r="F353" s="630"/>
      <c r="G353" s="630"/>
      <c r="H353" s="630"/>
      <c r="I353" s="630"/>
      <c r="J353" s="630"/>
      <c r="K353" s="630"/>
      <c r="L353" s="630"/>
      <c r="M353" s="630"/>
      <c r="N353" s="631"/>
    </row>
    <row r="354" spans="1:14" s="32" customFormat="1" ht="1.5" customHeight="1" x14ac:dyDescent="0.25">
      <c r="A354" s="656" t="s">
        <v>10</v>
      </c>
      <c r="B354" s="491" t="s">
        <v>230</v>
      </c>
      <c r="C354" s="435"/>
      <c r="D354" s="36">
        <v>43831</v>
      </c>
      <c r="E354" s="547">
        <v>1</v>
      </c>
      <c r="F354" s="62"/>
      <c r="G354" s="62"/>
      <c r="H354" s="62">
        <v>2</v>
      </c>
      <c r="I354" s="62">
        <v>4</v>
      </c>
      <c r="J354" s="64"/>
      <c r="K354" s="246"/>
      <c r="L354" s="62">
        <v>4</v>
      </c>
      <c r="M354" s="62">
        <v>4</v>
      </c>
      <c r="N354" s="66"/>
    </row>
    <row r="355" spans="1:14" s="32" customFormat="1" hidden="1" x14ac:dyDescent="0.25">
      <c r="A355" s="656"/>
      <c r="B355" s="425" t="s">
        <v>113</v>
      </c>
      <c r="C355" s="492">
        <v>0</v>
      </c>
      <c r="D355" s="408">
        <v>43831</v>
      </c>
      <c r="E355" s="470">
        <v>0</v>
      </c>
      <c r="F355" s="492"/>
      <c r="G355" s="492"/>
      <c r="H355" s="492">
        <v>0</v>
      </c>
      <c r="I355" s="492">
        <v>5</v>
      </c>
      <c r="J355" s="492"/>
      <c r="K355" s="492"/>
      <c r="L355" s="492">
        <v>4</v>
      </c>
      <c r="M355" s="492">
        <v>1</v>
      </c>
      <c r="N355" s="492"/>
    </row>
    <row r="356" spans="1:14" s="32" customFormat="1" ht="117" hidden="1" x14ac:dyDescent="0.25">
      <c r="A356" s="656" t="s">
        <v>11</v>
      </c>
      <c r="B356" s="491" t="s">
        <v>231</v>
      </c>
      <c r="C356" s="435"/>
      <c r="D356" s="36">
        <v>43831</v>
      </c>
      <c r="E356" s="202">
        <v>116</v>
      </c>
      <c r="F356" s="35"/>
      <c r="G356" s="35"/>
      <c r="H356" s="35">
        <v>723</v>
      </c>
      <c r="I356" s="35">
        <v>787</v>
      </c>
      <c r="J356" s="404"/>
      <c r="K356" s="405"/>
      <c r="L356" s="423">
        <v>787</v>
      </c>
      <c r="M356" s="423">
        <v>787</v>
      </c>
      <c r="N356" s="406"/>
    </row>
    <row r="357" spans="1:14" s="32" customFormat="1" hidden="1" x14ac:dyDescent="0.25">
      <c r="A357" s="656"/>
      <c r="B357" s="425" t="s">
        <v>113</v>
      </c>
      <c r="C357" s="447">
        <v>0</v>
      </c>
      <c r="D357" s="408">
        <v>43831</v>
      </c>
      <c r="E357" s="470"/>
      <c r="F357" s="447"/>
      <c r="G357" s="447"/>
      <c r="H357" s="447">
        <v>0</v>
      </c>
      <c r="I357" s="447">
        <v>21.4</v>
      </c>
      <c r="J357" s="447"/>
      <c r="K357" s="447"/>
      <c r="L357" s="447">
        <v>4.8</v>
      </c>
      <c r="M357" s="447">
        <v>1.5</v>
      </c>
      <c r="N357" s="447"/>
    </row>
    <row r="358" spans="1:14" s="32" customFormat="1" ht="78" hidden="1" x14ac:dyDescent="0.25">
      <c r="A358" s="656" t="s">
        <v>75</v>
      </c>
      <c r="B358" s="491" t="s">
        <v>232</v>
      </c>
      <c r="C358" s="435"/>
      <c r="D358" s="36">
        <v>43831</v>
      </c>
      <c r="E358" s="202">
        <v>8</v>
      </c>
      <c r="F358" s="495"/>
      <c r="G358" s="495"/>
      <c r="H358" s="495">
        <v>12</v>
      </c>
      <c r="I358" s="495">
        <v>22.2</v>
      </c>
      <c r="J358" s="496"/>
      <c r="K358" s="493"/>
      <c r="L358" s="494">
        <v>22.2</v>
      </c>
      <c r="M358" s="494">
        <v>22.2</v>
      </c>
      <c r="N358" s="406"/>
    </row>
    <row r="359" spans="1:14" s="32" customFormat="1" ht="22.5" hidden="1" customHeight="1" x14ac:dyDescent="0.25">
      <c r="A359" s="656"/>
      <c r="B359" s="425" t="s">
        <v>113</v>
      </c>
      <c r="C359" s="447">
        <v>0</v>
      </c>
      <c r="D359" s="408">
        <v>43831</v>
      </c>
      <c r="E359" s="470">
        <v>0</v>
      </c>
      <c r="F359" s="447"/>
      <c r="G359" s="447"/>
      <c r="H359" s="447">
        <v>0</v>
      </c>
      <c r="I359" s="447">
        <v>6.8</v>
      </c>
      <c r="J359" s="447"/>
      <c r="K359" s="447"/>
      <c r="L359" s="447">
        <v>5.5</v>
      </c>
      <c r="M359" s="447">
        <v>3.5</v>
      </c>
      <c r="N359" s="447"/>
    </row>
    <row r="360" spans="1:14" s="32" customFormat="1" ht="19.5" x14ac:dyDescent="0.25">
      <c r="A360" s="13"/>
      <c r="B360" s="14" t="s">
        <v>12</v>
      </c>
      <c r="C360" s="624" t="s">
        <v>13</v>
      </c>
      <c r="D360" s="625"/>
      <c r="E360" s="625"/>
      <c r="F360" s="625"/>
      <c r="G360" s="625"/>
      <c r="H360" s="625"/>
      <c r="I360" s="625"/>
      <c r="J360" s="626"/>
      <c r="K360" s="632"/>
      <c r="L360" s="633"/>
      <c r="M360" s="633"/>
      <c r="N360" s="634"/>
    </row>
    <row r="361" spans="1:14" s="32" customFormat="1" ht="22.5" customHeight="1" x14ac:dyDescent="0.25">
      <c r="A361" s="610" t="s">
        <v>14</v>
      </c>
      <c r="B361" s="620" t="s">
        <v>233</v>
      </c>
      <c r="C361" s="616"/>
      <c r="D361" s="196" t="s">
        <v>15</v>
      </c>
      <c r="E361" s="57">
        <f t="shared" ref="E361:I361" si="184">SUM(E362:E364)</f>
        <v>0</v>
      </c>
      <c r="F361" s="57">
        <f t="shared" si="184"/>
        <v>0</v>
      </c>
      <c r="G361" s="57">
        <f t="shared" si="184"/>
        <v>0</v>
      </c>
      <c r="H361" s="57">
        <f t="shared" si="184"/>
        <v>0</v>
      </c>
      <c r="I361" s="57">
        <f t="shared" si="184"/>
        <v>30</v>
      </c>
      <c r="J361" s="597"/>
      <c r="K361" s="251">
        <f t="shared" ref="K361:M361" si="185">SUM(K362:K364)</f>
        <v>0</v>
      </c>
      <c r="L361" s="57">
        <f t="shared" si="185"/>
        <v>30</v>
      </c>
      <c r="M361" s="57">
        <f t="shared" si="185"/>
        <v>10</v>
      </c>
      <c r="N361" s="67">
        <f>E361+H361+I361+K361+L361+M361</f>
        <v>70</v>
      </c>
    </row>
    <row r="362" spans="1:14" s="32" customFormat="1" ht="23.25" x14ac:dyDescent="0.25">
      <c r="A362" s="611"/>
      <c r="B362" s="620"/>
      <c r="C362" s="617"/>
      <c r="D362" s="197" t="s">
        <v>16</v>
      </c>
      <c r="E362" s="537"/>
      <c r="F362" s="198"/>
      <c r="G362" s="198"/>
      <c r="H362" s="449"/>
      <c r="I362" s="449"/>
      <c r="J362" s="598"/>
      <c r="K362" s="252"/>
      <c r="L362" s="200"/>
      <c r="M362" s="200"/>
      <c r="N362" s="233">
        <f t="shared" ref="N362:N364" si="186">E362+H362+I362+K362+L362+M362</f>
        <v>0</v>
      </c>
    </row>
    <row r="363" spans="1:14" s="32" customFormat="1" ht="22.5" customHeight="1" x14ac:dyDescent="0.25">
      <c r="A363" s="611"/>
      <c r="B363" s="620"/>
      <c r="C363" s="617"/>
      <c r="D363" s="197" t="s">
        <v>8</v>
      </c>
      <c r="E363" s="537"/>
      <c r="F363" s="198"/>
      <c r="G363" s="198"/>
      <c r="H363" s="449"/>
      <c r="I363" s="449"/>
      <c r="J363" s="598"/>
      <c r="K363" s="252"/>
      <c r="L363" s="200"/>
      <c r="M363" s="200"/>
      <c r="N363" s="233">
        <f t="shared" si="186"/>
        <v>0</v>
      </c>
    </row>
    <row r="364" spans="1:14" s="32" customFormat="1" ht="23.25" x14ac:dyDescent="0.25">
      <c r="A364" s="612"/>
      <c r="B364" s="620"/>
      <c r="C364" s="618"/>
      <c r="D364" s="197" t="s">
        <v>9</v>
      </c>
      <c r="E364" s="537"/>
      <c r="F364" s="198"/>
      <c r="G364" s="198"/>
      <c r="H364" s="449"/>
      <c r="I364" s="449">
        <v>30</v>
      </c>
      <c r="J364" s="599"/>
      <c r="K364" s="252"/>
      <c r="L364" s="200">
        <v>30</v>
      </c>
      <c r="M364" s="200">
        <v>10</v>
      </c>
      <c r="N364" s="233">
        <f t="shared" si="186"/>
        <v>70</v>
      </c>
    </row>
    <row r="365" spans="1:14" s="32" customFormat="1" ht="20.25" customHeight="1" thickBot="1" x14ac:dyDescent="0.3">
      <c r="A365" s="629" t="s">
        <v>234</v>
      </c>
      <c r="B365" s="630"/>
      <c r="C365" s="630"/>
      <c r="D365" s="630"/>
      <c r="E365" s="630"/>
      <c r="F365" s="630"/>
      <c r="G365" s="630"/>
      <c r="H365" s="630"/>
      <c r="I365" s="630"/>
      <c r="J365" s="630"/>
      <c r="K365" s="630"/>
      <c r="L365" s="630"/>
      <c r="M365" s="630"/>
      <c r="N365" s="631"/>
    </row>
    <row r="366" spans="1:14" s="32" customFormat="1" ht="58.5" hidden="1" x14ac:dyDescent="0.25">
      <c r="A366" s="657" t="s">
        <v>10</v>
      </c>
      <c r="B366" s="491" t="s">
        <v>235</v>
      </c>
      <c r="C366" s="435"/>
      <c r="D366" s="36">
        <v>43831</v>
      </c>
      <c r="E366" s="202">
        <v>77.3</v>
      </c>
      <c r="F366" s="202"/>
      <c r="G366" s="202"/>
      <c r="H366" s="202">
        <v>78</v>
      </c>
      <c r="I366" s="202">
        <v>79.5</v>
      </c>
      <c r="J366" s="203"/>
      <c r="K366" s="256"/>
      <c r="L366" s="200">
        <v>81.7</v>
      </c>
      <c r="M366" s="200">
        <v>86</v>
      </c>
      <c r="N366" s="204"/>
    </row>
    <row r="367" spans="1:14" s="32" customFormat="1" hidden="1" x14ac:dyDescent="0.25">
      <c r="A367" s="658"/>
      <c r="B367" s="425" t="s">
        <v>113</v>
      </c>
      <c r="C367" s="470">
        <v>81.599999999999994</v>
      </c>
      <c r="D367" s="408">
        <v>43831</v>
      </c>
      <c r="E367" s="470">
        <v>81.599999999999994</v>
      </c>
      <c r="F367" s="470"/>
      <c r="G367" s="470"/>
      <c r="H367" s="470">
        <v>81.599999999999994</v>
      </c>
      <c r="I367" s="470">
        <v>81.599999999999994</v>
      </c>
      <c r="J367" s="470"/>
      <c r="K367" s="470"/>
      <c r="L367" s="470">
        <v>100</v>
      </c>
      <c r="M367" s="470">
        <v>100</v>
      </c>
      <c r="N367" s="24"/>
    </row>
    <row r="368" spans="1:14" s="32" customFormat="1" ht="22.5" customHeight="1" x14ac:dyDescent="0.25">
      <c r="A368" s="13"/>
      <c r="B368" s="14" t="s">
        <v>12</v>
      </c>
      <c r="C368" s="624" t="s">
        <v>13</v>
      </c>
      <c r="D368" s="625"/>
      <c r="E368" s="625"/>
      <c r="F368" s="625"/>
      <c r="G368" s="625"/>
      <c r="H368" s="625"/>
      <c r="I368" s="625"/>
      <c r="J368" s="626"/>
      <c r="K368" s="632"/>
      <c r="L368" s="633"/>
      <c r="M368" s="633"/>
      <c r="N368" s="634"/>
    </row>
    <row r="369" spans="1:14" s="32" customFormat="1" ht="22.5" customHeight="1" x14ac:dyDescent="0.25">
      <c r="A369" s="610" t="s">
        <v>191</v>
      </c>
      <c r="B369" s="593" t="s">
        <v>236</v>
      </c>
      <c r="C369" s="616"/>
      <c r="D369" s="196" t="s">
        <v>15</v>
      </c>
      <c r="E369" s="57">
        <f>SUM(E370:E372)</f>
        <v>0</v>
      </c>
      <c r="F369" s="57">
        <f t="shared" ref="F369:G369" si="187">SUM(F370:F372)</f>
        <v>0</v>
      </c>
      <c r="G369" s="57">
        <f t="shared" si="187"/>
        <v>0</v>
      </c>
      <c r="H369" s="57">
        <f>SUM(H370:H372)</f>
        <v>54.5</v>
      </c>
      <c r="I369" s="57">
        <f>SUM(I370:I372)</f>
        <v>54.5</v>
      </c>
      <c r="J369" s="597"/>
      <c r="K369" s="251">
        <f>SUM(K370:K372)</f>
        <v>0</v>
      </c>
      <c r="L369" s="57">
        <f>SUM(L370:L372)</f>
        <v>0</v>
      </c>
      <c r="M369" s="57">
        <f>SUM(M370:M372)</f>
        <v>0</v>
      </c>
      <c r="N369" s="67">
        <f>E369+H369+I369+K369+L369+M369</f>
        <v>109</v>
      </c>
    </row>
    <row r="370" spans="1:14" s="32" customFormat="1" ht="23.25" x14ac:dyDescent="0.25">
      <c r="A370" s="611"/>
      <c r="B370" s="593"/>
      <c r="C370" s="617"/>
      <c r="D370" s="197" t="s">
        <v>16</v>
      </c>
      <c r="E370" s="538"/>
      <c r="F370" s="198"/>
      <c r="G370" s="198"/>
      <c r="H370" s="449"/>
      <c r="I370" s="200"/>
      <c r="J370" s="598"/>
      <c r="K370" s="252"/>
      <c r="L370" s="200"/>
      <c r="M370" s="200"/>
      <c r="N370" s="233">
        <f t="shared" ref="N370:N384" si="188">E370+H370+I370+K370+L370+M370</f>
        <v>0</v>
      </c>
    </row>
    <row r="371" spans="1:14" s="32" customFormat="1" ht="23.25" x14ac:dyDescent="0.25">
      <c r="A371" s="611"/>
      <c r="B371" s="593"/>
      <c r="C371" s="617"/>
      <c r="D371" s="197" t="s">
        <v>8</v>
      </c>
      <c r="E371" s="457">
        <v>0</v>
      </c>
      <c r="F371" s="198"/>
      <c r="G371" s="198"/>
      <c r="H371" s="456">
        <v>53.95</v>
      </c>
      <c r="I371" s="456">
        <v>53.95</v>
      </c>
      <c r="J371" s="598"/>
      <c r="K371" s="252"/>
      <c r="L371" s="200"/>
      <c r="M371" s="200"/>
      <c r="N371" s="233">
        <f t="shared" si="188"/>
        <v>107.9</v>
      </c>
    </row>
    <row r="372" spans="1:14" s="32" customFormat="1" ht="19.5" customHeight="1" x14ac:dyDescent="0.25">
      <c r="A372" s="611"/>
      <c r="B372" s="593"/>
      <c r="C372" s="617"/>
      <c r="D372" s="197" t="s">
        <v>9</v>
      </c>
      <c r="E372" s="497">
        <v>0</v>
      </c>
      <c r="F372" s="198"/>
      <c r="G372" s="198"/>
      <c r="H372" s="497">
        <v>0.55000000000000004</v>
      </c>
      <c r="I372" s="497">
        <v>0.55000000000000004</v>
      </c>
      <c r="J372" s="599"/>
      <c r="K372" s="252"/>
      <c r="L372" s="460"/>
      <c r="M372" s="460"/>
      <c r="N372" s="233">
        <f t="shared" si="188"/>
        <v>1.1000000000000001</v>
      </c>
    </row>
    <row r="373" spans="1:14" s="32" customFormat="1" ht="22.5" hidden="1" customHeight="1" x14ac:dyDescent="0.25">
      <c r="A373" s="610" t="s">
        <v>192</v>
      </c>
      <c r="B373" s="593" t="s">
        <v>237</v>
      </c>
      <c r="C373" s="616"/>
      <c r="D373" s="196" t="s">
        <v>15</v>
      </c>
      <c r="E373" s="57">
        <f>SUM(E374:E376)</f>
        <v>0</v>
      </c>
      <c r="F373" s="198"/>
      <c r="G373" s="198"/>
      <c r="H373" s="57">
        <f>SUM(H374:H376)</f>
        <v>0</v>
      </c>
      <c r="I373" s="57">
        <f>SUM(I374:I376)</f>
        <v>0</v>
      </c>
      <c r="J373" s="619"/>
      <c r="K373" s="251">
        <f>SUM(K374:K376)</f>
        <v>0</v>
      </c>
      <c r="L373" s="57">
        <f>SUM(L374:L376)</f>
        <v>0</v>
      </c>
      <c r="M373" s="57">
        <f>SUM(M374:M376)</f>
        <v>0</v>
      </c>
      <c r="N373" s="67">
        <f t="shared" si="188"/>
        <v>0</v>
      </c>
    </row>
    <row r="374" spans="1:14" s="32" customFormat="1" ht="22.5" hidden="1" customHeight="1" x14ac:dyDescent="0.25">
      <c r="A374" s="611"/>
      <c r="B374" s="593"/>
      <c r="C374" s="617"/>
      <c r="D374" s="197" t="s">
        <v>16</v>
      </c>
      <c r="E374" s="457"/>
      <c r="F374" s="198"/>
      <c r="G374" s="198"/>
      <c r="H374" s="456"/>
      <c r="I374" s="200"/>
      <c r="J374" s="619"/>
      <c r="K374" s="252"/>
      <c r="L374" s="200"/>
      <c r="M374" s="200"/>
      <c r="N374" s="233">
        <f t="shared" si="188"/>
        <v>0</v>
      </c>
    </row>
    <row r="375" spans="1:14" s="32" customFormat="1" ht="22.5" hidden="1" customHeight="1" x14ac:dyDescent="0.25">
      <c r="A375" s="611"/>
      <c r="B375" s="593"/>
      <c r="C375" s="617"/>
      <c r="D375" s="197" t="s">
        <v>8</v>
      </c>
      <c r="E375" s="457"/>
      <c r="F375" s="198"/>
      <c r="G375" s="198"/>
      <c r="H375" s="456"/>
      <c r="I375" s="200"/>
      <c r="J375" s="619"/>
      <c r="K375" s="252"/>
      <c r="L375" s="200"/>
      <c r="M375" s="200"/>
      <c r="N375" s="233">
        <f t="shared" si="188"/>
        <v>0</v>
      </c>
    </row>
    <row r="376" spans="1:14" s="32" customFormat="1" ht="22.5" hidden="1" customHeight="1" x14ac:dyDescent="0.25">
      <c r="A376" s="611"/>
      <c r="B376" s="593"/>
      <c r="C376" s="618"/>
      <c r="D376" s="197" t="s">
        <v>9</v>
      </c>
      <c r="E376" s="497"/>
      <c r="F376" s="198"/>
      <c r="G376" s="198"/>
      <c r="H376" s="497"/>
      <c r="I376" s="460"/>
      <c r="J376" s="619"/>
      <c r="K376" s="252"/>
      <c r="L376" s="460"/>
      <c r="M376" s="460"/>
      <c r="N376" s="233">
        <f t="shared" si="188"/>
        <v>0</v>
      </c>
    </row>
    <row r="377" spans="1:14" s="32" customFormat="1" ht="22.5" hidden="1" customHeight="1" x14ac:dyDescent="0.25">
      <c r="A377" s="610" t="s">
        <v>238</v>
      </c>
      <c r="B377" s="593" t="s">
        <v>239</v>
      </c>
      <c r="C377" s="691"/>
      <c r="D377" s="196" t="s">
        <v>15</v>
      </c>
      <c r="E377" s="57">
        <f>SUM(E378:E380)</f>
        <v>0</v>
      </c>
      <c r="F377" s="198"/>
      <c r="G377" s="198"/>
      <c r="H377" s="57">
        <f>SUM(H378:H380)</f>
        <v>0</v>
      </c>
      <c r="I377" s="57">
        <f>SUM(I378:I380)</f>
        <v>0</v>
      </c>
      <c r="J377" s="619"/>
      <c r="K377" s="251">
        <f>SUM(K378:K380)</f>
        <v>0</v>
      </c>
      <c r="L377" s="57">
        <f>SUM(L378:L380)</f>
        <v>0</v>
      </c>
      <c r="M377" s="57">
        <f>SUM(M378:M380)</f>
        <v>0</v>
      </c>
      <c r="N377" s="67">
        <f t="shared" si="188"/>
        <v>0</v>
      </c>
    </row>
    <row r="378" spans="1:14" s="32" customFormat="1" ht="22.5" hidden="1" customHeight="1" x14ac:dyDescent="0.25">
      <c r="A378" s="611"/>
      <c r="B378" s="593"/>
      <c r="C378" s="691"/>
      <c r="D378" s="197" t="s">
        <v>16</v>
      </c>
      <c r="E378" s="457"/>
      <c r="F378" s="198"/>
      <c r="G378" s="198"/>
      <c r="H378" s="456"/>
      <c r="I378" s="200"/>
      <c r="J378" s="619"/>
      <c r="K378" s="252"/>
      <c r="L378" s="200"/>
      <c r="M378" s="200"/>
      <c r="N378" s="233">
        <f t="shared" si="188"/>
        <v>0</v>
      </c>
    </row>
    <row r="379" spans="1:14" s="32" customFormat="1" ht="22.5" hidden="1" customHeight="1" x14ac:dyDescent="0.25">
      <c r="A379" s="611"/>
      <c r="B379" s="593"/>
      <c r="C379" s="691"/>
      <c r="D379" s="197" t="s">
        <v>8</v>
      </c>
      <c r="E379" s="457"/>
      <c r="F379" s="198"/>
      <c r="G379" s="198"/>
      <c r="H379" s="456"/>
      <c r="I379" s="200"/>
      <c r="J379" s="619"/>
      <c r="K379" s="252"/>
      <c r="L379" s="200"/>
      <c r="M379" s="200"/>
      <c r="N379" s="233">
        <f t="shared" si="188"/>
        <v>0</v>
      </c>
    </row>
    <row r="380" spans="1:14" s="32" customFormat="1" ht="22.5" hidden="1" customHeight="1" x14ac:dyDescent="0.25">
      <c r="A380" s="611"/>
      <c r="B380" s="593"/>
      <c r="C380" s="691"/>
      <c r="D380" s="197" t="s">
        <v>9</v>
      </c>
      <c r="E380" s="497"/>
      <c r="F380" s="198"/>
      <c r="G380" s="198"/>
      <c r="H380" s="497"/>
      <c r="I380" s="460"/>
      <c r="J380" s="619"/>
      <c r="K380" s="252"/>
      <c r="L380" s="460"/>
      <c r="M380" s="460"/>
      <c r="N380" s="233">
        <f t="shared" si="188"/>
        <v>0</v>
      </c>
    </row>
    <row r="381" spans="1:14" s="32" customFormat="1" ht="0.75" customHeight="1" x14ac:dyDescent="0.25">
      <c r="A381" s="694" t="s">
        <v>193</v>
      </c>
      <c r="B381" s="628" t="s">
        <v>240</v>
      </c>
      <c r="C381" s="692"/>
      <c r="D381" s="531" t="s">
        <v>15</v>
      </c>
      <c r="E381" s="533">
        <f>SUM(E382:E384)</f>
        <v>46</v>
      </c>
      <c r="F381" s="530"/>
      <c r="G381" s="530"/>
      <c r="H381" s="533">
        <f>SUM(H382:H384)</f>
        <v>0</v>
      </c>
      <c r="I381" s="533">
        <f>SUM(I382:I384)</f>
        <v>0</v>
      </c>
      <c r="J381" s="693"/>
      <c r="K381" s="251">
        <f>SUM(K382:K384)</f>
        <v>0</v>
      </c>
      <c r="L381" s="57">
        <f>SUM(L382:L384)</f>
        <v>0</v>
      </c>
      <c r="M381" s="57">
        <f>SUM(M382:M384)</f>
        <v>0</v>
      </c>
      <c r="N381" s="67">
        <f t="shared" si="188"/>
        <v>46</v>
      </c>
    </row>
    <row r="382" spans="1:14" s="32" customFormat="1" ht="22.5" hidden="1" customHeight="1" x14ac:dyDescent="0.25">
      <c r="A382" s="695"/>
      <c r="B382" s="628"/>
      <c r="C382" s="692"/>
      <c r="D382" s="532" t="s">
        <v>16</v>
      </c>
      <c r="E382" s="562">
        <v>45.5</v>
      </c>
      <c r="F382" s="530"/>
      <c r="G382" s="530"/>
      <c r="H382" s="534"/>
      <c r="I382" s="532"/>
      <c r="J382" s="693"/>
      <c r="K382" s="252"/>
      <c r="L382" s="200"/>
      <c r="M382" s="200"/>
      <c r="N382" s="233">
        <f t="shared" si="188"/>
        <v>45.5</v>
      </c>
    </row>
    <row r="383" spans="1:14" s="32" customFormat="1" ht="22.5" hidden="1" customHeight="1" x14ac:dyDescent="0.25">
      <c r="A383" s="695"/>
      <c r="B383" s="628"/>
      <c r="C383" s="692"/>
      <c r="D383" s="532" t="s">
        <v>8</v>
      </c>
      <c r="E383" s="562">
        <v>0.5</v>
      </c>
      <c r="F383" s="530"/>
      <c r="G383" s="530"/>
      <c r="H383" s="534"/>
      <c r="I383" s="532"/>
      <c r="J383" s="693"/>
      <c r="K383" s="252"/>
      <c r="L383" s="200"/>
      <c r="M383" s="200"/>
      <c r="N383" s="233">
        <f t="shared" si="188"/>
        <v>0.5</v>
      </c>
    </row>
    <row r="384" spans="1:14" s="32" customFormat="1" ht="22.5" hidden="1" customHeight="1" x14ac:dyDescent="0.25">
      <c r="A384" s="695"/>
      <c r="B384" s="628"/>
      <c r="C384" s="692"/>
      <c r="D384" s="532" t="s">
        <v>9</v>
      </c>
      <c r="E384" s="535"/>
      <c r="F384" s="530"/>
      <c r="G384" s="530"/>
      <c r="H384" s="535"/>
      <c r="I384" s="536"/>
      <c r="J384" s="693"/>
      <c r="K384" s="252"/>
      <c r="L384" s="460"/>
      <c r="M384" s="460"/>
      <c r="N384" s="233">
        <f t="shared" si="188"/>
        <v>0</v>
      </c>
    </row>
    <row r="385" spans="1:14" s="32" customFormat="1" ht="22.5" hidden="1" customHeight="1" x14ac:dyDescent="0.25">
      <c r="A385" s="627" t="s">
        <v>194</v>
      </c>
      <c r="B385" s="628" t="s">
        <v>241</v>
      </c>
      <c r="C385" s="644"/>
      <c r="D385" s="531" t="s">
        <v>15</v>
      </c>
      <c r="E385" s="533">
        <f>SUM(E386:E388)</f>
        <v>60</v>
      </c>
      <c r="F385" s="533">
        <f t="shared" ref="F385:G385" si="189">SUM(F386:F388)</f>
        <v>0</v>
      </c>
      <c r="G385" s="533">
        <f t="shared" si="189"/>
        <v>0</v>
      </c>
      <c r="H385" s="533">
        <f>SUM(H386:H388)</f>
        <v>0</v>
      </c>
      <c r="I385" s="533">
        <f>SUM(I386:I388)</f>
        <v>0</v>
      </c>
      <c r="J385" s="621"/>
      <c r="K385" s="251">
        <f>SUM(K386:K388)</f>
        <v>0</v>
      </c>
      <c r="L385" s="57">
        <f>SUM(L386:L388)</f>
        <v>0</v>
      </c>
      <c r="M385" s="57">
        <f>SUM(M386:M388)</f>
        <v>0</v>
      </c>
      <c r="N385" s="67">
        <f>E385+H385+I385+K385+L385+M385</f>
        <v>60</v>
      </c>
    </row>
    <row r="386" spans="1:14" s="32" customFormat="1" ht="24.75" hidden="1" customHeight="1" x14ac:dyDescent="0.25">
      <c r="A386" s="627"/>
      <c r="B386" s="628"/>
      <c r="C386" s="645"/>
      <c r="D386" s="532" t="s">
        <v>16</v>
      </c>
      <c r="E386" s="562"/>
      <c r="F386" s="530"/>
      <c r="G386" s="530"/>
      <c r="H386" s="534"/>
      <c r="I386" s="532"/>
      <c r="J386" s="622"/>
      <c r="K386" s="252"/>
      <c r="L386" s="200"/>
      <c r="M386" s="200"/>
      <c r="N386" s="233">
        <f t="shared" ref="N386:N388" si="190">E386+H386+I386+K386+L386+M386</f>
        <v>0</v>
      </c>
    </row>
    <row r="387" spans="1:14" s="32" customFormat="1" ht="23.25" hidden="1" x14ac:dyDescent="0.25">
      <c r="A387" s="627"/>
      <c r="B387" s="628"/>
      <c r="C387" s="645"/>
      <c r="D387" s="532" t="s">
        <v>8</v>
      </c>
      <c r="E387" s="562">
        <v>59.4</v>
      </c>
      <c r="F387" s="530"/>
      <c r="G387" s="530"/>
      <c r="H387" s="534"/>
      <c r="I387" s="532"/>
      <c r="J387" s="622"/>
      <c r="K387" s="252"/>
      <c r="L387" s="200"/>
      <c r="M387" s="200"/>
      <c r="N387" s="233">
        <f t="shared" si="190"/>
        <v>59.4</v>
      </c>
    </row>
    <row r="388" spans="1:14" s="32" customFormat="1" ht="23.25" hidden="1" x14ac:dyDescent="0.25">
      <c r="A388" s="627"/>
      <c r="B388" s="628"/>
      <c r="C388" s="646"/>
      <c r="D388" s="532" t="s">
        <v>9</v>
      </c>
      <c r="E388" s="535">
        <v>0.6</v>
      </c>
      <c r="F388" s="530"/>
      <c r="G388" s="530"/>
      <c r="H388" s="535"/>
      <c r="I388" s="536"/>
      <c r="J388" s="623"/>
      <c r="K388" s="252"/>
      <c r="L388" s="460"/>
      <c r="M388" s="460"/>
      <c r="N388" s="233">
        <f t="shared" si="190"/>
        <v>0.6</v>
      </c>
    </row>
    <row r="389" spans="1:14" s="32" customFormat="1" ht="40.5" x14ac:dyDescent="0.25">
      <c r="A389" s="734" t="str">
        <f>E352</f>
        <v>V</v>
      </c>
      <c r="B389" s="56" t="s">
        <v>46</v>
      </c>
      <c r="C389" s="698"/>
      <c r="D389" s="41" t="s">
        <v>7</v>
      </c>
      <c r="E389" s="213">
        <f>E390+E391+E392</f>
        <v>0</v>
      </c>
      <c r="F389" s="213">
        <f t="shared" ref="F389:I389" si="191">F390+F391+F392</f>
        <v>0</v>
      </c>
      <c r="G389" s="213">
        <f t="shared" si="191"/>
        <v>0</v>
      </c>
      <c r="H389" s="213">
        <f t="shared" si="191"/>
        <v>54.5</v>
      </c>
      <c r="I389" s="213">
        <f t="shared" si="191"/>
        <v>84.5</v>
      </c>
      <c r="J389" s="666"/>
      <c r="K389" s="248">
        <f>K390+K391+K392</f>
        <v>33.71</v>
      </c>
      <c r="L389" s="213">
        <f>L390+L391+L392</f>
        <v>30</v>
      </c>
      <c r="M389" s="213">
        <f t="shared" ref="M389:N389" si="192">M390+M391+M392</f>
        <v>10</v>
      </c>
      <c r="N389" s="213">
        <f t="shared" si="192"/>
        <v>212.70999999999998</v>
      </c>
    </row>
    <row r="390" spans="1:14" s="32" customFormat="1" ht="20.25" customHeight="1" x14ac:dyDescent="0.25">
      <c r="A390" s="735"/>
      <c r="B390" s="669" t="str">
        <f>F352</f>
        <v>ЭКОЛОГИЯ</v>
      </c>
      <c r="C390" s="699"/>
      <c r="D390" s="42" t="s">
        <v>16</v>
      </c>
      <c r="E390" s="215">
        <v>0</v>
      </c>
      <c r="F390" s="215">
        <f t="shared" ref="F390:H390" si="193">F362+F370+F374+F378+F382+F386</f>
        <v>0</v>
      </c>
      <c r="G390" s="215">
        <f>G362+G370+G374+G378+G382+G386</f>
        <v>0</v>
      </c>
      <c r="H390" s="215">
        <f t="shared" si="193"/>
        <v>0</v>
      </c>
      <c r="I390" s="215">
        <f>I362+I370+I374+I378+I382+I386</f>
        <v>0</v>
      </c>
      <c r="J390" s="701"/>
      <c r="K390" s="249">
        <v>0</v>
      </c>
      <c r="L390" s="213">
        <f>L362+L370+L374+L378+L382+L386</f>
        <v>0</v>
      </c>
      <c r="M390" s="213">
        <f t="shared" ref="M390" si="194">M362+M370+M374+M378+M382+M386</f>
        <v>0</v>
      </c>
      <c r="N390" s="303">
        <f t="shared" ref="N390:N392" si="195">E390+H390+I390+K390+L390+M390</f>
        <v>0</v>
      </c>
    </row>
    <row r="391" spans="1:14" s="32" customFormat="1" ht="20.25" customHeight="1" x14ac:dyDescent="0.25">
      <c r="A391" s="735"/>
      <c r="B391" s="669"/>
      <c r="C391" s="699"/>
      <c r="D391" s="42" t="s">
        <v>8</v>
      </c>
      <c r="E391" s="215">
        <v>0</v>
      </c>
      <c r="F391" s="215">
        <f t="shared" ref="F391:I392" si="196">F363+F371+F375+F379+F383+F387</f>
        <v>0</v>
      </c>
      <c r="G391" s="215">
        <f t="shared" si="196"/>
        <v>0</v>
      </c>
      <c r="H391" s="215">
        <f t="shared" si="196"/>
        <v>53.95</v>
      </c>
      <c r="I391" s="215">
        <f t="shared" si="196"/>
        <v>53.95</v>
      </c>
      <c r="J391" s="701"/>
      <c r="K391" s="249">
        <v>31.95</v>
      </c>
      <c r="L391" s="213">
        <f t="shared" ref="L391:M392" si="197">L363+L371+L375+L379+L383+L387</f>
        <v>0</v>
      </c>
      <c r="M391" s="213">
        <f t="shared" si="197"/>
        <v>0</v>
      </c>
      <c r="N391" s="303">
        <f t="shared" si="195"/>
        <v>139.85</v>
      </c>
    </row>
    <row r="392" spans="1:14" s="32" customFormat="1" ht="21" customHeight="1" thickBot="1" x14ac:dyDescent="0.3">
      <c r="A392" s="736"/>
      <c r="B392" s="703"/>
      <c r="C392" s="700"/>
      <c r="D392" s="360" t="s">
        <v>9</v>
      </c>
      <c r="E392" s="215">
        <v>0</v>
      </c>
      <c r="F392" s="215">
        <f t="shared" si="196"/>
        <v>0</v>
      </c>
      <c r="G392" s="215">
        <f t="shared" si="196"/>
        <v>0</v>
      </c>
      <c r="H392" s="215">
        <f t="shared" si="196"/>
        <v>0.55000000000000004</v>
      </c>
      <c r="I392" s="215">
        <f t="shared" si="196"/>
        <v>30.55</v>
      </c>
      <c r="J392" s="702"/>
      <c r="K392" s="249">
        <v>1.76</v>
      </c>
      <c r="L392" s="213">
        <f t="shared" si="197"/>
        <v>30</v>
      </c>
      <c r="M392" s="213">
        <f t="shared" si="197"/>
        <v>10</v>
      </c>
      <c r="N392" s="363">
        <f t="shared" si="195"/>
        <v>72.86</v>
      </c>
    </row>
    <row r="393" spans="1:14" s="32" customFormat="1" ht="27.75" thickBot="1" x14ac:dyDescent="0.3">
      <c r="A393" s="52"/>
      <c r="B393" s="53"/>
      <c r="C393" s="53"/>
      <c r="D393" s="53"/>
      <c r="E393" s="546" t="s">
        <v>58</v>
      </c>
      <c r="F393" s="81" t="s">
        <v>57</v>
      </c>
      <c r="G393" s="83"/>
      <c r="H393" s="53"/>
      <c r="I393" s="53"/>
      <c r="J393" s="53"/>
      <c r="K393" s="245"/>
      <c r="L393" s="53"/>
      <c r="M393" s="53"/>
      <c r="N393" s="54"/>
    </row>
    <row r="394" spans="1:14" s="32" customFormat="1" ht="18" customHeight="1" thickBot="1" x14ac:dyDescent="0.3">
      <c r="A394" s="629" t="s">
        <v>243</v>
      </c>
      <c r="B394" s="630"/>
      <c r="C394" s="630"/>
      <c r="D394" s="630"/>
      <c r="E394" s="630"/>
      <c r="F394" s="630"/>
      <c r="G394" s="630"/>
      <c r="H394" s="630"/>
      <c r="I394" s="630"/>
      <c r="J394" s="630"/>
      <c r="K394" s="630"/>
      <c r="L394" s="630"/>
      <c r="M394" s="630"/>
      <c r="N394" s="631"/>
    </row>
    <row r="395" spans="1:14" s="32" customFormat="1" ht="93" hidden="1" customHeight="1" x14ac:dyDescent="0.25">
      <c r="A395" s="675" t="s">
        <v>10</v>
      </c>
      <c r="B395" s="498" t="s">
        <v>242</v>
      </c>
      <c r="C395" s="435"/>
      <c r="D395" s="36">
        <v>43831</v>
      </c>
      <c r="E395" s="547"/>
      <c r="F395" s="62"/>
      <c r="G395" s="62"/>
      <c r="H395" s="62"/>
      <c r="I395" s="62"/>
      <c r="J395" s="64"/>
      <c r="K395" s="246"/>
      <c r="L395" s="65"/>
      <c r="M395" s="65"/>
      <c r="N395" s="66"/>
    </row>
    <row r="396" spans="1:14" s="32" customFormat="1" ht="48.75" hidden="1" customHeight="1" x14ac:dyDescent="0.25">
      <c r="A396" s="658"/>
      <c r="B396" s="425" t="s">
        <v>113</v>
      </c>
      <c r="C396" s="453" t="s">
        <v>249</v>
      </c>
      <c r="D396" s="408">
        <v>43831</v>
      </c>
      <c r="E396" s="558" t="s">
        <v>244</v>
      </c>
      <c r="F396" s="23"/>
      <c r="G396" s="23"/>
      <c r="H396" s="453" t="s">
        <v>245</v>
      </c>
      <c r="I396" s="453" t="s">
        <v>246</v>
      </c>
      <c r="J396" s="33"/>
      <c r="K396" s="247"/>
      <c r="L396" s="453" t="s">
        <v>247</v>
      </c>
      <c r="M396" s="453" t="s">
        <v>248</v>
      </c>
      <c r="N396" s="24"/>
    </row>
    <row r="397" spans="1:14" s="32" customFormat="1" ht="19.5" hidden="1" x14ac:dyDescent="0.25">
      <c r="A397" s="13"/>
      <c r="B397" s="14" t="s">
        <v>12</v>
      </c>
      <c r="C397" s="624" t="s">
        <v>13</v>
      </c>
      <c r="D397" s="625"/>
      <c r="E397" s="625"/>
      <c r="F397" s="625"/>
      <c r="G397" s="625"/>
      <c r="H397" s="625"/>
      <c r="I397" s="625"/>
      <c r="J397" s="625"/>
      <c r="K397" s="632"/>
      <c r="L397" s="633"/>
      <c r="M397" s="633"/>
      <c r="N397" s="634"/>
    </row>
    <row r="398" spans="1:14" s="32" customFormat="1" ht="32.25" customHeight="1" x14ac:dyDescent="0.25">
      <c r="A398" s="610" t="s">
        <v>14</v>
      </c>
      <c r="B398" s="593" t="s">
        <v>283</v>
      </c>
      <c r="C398" s="613"/>
      <c r="D398" s="528" t="s">
        <v>15</v>
      </c>
      <c r="E398" s="57">
        <f>SUM(E399:E401)</f>
        <v>32.049999999999997</v>
      </c>
      <c r="F398" s="57">
        <f t="shared" ref="F398:G398" si="198">SUM(F399:F401)</f>
        <v>32.049999999999997</v>
      </c>
      <c r="G398" s="57">
        <f t="shared" si="198"/>
        <v>32.050462000000003</v>
      </c>
      <c r="H398" s="57">
        <f>SUM(H399:H401)</f>
        <v>0</v>
      </c>
      <c r="I398" s="57">
        <f>SUM(I399:I401)</f>
        <v>0</v>
      </c>
      <c r="J398" s="597" t="s">
        <v>319</v>
      </c>
      <c r="K398" s="251">
        <f t="shared" ref="K398" si="199">SUM(K399:K401)</f>
        <v>0</v>
      </c>
      <c r="L398" s="57">
        <f>SUM(L399:L401)</f>
        <v>0</v>
      </c>
      <c r="M398" s="57">
        <f>SUM(M399:M401)</f>
        <v>0</v>
      </c>
      <c r="N398" s="67">
        <f>E398+H398+I398+K398+L398+M398</f>
        <v>32.049999999999997</v>
      </c>
    </row>
    <row r="399" spans="1:14" s="32" customFormat="1" ht="36.75" customHeight="1" x14ac:dyDescent="0.25">
      <c r="A399" s="611"/>
      <c r="B399" s="593"/>
      <c r="C399" s="614"/>
      <c r="D399" s="200" t="s">
        <v>16</v>
      </c>
      <c r="E399" s="457"/>
      <c r="F399" s="198"/>
      <c r="G399" s="198"/>
      <c r="H399" s="456"/>
      <c r="I399" s="200"/>
      <c r="J399" s="696"/>
      <c r="K399" s="252"/>
      <c r="L399" s="200"/>
      <c r="M399" s="200"/>
      <c r="N399" s="233">
        <f t="shared" ref="N399:N417" si="200">E399+H399+I399+K399+L399+M399</f>
        <v>0</v>
      </c>
    </row>
    <row r="400" spans="1:14" s="32" customFormat="1" ht="36.75" customHeight="1" x14ac:dyDescent="0.25">
      <c r="A400" s="611"/>
      <c r="B400" s="593"/>
      <c r="C400" s="614"/>
      <c r="D400" s="200" t="s">
        <v>8</v>
      </c>
      <c r="E400" s="457">
        <v>31.73</v>
      </c>
      <c r="F400" s="198">
        <v>31.73</v>
      </c>
      <c r="G400" s="584">
        <v>31.73</v>
      </c>
      <c r="H400" s="456"/>
      <c r="I400" s="200"/>
      <c r="J400" s="696"/>
      <c r="K400" s="252"/>
      <c r="L400" s="200"/>
      <c r="M400" s="200"/>
      <c r="N400" s="233">
        <f>E400+H400+I400+K400+L400+M400</f>
        <v>31.73</v>
      </c>
    </row>
    <row r="401" spans="1:14" s="32" customFormat="1" ht="38.25" customHeight="1" x14ac:dyDescent="0.25">
      <c r="A401" s="612"/>
      <c r="B401" s="593"/>
      <c r="C401" s="614"/>
      <c r="D401" s="200" t="s">
        <v>9</v>
      </c>
      <c r="E401" s="457">
        <v>0.32</v>
      </c>
      <c r="F401" s="198">
        <v>0.32</v>
      </c>
      <c r="G401" s="198">
        <v>0.32046200000000002</v>
      </c>
      <c r="H401" s="497"/>
      <c r="I401" s="460"/>
      <c r="J401" s="697"/>
      <c r="K401" s="252"/>
      <c r="L401" s="460"/>
      <c r="M401" s="460"/>
      <c r="N401" s="529">
        <f>E401+H401+I401+K401+L401+M401</f>
        <v>0.32</v>
      </c>
    </row>
    <row r="402" spans="1:14" s="32" customFormat="1" ht="39" customHeight="1" x14ac:dyDescent="0.25">
      <c r="A402" s="610" t="s">
        <v>173</v>
      </c>
      <c r="B402" s="593" t="s">
        <v>250</v>
      </c>
      <c r="C402" s="613"/>
      <c r="D402" s="528" t="s">
        <v>15</v>
      </c>
      <c r="E402" s="57">
        <f>E403+E404+E405</f>
        <v>9.5453499999999991</v>
      </c>
      <c r="F402" s="57">
        <f>SUM(F403:F405)</f>
        <v>9.5453499999999991</v>
      </c>
      <c r="G402" s="57">
        <f t="shared" ref="G402" si="201">SUM(G403:G405)</f>
        <v>9.5453499999999991</v>
      </c>
      <c r="H402" s="57">
        <f>SUM(H403:H405)</f>
        <v>0</v>
      </c>
      <c r="I402" s="57">
        <f>SUM(I403:I405)</f>
        <v>0</v>
      </c>
      <c r="J402" s="597" t="s">
        <v>316</v>
      </c>
      <c r="K402" s="251">
        <f t="shared" ref="K402" si="202">SUM(K403:K405)</f>
        <v>0</v>
      </c>
      <c r="L402" s="57">
        <f>SUM(L403:L405)</f>
        <v>0</v>
      </c>
      <c r="M402" s="57">
        <f>SUM(M403:M405)</f>
        <v>0</v>
      </c>
      <c r="N402" s="67">
        <f t="shared" si="200"/>
        <v>9.5453499999999991</v>
      </c>
    </row>
    <row r="403" spans="1:14" s="32" customFormat="1" ht="39.75" customHeight="1" x14ac:dyDescent="0.25">
      <c r="A403" s="611"/>
      <c r="B403" s="593"/>
      <c r="C403" s="614"/>
      <c r="D403" s="200" t="s">
        <v>16</v>
      </c>
      <c r="E403" s="457"/>
      <c r="F403" s="198"/>
      <c r="G403" s="198"/>
      <c r="H403" s="456"/>
      <c r="I403" s="200"/>
      <c r="J403" s="608"/>
      <c r="K403" s="252"/>
      <c r="L403" s="200"/>
      <c r="M403" s="200"/>
      <c r="N403" s="233">
        <f t="shared" si="200"/>
        <v>0</v>
      </c>
    </row>
    <row r="404" spans="1:14" s="32" customFormat="1" ht="38.25" customHeight="1" x14ac:dyDescent="0.25">
      <c r="A404" s="611"/>
      <c r="B404" s="593"/>
      <c r="C404" s="614"/>
      <c r="D404" s="200" t="s">
        <v>8</v>
      </c>
      <c r="E404" s="574">
        <v>9.4498999999999995</v>
      </c>
      <c r="F404" s="198">
        <v>9.4498999999999995</v>
      </c>
      <c r="G404" s="581">
        <v>9.4498999999999995</v>
      </c>
      <c r="H404" s="456"/>
      <c r="I404" s="200"/>
      <c r="J404" s="608"/>
      <c r="K404" s="252"/>
      <c r="L404" s="200"/>
      <c r="M404" s="200"/>
      <c r="N404" s="233">
        <f t="shared" si="200"/>
        <v>9.4498999999999995</v>
      </c>
    </row>
    <row r="405" spans="1:14" s="32" customFormat="1" ht="38.25" customHeight="1" x14ac:dyDescent="0.25">
      <c r="A405" s="612"/>
      <c r="B405" s="593"/>
      <c r="C405" s="615"/>
      <c r="D405" s="200" t="s">
        <v>9</v>
      </c>
      <c r="E405" s="574">
        <v>9.5449999999999993E-2</v>
      </c>
      <c r="F405" s="198">
        <v>9.5449999999999993E-2</v>
      </c>
      <c r="G405" s="579">
        <v>9.5449999999999993E-2</v>
      </c>
      <c r="H405" s="497"/>
      <c r="I405" s="460"/>
      <c r="J405" s="609"/>
      <c r="K405" s="252"/>
      <c r="L405" s="460"/>
      <c r="M405" s="460"/>
      <c r="N405" s="233">
        <f t="shared" si="200"/>
        <v>9.5449999999999993E-2</v>
      </c>
    </row>
    <row r="406" spans="1:14" s="32" customFormat="1" ht="1.5" customHeight="1" x14ac:dyDescent="0.25">
      <c r="A406" s="610" t="s">
        <v>174</v>
      </c>
      <c r="B406" s="593" t="s">
        <v>251</v>
      </c>
      <c r="C406" s="613"/>
      <c r="D406" s="528" t="s">
        <v>15</v>
      </c>
      <c r="E406" s="57">
        <f>SUM(E407:E409)</f>
        <v>0</v>
      </c>
      <c r="F406" s="57">
        <f t="shared" ref="F406:G406" si="203">SUM(F407:F409)</f>
        <v>0</v>
      </c>
      <c r="G406" s="57">
        <f t="shared" si="203"/>
        <v>0</v>
      </c>
      <c r="H406" s="57">
        <f>SUM(H407:H409)</f>
        <v>0</v>
      </c>
      <c r="I406" s="57">
        <f>SUM(I407:I409)</f>
        <v>10.1</v>
      </c>
      <c r="J406" s="597"/>
      <c r="K406" s="251">
        <f t="shared" ref="K406" si="204">SUM(K407:K409)</f>
        <v>0</v>
      </c>
      <c r="L406" s="57">
        <f>SUM(L407:L409)</f>
        <v>0</v>
      </c>
      <c r="M406" s="57">
        <f>SUM(M407:M409)</f>
        <v>0</v>
      </c>
      <c r="N406" s="67">
        <f t="shared" si="200"/>
        <v>10.1</v>
      </c>
    </row>
    <row r="407" spans="1:14" s="32" customFormat="1" ht="23.25" hidden="1" x14ac:dyDescent="0.25">
      <c r="A407" s="611"/>
      <c r="B407" s="593"/>
      <c r="C407" s="614"/>
      <c r="D407" s="200" t="s">
        <v>16</v>
      </c>
      <c r="E407" s="457"/>
      <c r="F407" s="198"/>
      <c r="G407" s="198"/>
      <c r="H407" s="456"/>
      <c r="I407" s="200"/>
      <c r="J407" s="608"/>
      <c r="K407" s="252"/>
      <c r="L407" s="200"/>
      <c r="M407" s="200"/>
      <c r="N407" s="233">
        <f t="shared" si="200"/>
        <v>0</v>
      </c>
    </row>
    <row r="408" spans="1:14" s="32" customFormat="1" ht="23.25" hidden="1" x14ac:dyDescent="0.25">
      <c r="A408" s="611"/>
      <c r="B408" s="593"/>
      <c r="C408" s="614"/>
      <c r="D408" s="200" t="s">
        <v>8</v>
      </c>
      <c r="E408" s="457"/>
      <c r="F408" s="198"/>
      <c r="G408" s="198"/>
      <c r="H408" s="456"/>
      <c r="I408" s="200">
        <v>10</v>
      </c>
      <c r="J408" s="608"/>
      <c r="K408" s="252"/>
      <c r="L408" s="200"/>
      <c r="M408" s="200"/>
      <c r="N408" s="233">
        <f t="shared" si="200"/>
        <v>10</v>
      </c>
    </row>
    <row r="409" spans="1:14" s="32" customFormat="1" ht="28.5" hidden="1" customHeight="1" x14ac:dyDescent="0.25">
      <c r="A409" s="612"/>
      <c r="B409" s="593"/>
      <c r="C409" s="615"/>
      <c r="D409" s="200" t="s">
        <v>9</v>
      </c>
      <c r="E409" s="497"/>
      <c r="F409" s="198"/>
      <c r="G409" s="198"/>
      <c r="H409" s="497"/>
      <c r="I409" s="460">
        <v>0.1</v>
      </c>
      <c r="J409" s="609"/>
      <c r="K409" s="252"/>
      <c r="L409" s="460"/>
      <c r="M409" s="460"/>
      <c r="N409" s="233">
        <f t="shared" si="200"/>
        <v>0.1</v>
      </c>
    </row>
    <row r="410" spans="1:14" s="32" customFormat="1" ht="31.5" customHeight="1" x14ac:dyDescent="0.25">
      <c r="A410" s="610" t="s">
        <v>174</v>
      </c>
      <c r="B410" s="593" t="s">
        <v>320</v>
      </c>
      <c r="C410" s="613"/>
      <c r="D410" s="528" t="s">
        <v>15</v>
      </c>
      <c r="E410" s="57">
        <f>E411+E412+E413</f>
        <v>0.55555600000000005</v>
      </c>
      <c r="F410" s="57">
        <f>SUM(F411:F413)</f>
        <v>0.55555600000000005</v>
      </c>
      <c r="G410" s="57">
        <f t="shared" ref="G410" si="205">SUM(G411:G413)</f>
        <v>0.55555600000000005</v>
      </c>
      <c r="H410" s="57">
        <f>SUM(H411:H413)</f>
        <v>0</v>
      </c>
      <c r="I410" s="57">
        <f>SUM(I411:I413)</f>
        <v>0</v>
      </c>
      <c r="J410" s="597" t="s">
        <v>316</v>
      </c>
      <c r="K410" s="251">
        <f t="shared" ref="K410" si="206">SUM(K411:K413)</f>
        <v>0</v>
      </c>
      <c r="L410" s="57">
        <f>SUM(L411:L413)</f>
        <v>0</v>
      </c>
      <c r="M410" s="57">
        <f>SUM(M411:M413)</f>
        <v>0</v>
      </c>
      <c r="N410" s="67">
        <f t="shared" ref="N410:N413" si="207">E410+H410+I410+K410+L410+M410</f>
        <v>0.55555600000000005</v>
      </c>
    </row>
    <row r="411" spans="1:14" s="32" customFormat="1" ht="33" customHeight="1" x14ac:dyDescent="0.25">
      <c r="A411" s="611"/>
      <c r="B411" s="593"/>
      <c r="C411" s="614"/>
      <c r="D411" s="200" t="s">
        <v>16</v>
      </c>
      <c r="E411" s="457"/>
      <c r="F411" s="585"/>
      <c r="G411" s="585"/>
      <c r="H411" s="456"/>
      <c r="I411" s="200"/>
      <c r="J411" s="608"/>
      <c r="K411" s="252"/>
      <c r="L411" s="200"/>
      <c r="M411" s="200"/>
      <c r="N411" s="529">
        <f t="shared" si="207"/>
        <v>0</v>
      </c>
    </row>
    <row r="412" spans="1:14" s="32" customFormat="1" ht="37.5" customHeight="1" x14ac:dyDescent="0.25">
      <c r="A412" s="611"/>
      <c r="B412" s="593"/>
      <c r="C412" s="614"/>
      <c r="D412" s="200" t="s">
        <v>8</v>
      </c>
      <c r="E412" s="585">
        <v>0.55000000000000004</v>
      </c>
      <c r="F412" s="585">
        <v>0.55000000000000004</v>
      </c>
      <c r="G412" s="585">
        <v>0.55000000000000004</v>
      </c>
      <c r="H412" s="456"/>
      <c r="I412" s="200"/>
      <c r="J412" s="608"/>
      <c r="K412" s="252"/>
      <c r="L412" s="200"/>
      <c r="M412" s="200"/>
      <c r="N412" s="529">
        <f t="shared" si="207"/>
        <v>0.55000000000000004</v>
      </c>
    </row>
    <row r="413" spans="1:14" s="32" customFormat="1" ht="40.5" customHeight="1" x14ac:dyDescent="0.25">
      <c r="A413" s="612"/>
      <c r="B413" s="593"/>
      <c r="C413" s="615"/>
      <c r="D413" s="200" t="s">
        <v>9</v>
      </c>
      <c r="E413" s="585">
        <v>5.5560000000000002E-3</v>
      </c>
      <c r="F413" s="585">
        <v>5.5560000000000002E-3</v>
      </c>
      <c r="G413" s="585">
        <v>5.5560000000000002E-3</v>
      </c>
      <c r="H413" s="497"/>
      <c r="I413" s="460"/>
      <c r="J413" s="609"/>
      <c r="K413" s="252"/>
      <c r="L413" s="460"/>
      <c r="M413" s="460"/>
      <c r="N413" s="529">
        <f t="shared" si="207"/>
        <v>5.5560000000000002E-3</v>
      </c>
    </row>
    <row r="414" spans="1:14" s="32" customFormat="1" ht="43.5" customHeight="1" x14ac:dyDescent="0.25">
      <c r="A414" s="610" t="s">
        <v>176</v>
      </c>
      <c r="B414" s="635" t="s">
        <v>280</v>
      </c>
      <c r="C414" s="616"/>
      <c r="D414" s="196" t="s">
        <v>15</v>
      </c>
      <c r="E414" s="57">
        <f>SUM(E415:E417)</f>
        <v>5.7990000000000004</v>
      </c>
      <c r="F414" s="57">
        <f t="shared" ref="F414:G414" si="208">SUM(F415:F417)</f>
        <v>5.7990000000000004</v>
      </c>
      <c r="G414" s="57">
        <f t="shared" si="208"/>
        <v>5.7990000000000004</v>
      </c>
      <c r="H414" s="57">
        <f>SUM(H415:H417)</f>
        <v>0</v>
      </c>
      <c r="I414" s="57">
        <f>SUM(I415:I417)</f>
        <v>0</v>
      </c>
      <c r="J414" s="597" t="s">
        <v>326</v>
      </c>
      <c r="K414" s="251">
        <f t="shared" ref="K414" si="209">SUM(K415:K417)</f>
        <v>0</v>
      </c>
      <c r="L414" s="57">
        <f>SUM(L415:L417)</f>
        <v>0</v>
      </c>
      <c r="M414" s="57">
        <f>SUM(M415:M417)</f>
        <v>0</v>
      </c>
      <c r="N414" s="67">
        <f t="shared" si="200"/>
        <v>5.7990000000000004</v>
      </c>
    </row>
    <row r="415" spans="1:14" s="32" customFormat="1" ht="42" customHeight="1" x14ac:dyDescent="0.25">
      <c r="A415" s="611"/>
      <c r="B415" s="689"/>
      <c r="C415" s="617"/>
      <c r="D415" s="197" t="s">
        <v>16</v>
      </c>
      <c r="E415" s="457"/>
      <c r="F415" s="198"/>
      <c r="G415" s="198"/>
      <c r="H415" s="456"/>
      <c r="I415" s="200"/>
      <c r="J415" s="608"/>
      <c r="K415" s="252"/>
      <c r="L415" s="200"/>
      <c r="M415" s="200"/>
      <c r="N415" s="233">
        <f t="shared" si="200"/>
        <v>0</v>
      </c>
    </row>
    <row r="416" spans="1:14" s="32" customFormat="1" ht="45" customHeight="1" x14ac:dyDescent="0.25">
      <c r="A416" s="611"/>
      <c r="B416" s="689"/>
      <c r="C416" s="617"/>
      <c r="D416" s="197" t="s">
        <v>8</v>
      </c>
      <c r="E416" s="457">
        <v>5</v>
      </c>
      <c r="F416" s="198">
        <v>5</v>
      </c>
      <c r="G416" s="586">
        <v>5</v>
      </c>
      <c r="H416" s="456"/>
      <c r="I416" s="200"/>
      <c r="J416" s="608"/>
      <c r="K416" s="252"/>
      <c r="L416" s="200"/>
      <c r="M416" s="200"/>
      <c r="N416" s="233">
        <f t="shared" si="200"/>
        <v>5</v>
      </c>
    </row>
    <row r="417" spans="1:14" s="32" customFormat="1" ht="41.25" customHeight="1" x14ac:dyDescent="0.25">
      <c r="A417" s="612"/>
      <c r="B417" s="690"/>
      <c r="C417" s="618"/>
      <c r="D417" s="197" t="s">
        <v>9</v>
      </c>
      <c r="E417" s="497">
        <v>0.79900000000000004</v>
      </c>
      <c r="F417" s="198">
        <v>0.79900000000000004</v>
      </c>
      <c r="G417" s="586">
        <v>0.79900000000000004</v>
      </c>
      <c r="H417" s="497"/>
      <c r="I417" s="460"/>
      <c r="J417" s="609"/>
      <c r="K417" s="252"/>
      <c r="L417" s="460"/>
      <c r="M417" s="460"/>
      <c r="N417" s="233">
        <f t="shared" si="200"/>
        <v>0.79900000000000004</v>
      </c>
    </row>
    <row r="418" spans="1:14" s="32" customFormat="1" ht="22.5" hidden="1" customHeight="1" x14ac:dyDescent="0.25">
      <c r="A418" s="610" t="s">
        <v>179</v>
      </c>
      <c r="B418" s="593" t="s">
        <v>281</v>
      </c>
      <c r="C418" s="616"/>
      <c r="D418" s="196" t="s">
        <v>15</v>
      </c>
      <c r="E418" s="57">
        <f>SUM(E419:E421)</f>
        <v>0</v>
      </c>
      <c r="F418" s="57">
        <f t="shared" ref="F418:G418" si="210">SUM(F419:F421)</f>
        <v>0</v>
      </c>
      <c r="G418" s="57">
        <f t="shared" si="210"/>
        <v>0</v>
      </c>
      <c r="H418" s="57">
        <f>SUM(H419:H421)</f>
        <v>10.1</v>
      </c>
      <c r="I418" s="57"/>
      <c r="J418" s="597"/>
      <c r="K418" s="251">
        <f t="shared" ref="K418" si="211">SUM(K419:K421)</f>
        <v>0</v>
      </c>
      <c r="L418" s="57">
        <f>SUM(L419:L421)</f>
        <v>0</v>
      </c>
      <c r="M418" s="57">
        <f>SUM(M419:M421)</f>
        <v>0</v>
      </c>
      <c r="N418" s="67">
        <f t="shared" ref="N418:N426" si="212">E418+H418+I418+K418+L418+M418</f>
        <v>10.1</v>
      </c>
    </row>
    <row r="419" spans="1:14" s="32" customFormat="1" ht="23.25" hidden="1" x14ac:dyDescent="0.25">
      <c r="A419" s="611"/>
      <c r="B419" s="593"/>
      <c r="C419" s="617"/>
      <c r="D419" s="197" t="s">
        <v>16</v>
      </c>
      <c r="E419" s="538"/>
      <c r="F419" s="198"/>
      <c r="G419" s="198"/>
      <c r="H419" s="449"/>
      <c r="I419" s="456"/>
      <c r="J419" s="608"/>
      <c r="K419" s="252"/>
      <c r="L419" s="500"/>
      <c r="M419" s="462"/>
      <c r="N419" s="233">
        <f t="shared" si="212"/>
        <v>0</v>
      </c>
    </row>
    <row r="420" spans="1:14" s="32" customFormat="1" ht="23.25" hidden="1" x14ac:dyDescent="0.25">
      <c r="A420" s="611"/>
      <c r="B420" s="593"/>
      <c r="C420" s="617"/>
      <c r="D420" s="197" t="s">
        <v>8</v>
      </c>
      <c r="E420" s="538"/>
      <c r="F420" s="198"/>
      <c r="G420" s="198"/>
      <c r="H420" s="449">
        <v>10</v>
      </c>
      <c r="I420" s="456"/>
      <c r="J420" s="608"/>
      <c r="K420" s="252"/>
      <c r="L420" s="462"/>
      <c r="M420" s="462"/>
      <c r="N420" s="233">
        <f t="shared" si="212"/>
        <v>10</v>
      </c>
    </row>
    <row r="421" spans="1:14" s="32" customFormat="1" ht="1.5" customHeight="1" x14ac:dyDescent="0.25">
      <c r="A421" s="612"/>
      <c r="B421" s="593"/>
      <c r="C421" s="618"/>
      <c r="D421" s="197" t="s">
        <v>9</v>
      </c>
      <c r="E421" s="201"/>
      <c r="F421" s="198"/>
      <c r="G421" s="198"/>
      <c r="H421" s="201">
        <v>0.1</v>
      </c>
      <c r="I421" s="499"/>
      <c r="J421" s="609"/>
      <c r="K421" s="252"/>
      <c r="L421" s="501"/>
      <c r="M421" s="501"/>
      <c r="N421" s="233">
        <f t="shared" si="212"/>
        <v>0.1</v>
      </c>
    </row>
    <row r="422" spans="1:14" s="32" customFormat="1" ht="33" customHeight="1" x14ac:dyDescent="0.25">
      <c r="A422" s="603" t="s">
        <v>177</v>
      </c>
      <c r="B422" s="593" t="s">
        <v>287</v>
      </c>
      <c r="C422" s="616"/>
      <c r="D422" s="196" t="s">
        <v>15</v>
      </c>
      <c r="E422" s="57">
        <f>SUM(E423:E425)</f>
        <v>4.5</v>
      </c>
      <c r="F422" s="57">
        <f t="shared" ref="F422:G422" si="213">SUM(F423:F425)</f>
        <v>4.5</v>
      </c>
      <c r="G422" s="57">
        <f t="shared" si="213"/>
        <v>4.5</v>
      </c>
      <c r="H422" s="57">
        <f>SUM(H423:H425)</f>
        <v>0</v>
      </c>
      <c r="I422" s="57">
        <f>SUM(I423:I425)</f>
        <v>0</v>
      </c>
      <c r="J422" s="597" t="s">
        <v>316</v>
      </c>
      <c r="K422" s="251">
        <f t="shared" ref="K422" si="214">SUM(K423:K425)</f>
        <v>0</v>
      </c>
      <c r="L422" s="57">
        <f>SUM(L423:L425)</f>
        <v>6.8000000000000007</v>
      </c>
      <c r="M422" s="57">
        <f>SUM(M423:M425)</f>
        <v>0</v>
      </c>
      <c r="N422" s="67">
        <f t="shared" si="212"/>
        <v>11.3</v>
      </c>
    </row>
    <row r="423" spans="1:14" s="32" customFormat="1" ht="35.25" customHeight="1" x14ac:dyDescent="0.25">
      <c r="A423" s="603"/>
      <c r="B423" s="593"/>
      <c r="C423" s="617"/>
      <c r="D423" s="197" t="s">
        <v>16</v>
      </c>
      <c r="E423" s="538"/>
      <c r="F423" s="198"/>
      <c r="G423" s="198"/>
      <c r="H423" s="449"/>
      <c r="I423" s="456"/>
      <c r="J423" s="608"/>
      <c r="K423" s="252"/>
      <c r="L423" s="500"/>
      <c r="M423" s="462"/>
      <c r="N423" s="233">
        <f t="shared" si="212"/>
        <v>0</v>
      </c>
    </row>
    <row r="424" spans="1:14" s="32" customFormat="1" ht="36.75" customHeight="1" x14ac:dyDescent="0.25">
      <c r="A424" s="603"/>
      <c r="B424" s="593"/>
      <c r="C424" s="617"/>
      <c r="D424" s="197" t="s">
        <v>8</v>
      </c>
      <c r="E424" s="538"/>
      <c r="F424" s="198"/>
      <c r="G424" s="198"/>
      <c r="H424" s="449"/>
      <c r="I424" s="456"/>
      <c r="J424" s="608"/>
      <c r="K424" s="252"/>
      <c r="L424" s="462">
        <v>6.73</v>
      </c>
      <c r="M424" s="462"/>
      <c r="N424" s="233">
        <f t="shared" si="212"/>
        <v>6.73</v>
      </c>
    </row>
    <row r="425" spans="1:14" s="32" customFormat="1" ht="42.75" customHeight="1" x14ac:dyDescent="0.25">
      <c r="A425" s="603"/>
      <c r="B425" s="593"/>
      <c r="C425" s="618"/>
      <c r="D425" s="197" t="s">
        <v>9</v>
      </c>
      <c r="E425" s="201">
        <v>4.5</v>
      </c>
      <c r="F425" s="198">
        <v>4.5</v>
      </c>
      <c r="G425" s="198">
        <v>4.5</v>
      </c>
      <c r="H425" s="201"/>
      <c r="I425" s="499"/>
      <c r="J425" s="609"/>
      <c r="K425" s="252"/>
      <c r="L425" s="501">
        <v>7.0000000000000007E-2</v>
      </c>
      <c r="M425" s="501"/>
      <c r="N425" s="233">
        <f t="shared" si="212"/>
        <v>4.57</v>
      </c>
    </row>
    <row r="426" spans="1:14" s="32" customFormat="1" ht="22.5" hidden="1" customHeight="1" x14ac:dyDescent="0.25">
      <c r="A426" s="611" t="s">
        <v>181</v>
      </c>
      <c r="B426" s="593" t="s">
        <v>252</v>
      </c>
      <c r="C426" s="616"/>
      <c r="D426" s="196" t="s">
        <v>15</v>
      </c>
      <c r="E426" s="57">
        <f>SUM(E427:E429)</f>
        <v>0</v>
      </c>
      <c r="F426" s="57">
        <f t="shared" ref="F426:G426" si="215">SUM(F427:F429)</f>
        <v>0</v>
      </c>
      <c r="G426" s="57">
        <f t="shared" si="215"/>
        <v>0</v>
      </c>
      <c r="H426" s="57">
        <f>SUM(H427:H429)</f>
        <v>0</v>
      </c>
      <c r="I426" s="57">
        <f>SUM(I427:I429)</f>
        <v>38.700000000000003</v>
      </c>
      <c r="J426" s="597"/>
      <c r="K426" s="251">
        <f>SUM(K427:K429)</f>
        <v>0</v>
      </c>
      <c r="L426" s="57">
        <f>SUM(L427:L429)</f>
        <v>0</v>
      </c>
      <c r="M426" s="57">
        <f>SUM(M427:M429)</f>
        <v>7.64</v>
      </c>
      <c r="N426" s="67">
        <f t="shared" si="212"/>
        <v>46.34</v>
      </c>
    </row>
    <row r="427" spans="1:14" s="32" customFormat="1" ht="23.25" hidden="1" x14ac:dyDescent="0.25">
      <c r="A427" s="611"/>
      <c r="B427" s="593"/>
      <c r="C427" s="617"/>
      <c r="D427" s="197" t="s">
        <v>16</v>
      </c>
      <c r="E427" s="538"/>
      <c r="F427" s="198"/>
      <c r="G427" s="198"/>
      <c r="H427" s="449"/>
      <c r="I427" s="456"/>
      <c r="J427" s="608"/>
      <c r="K427" s="252"/>
      <c r="L427" s="500"/>
      <c r="M427" s="462"/>
      <c r="N427" s="233">
        <f>E427+H427+I427+K427+L427+M427</f>
        <v>0</v>
      </c>
    </row>
    <row r="428" spans="1:14" s="32" customFormat="1" ht="23.25" hidden="1" x14ac:dyDescent="0.25">
      <c r="A428" s="611"/>
      <c r="B428" s="593"/>
      <c r="C428" s="617"/>
      <c r="D428" s="197" t="s">
        <v>8</v>
      </c>
      <c r="E428" s="538"/>
      <c r="F428" s="198"/>
      <c r="G428" s="198"/>
      <c r="H428" s="449"/>
      <c r="I428" s="456">
        <v>38.31</v>
      </c>
      <c r="J428" s="608"/>
      <c r="K428" s="252"/>
      <c r="L428" s="462"/>
      <c r="M428" s="462">
        <v>7.56</v>
      </c>
      <c r="N428" s="233">
        <f>E428+H428+K428+L428+M428</f>
        <v>7.56</v>
      </c>
    </row>
    <row r="429" spans="1:14" s="32" customFormat="1" ht="23.25" hidden="1" x14ac:dyDescent="0.25">
      <c r="A429" s="611"/>
      <c r="B429" s="593"/>
      <c r="C429" s="618"/>
      <c r="D429" s="197" t="s">
        <v>9</v>
      </c>
      <c r="E429" s="201"/>
      <c r="F429" s="198"/>
      <c r="G429" s="198"/>
      <c r="H429" s="201"/>
      <c r="I429" s="497">
        <v>0.39</v>
      </c>
      <c r="J429" s="609"/>
      <c r="K429" s="252"/>
      <c r="L429" s="501"/>
      <c r="M429" s="501">
        <v>0.08</v>
      </c>
      <c r="N429" s="233">
        <f>E429+H429+K429+L429+M429</f>
        <v>0.08</v>
      </c>
    </row>
    <row r="430" spans="1:14" s="32" customFormat="1" ht="40.5" x14ac:dyDescent="0.25">
      <c r="A430" s="662" t="str">
        <f>E393</f>
        <v>VI</v>
      </c>
      <c r="B430" s="56" t="s">
        <v>46</v>
      </c>
      <c r="C430" s="664"/>
      <c r="D430" s="41" t="s">
        <v>7</v>
      </c>
      <c r="E430" s="213">
        <f>E431+E432+E433</f>
        <v>51.894350000000003</v>
      </c>
      <c r="F430" s="213">
        <f>F431+F432+F433</f>
        <v>51.894350000000003</v>
      </c>
      <c r="G430" s="213">
        <f>G431+G432+G433</f>
        <v>51.894812000000002</v>
      </c>
      <c r="H430" s="213">
        <f>H431+H432+H433</f>
        <v>10.1</v>
      </c>
      <c r="I430" s="213">
        <f>I431+I432+I433</f>
        <v>48.800000000000004</v>
      </c>
      <c r="J430" s="666"/>
      <c r="K430" s="248">
        <f>K431+K433</f>
        <v>0</v>
      </c>
      <c r="L430" s="213">
        <f>L431+L432+L433</f>
        <v>6.8000000000000007</v>
      </c>
      <c r="M430" s="213">
        <f>M431+M432+M433</f>
        <v>7.64</v>
      </c>
      <c r="N430" s="214">
        <f>N431+N432+N433</f>
        <v>125.23435000000001</v>
      </c>
    </row>
    <row r="431" spans="1:14" s="32" customFormat="1" x14ac:dyDescent="0.25">
      <c r="A431" s="662"/>
      <c r="B431" s="669" t="str">
        <f>F393</f>
        <v>БЕЗОПАСНЫЕ И КАЧЕСТВЕННЫЕ АВТОМОБИЛЬНЫЕ ДОРОГИ</v>
      </c>
      <c r="C431" s="664"/>
      <c r="D431" s="42" t="s">
        <v>16</v>
      </c>
      <c r="E431" s="215">
        <f t="shared" ref="E431:G432" si="216">E399+E403+E415+E423</f>
        <v>0</v>
      </c>
      <c r="F431" s="215">
        <f t="shared" si="216"/>
        <v>0</v>
      </c>
      <c r="G431" s="215">
        <f t="shared" si="216"/>
        <v>0</v>
      </c>
      <c r="H431" s="215">
        <f t="shared" ref="H431:I431" si="217">H399+H403+H407+H415+H419+H423+H427</f>
        <v>0</v>
      </c>
      <c r="I431" s="215">
        <f t="shared" si="217"/>
        <v>0</v>
      </c>
      <c r="J431" s="667"/>
      <c r="K431" s="249">
        <v>0</v>
      </c>
      <c r="L431" s="215">
        <f t="shared" ref="L431:M433" si="218">L399+L403+L407+L415+L419+L423+L427</f>
        <v>0</v>
      </c>
      <c r="M431" s="215">
        <f t="shared" si="218"/>
        <v>0</v>
      </c>
      <c r="N431" s="303">
        <f>E431+H431+I431+K431+L431+M431</f>
        <v>0</v>
      </c>
    </row>
    <row r="432" spans="1:14" s="32" customFormat="1" ht="22.5" customHeight="1" x14ac:dyDescent="0.25">
      <c r="A432" s="662"/>
      <c r="B432" s="670"/>
      <c r="C432" s="664"/>
      <c r="D432" s="42" t="s">
        <v>8</v>
      </c>
      <c r="E432" s="215">
        <f t="shared" si="216"/>
        <v>46.179900000000004</v>
      </c>
      <c r="F432" s="215">
        <f t="shared" si="216"/>
        <v>46.179900000000004</v>
      </c>
      <c r="G432" s="215">
        <f t="shared" si="216"/>
        <v>46.179900000000004</v>
      </c>
      <c r="H432" s="215">
        <f t="shared" ref="H432:I432" si="219">H400+H404+H408+H416+H420+H424+H428</f>
        <v>10</v>
      </c>
      <c r="I432" s="215">
        <f t="shared" si="219"/>
        <v>48.31</v>
      </c>
      <c r="J432" s="667"/>
      <c r="K432" s="249">
        <v>0</v>
      </c>
      <c r="L432" s="215">
        <f t="shared" si="218"/>
        <v>6.73</v>
      </c>
      <c r="M432" s="215">
        <f t="shared" si="218"/>
        <v>7.56</v>
      </c>
      <c r="N432" s="303">
        <f>E432+H432+I432+K432+L432+M432</f>
        <v>118.77990000000001</v>
      </c>
    </row>
    <row r="433" spans="1:14" s="32" customFormat="1" ht="38.25" customHeight="1" thickBot="1" x14ac:dyDescent="0.3">
      <c r="A433" s="663"/>
      <c r="B433" s="671"/>
      <c r="C433" s="665"/>
      <c r="D433" s="360" t="s">
        <v>9</v>
      </c>
      <c r="E433" s="215">
        <f>E425+E417+E405+E401</f>
        <v>5.7144500000000003</v>
      </c>
      <c r="F433" s="215">
        <f>F401+F405+F417+F425</f>
        <v>5.7144500000000003</v>
      </c>
      <c r="G433" s="215">
        <f>G425+G417+G405+G401</f>
        <v>5.714912</v>
      </c>
      <c r="H433" s="215">
        <f t="shared" ref="H433:I433" si="220">H401+H405+H409+H417+H421+H425+H429</f>
        <v>0.1</v>
      </c>
      <c r="I433" s="215">
        <f t="shared" si="220"/>
        <v>0.49</v>
      </c>
      <c r="J433" s="668"/>
      <c r="K433" s="249">
        <v>0</v>
      </c>
      <c r="L433" s="215">
        <f t="shared" si="218"/>
        <v>7.0000000000000007E-2</v>
      </c>
      <c r="M433" s="215">
        <f t="shared" si="218"/>
        <v>0.08</v>
      </c>
      <c r="N433" s="363">
        <f>E433+H433+I433+K433+L433+M433</f>
        <v>6.4544500000000005</v>
      </c>
    </row>
    <row r="434" spans="1:14" s="32" customFormat="1" ht="27.75" hidden="1" thickBot="1" x14ac:dyDescent="0.3">
      <c r="A434" s="52"/>
      <c r="B434" s="53"/>
      <c r="C434" s="53"/>
      <c r="D434" s="53"/>
      <c r="E434" s="546" t="s">
        <v>60</v>
      </c>
      <c r="F434" s="81" t="s">
        <v>59</v>
      </c>
      <c r="G434" s="83"/>
      <c r="H434" s="53"/>
      <c r="I434" s="53"/>
      <c r="J434" s="53"/>
      <c r="K434" s="245"/>
      <c r="L434" s="53"/>
      <c r="M434" s="53"/>
      <c r="N434" s="54"/>
    </row>
    <row r="435" spans="1:14" s="32" customFormat="1" ht="0.75" hidden="1" customHeight="1" thickBot="1" x14ac:dyDescent="0.3">
      <c r="A435" s="629" t="s">
        <v>26</v>
      </c>
      <c r="B435" s="630"/>
      <c r="C435" s="630"/>
      <c r="D435" s="630"/>
      <c r="E435" s="630"/>
      <c r="F435" s="630"/>
      <c r="G435" s="630"/>
      <c r="H435" s="630"/>
      <c r="I435" s="630"/>
      <c r="J435" s="630"/>
      <c r="K435" s="630"/>
      <c r="L435" s="630"/>
      <c r="M435" s="630"/>
      <c r="N435" s="631"/>
    </row>
    <row r="436" spans="1:14" s="32" customFormat="1" ht="39.75" hidden="1" thickBot="1" x14ac:dyDescent="0.3">
      <c r="A436" s="675" t="s">
        <v>10</v>
      </c>
      <c r="B436" s="5" t="s">
        <v>18</v>
      </c>
      <c r="C436" s="62"/>
      <c r="D436" s="63"/>
      <c r="E436" s="547"/>
      <c r="F436" s="62"/>
      <c r="G436" s="62"/>
      <c r="H436" s="62"/>
      <c r="I436" s="62"/>
      <c r="J436" s="64" t="s">
        <v>253</v>
      </c>
      <c r="K436" s="246"/>
      <c r="L436" s="65"/>
      <c r="M436" s="65"/>
      <c r="N436" s="66"/>
    </row>
    <row r="437" spans="1:14" s="32" customFormat="1" ht="21" hidden="1" thickBot="1" x14ac:dyDescent="0.3">
      <c r="A437" s="658"/>
      <c r="B437" s="12" t="s">
        <v>19</v>
      </c>
      <c r="C437" s="23"/>
      <c r="D437" s="10"/>
      <c r="E437" s="205"/>
      <c r="F437" s="23"/>
      <c r="G437" s="23"/>
      <c r="H437" s="23"/>
      <c r="I437" s="23"/>
      <c r="J437" s="33"/>
      <c r="K437" s="247"/>
      <c r="L437" s="23"/>
      <c r="M437" s="23"/>
      <c r="N437" s="24"/>
    </row>
    <row r="438" spans="1:14" s="32" customFormat="1" ht="6" hidden="1" customHeight="1" thickBot="1" x14ac:dyDescent="0.3">
      <c r="A438" s="13"/>
      <c r="B438" s="14" t="s">
        <v>12</v>
      </c>
      <c r="C438" s="624" t="s">
        <v>13</v>
      </c>
      <c r="D438" s="625"/>
      <c r="E438" s="625"/>
      <c r="F438" s="625"/>
      <c r="G438" s="625"/>
      <c r="H438" s="625"/>
      <c r="I438" s="625"/>
      <c r="J438" s="625"/>
      <c r="K438" s="677"/>
      <c r="L438" s="677"/>
      <c r="M438" s="677"/>
      <c r="N438" s="678"/>
    </row>
    <row r="439" spans="1:14" s="32" customFormat="1" ht="22.5" hidden="1" customHeight="1" thickBot="1" x14ac:dyDescent="0.3">
      <c r="A439" s="610" t="s">
        <v>14</v>
      </c>
      <c r="B439" s="679" t="s">
        <v>28</v>
      </c>
      <c r="C439" s="616"/>
      <c r="D439" s="196" t="s">
        <v>15</v>
      </c>
      <c r="E439" s="57">
        <f t="shared" ref="E439:I439" si="221">SUM(E440:E442)</f>
        <v>0</v>
      </c>
      <c r="F439" s="57">
        <f t="shared" si="221"/>
        <v>0</v>
      </c>
      <c r="G439" s="57">
        <f t="shared" si="221"/>
        <v>0</v>
      </c>
      <c r="H439" s="57">
        <f t="shared" si="221"/>
        <v>0</v>
      </c>
      <c r="I439" s="57">
        <f t="shared" si="221"/>
        <v>0</v>
      </c>
      <c r="J439" s="597"/>
      <c r="K439" s="251">
        <f t="shared" ref="K439:M439" si="222">SUM(K440:K442)</f>
        <v>0</v>
      </c>
      <c r="L439" s="57">
        <f t="shared" si="222"/>
        <v>0</v>
      </c>
      <c r="M439" s="57">
        <f t="shared" si="222"/>
        <v>0</v>
      </c>
      <c r="N439" s="67">
        <f>E439+H439+I439+K439+L439+M439</f>
        <v>0</v>
      </c>
    </row>
    <row r="440" spans="1:14" s="32" customFormat="1" ht="24" hidden="1" thickBot="1" x14ac:dyDescent="0.3">
      <c r="A440" s="611"/>
      <c r="B440" s="680"/>
      <c r="C440" s="617"/>
      <c r="D440" s="197" t="s">
        <v>16</v>
      </c>
      <c r="E440" s="537"/>
      <c r="F440" s="198"/>
      <c r="G440" s="198"/>
      <c r="H440" s="199"/>
      <c r="I440" s="199"/>
      <c r="J440" s="608"/>
      <c r="K440" s="252"/>
      <c r="L440" s="200"/>
      <c r="M440" s="200"/>
      <c r="N440" s="233">
        <f t="shared" ref="N440:N442" si="223">E440+H440+I440+K440+L440+M440</f>
        <v>0</v>
      </c>
    </row>
    <row r="441" spans="1:14" s="32" customFormat="1" ht="24" hidden="1" thickBot="1" x14ac:dyDescent="0.3">
      <c r="A441" s="611"/>
      <c r="B441" s="680"/>
      <c r="C441" s="617"/>
      <c r="D441" s="197" t="s">
        <v>8</v>
      </c>
      <c r="E441" s="537"/>
      <c r="F441" s="198"/>
      <c r="G441" s="198"/>
      <c r="H441" s="199"/>
      <c r="I441" s="199"/>
      <c r="J441" s="608"/>
      <c r="K441" s="252"/>
      <c r="L441" s="200"/>
      <c r="M441" s="200"/>
      <c r="N441" s="233">
        <f t="shared" si="223"/>
        <v>0</v>
      </c>
    </row>
    <row r="442" spans="1:14" s="32" customFormat="1" ht="24" hidden="1" thickBot="1" x14ac:dyDescent="0.3">
      <c r="A442" s="612"/>
      <c r="B442" s="684"/>
      <c r="C442" s="618"/>
      <c r="D442" s="197" t="s">
        <v>9</v>
      </c>
      <c r="E442" s="537"/>
      <c r="F442" s="198"/>
      <c r="G442" s="198"/>
      <c r="H442" s="199"/>
      <c r="I442" s="199"/>
      <c r="J442" s="609"/>
      <c r="K442" s="252"/>
      <c r="L442" s="200"/>
      <c r="M442" s="200"/>
      <c r="N442" s="233">
        <f t="shared" si="223"/>
        <v>0</v>
      </c>
    </row>
    <row r="443" spans="1:14" s="32" customFormat="1" ht="39.75" hidden="1" thickBot="1" x14ac:dyDescent="0.3">
      <c r="A443" s="657" t="s">
        <v>11</v>
      </c>
      <c r="B443" s="25" t="s">
        <v>18</v>
      </c>
      <c r="C443" s="35"/>
      <c r="D443" s="36"/>
      <c r="E443" s="202"/>
      <c r="F443" s="202"/>
      <c r="G443" s="202"/>
      <c r="H443" s="202"/>
      <c r="I443" s="202"/>
      <c r="J443" s="203"/>
      <c r="K443" s="256"/>
      <c r="L443" s="200"/>
      <c r="M443" s="200"/>
      <c r="N443" s="204"/>
    </row>
    <row r="444" spans="1:14" s="32" customFormat="1" ht="21" hidden="1" customHeight="1" thickBot="1" x14ac:dyDescent="0.3">
      <c r="A444" s="658"/>
      <c r="B444" s="12" t="s">
        <v>19</v>
      </c>
      <c r="C444" s="23"/>
      <c r="D444" s="10"/>
      <c r="E444" s="205"/>
      <c r="F444" s="23"/>
      <c r="G444" s="23"/>
      <c r="H444" s="23"/>
      <c r="I444" s="23"/>
      <c r="J444" s="33"/>
      <c r="K444" s="247"/>
      <c r="L444" s="23"/>
      <c r="M444" s="23"/>
      <c r="N444" s="24"/>
    </row>
    <row r="445" spans="1:14" s="32" customFormat="1" hidden="1" thickBot="1" x14ac:dyDescent="0.3">
      <c r="A445" s="13"/>
      <c r="B445" s="14" t="s">
        <v>12</v>
      </c>
      <c r="C445" s="624" t="s">
        <v>13</v>
      </c>
      <c r="D445" s="625"/>
      <c r="E445" s="625"/>
      <c r="F445" s="625"/>
      <c r="G445" s="625"/>
      <c r="H445" s="625"/>
      <c r="I445" s="625"/>
      <c r="J445" s="625"/>
      <c r="K445" s="677"/>
      <c r="L445" s="677"/>
      <c r="M445" s="677"/>
      <c r="N445" s="678"/>
    </row>
    <row r="446" spans="1:14" s="32" customFormat="1" ht="23.25" hidden="1" thickBot="1" x14ac:dyDescent="0.3">
      <c r="A446" s="610" t="s">
        <v>23</v>
      </c>
      <c r="B446" s="679" t="s">
        <v>28</v>
      </c>
      <c r="C446" s="616"/>
      <c r="D446" s="196" t="s">
        <v>15</v>
      </c>
      <c r="E446" s="57">
        <f t="shared" ref="E446:I446" si="224">SUM(E447:E449)</f>
        <v>0</v>
      </c>
      <c r="F446" s="57">
        <f t="shared" si="224"/>
        <v>0</v>
      </c>
      <c r="G446" s="57">
        <f t="shared" si="224"/>
        <v>0</v>
      </c>
      <c r="H446" s="57">
        <f t="shared" si="224"/>
        <v>0</v>
      </c>
      <c r="I446" s="57">
        <f t="shared" si="224"/>
        <v>0</v>
      </c>
      <c r="J446" s="597"/>
      <c r="K446" s="251">
        <f t="shared" ref="K446:M446" si="225">SUM(K447:K449)</f>
        <v>0</v>
      </c>
      <c r="L446" s="57">
        <f t="shared" si="225"/>
        <v>0</v>
      </c>
      <c r="M446" s="57">
        <f t="shared" si="225"/>
        <v>0</v>
      </c>
      <c r="N446" s="67">
        <f>E446+H446+I446+K446+L446+M446</f>
        <v>0</v>
      </c>
    </row>
    <row r="447" spans="1:14" s="32" customFormat="1" ht="24" hidden="1" thickBot="1" x14ac:dyDescent="0.3">
      <c r="A447" s="611"/>
      <c r="B447" s="680"/>
      <c r="C447" s="617"/>
      <c r="D447" s="197" t="s">
        <v>16</v>
      </c>
      <c r="E447" s="537"/>
      <c r="F447" s="198"/>
      <c r="G447" s="198"/>
      <c r="H447" s="199"/>
      <c r="I447" s="199"/>
      <c r="J447" s="608"/>
      <c r="K447" s="252"/>
      <c r="L447" s="200"/>
      <c r="M447" s="200"/>
      <c r="N447" s="233">
        <f t="shared" ref="N447:N449" si="226">E447+H447+I447+K447+L447+M447</f>
        <v>0</v>
      </c>
    </row>
    <row r="448" spans="1:14" s="32" customFormat="1" ht="22.5" hidden="1" customHeight="1" thickBot="1" x14ac:dyDescent="0.3">
      <c r="A448" s="611"/>
      <c r="B448" s="680"/>
      <c r="C448" s="617"/>
      <c r="D448" s="197" t="s">
        <v>8</v>
      </c>
      <c r="E448" s="537"/>
      <c r="F448" s="198"/>
      <c r="G448" s="198"/>
      <c r="H448" s="199"/>
      <c r="I448" s="199"/>
      <c r="J448" s="608"/>
      <c r="K448" s="252"/>
      <c r="L448" s="200"/>
      <c r="M448" s="200"/>
      <c r="N448" s="233">
        <f t="shared" si="226"/>
        <v>0</v>
      </c>
    </row>
    <row r="449" spans="1:14" s="32" customFormat="1" ht="24" hidden="1" thickBot="1" x14ac:dyDescent="0.3">
      <c r="A449" s="611"/>
      <c r="B449" s="684"/>
      <c r="C449" s="617"/>
      <c r="D449" s="197" t="s">
        <v>9</v>
      </c>
      <c r="E449" s="537"/>
      <c r="F449" s="198"/>
      <c r="G449" s="198"/>
      <c r="H449" s="199"/>
      <c r="I449" s="199"/>
      <c r="J449" s="609"/>
      <c r="K449" s="252"/>
      <c r="L449" s="200"/>
      <c r="M449" s="200"/>
      <c r="N449" s="233">
        <f t="shared" si="226"/>
        <v>0</v>
      </c>
    </row>
    <row r="450" spans="1:14" s="32" customFormat="1" ht="39.75" hidden="1" thickBot="1" x14ac:dyDescent="0.3">
      <c r="A450" s="68" t="s">
        <v>22</v>
      </c>
      <c r="B450" s="69" t="s">
        <v>24</v>
      </c>
      <c r="C450" s="70"/>
      <c r="D450" s="71"/>
      <c r="E450" s="209"/>
      <c r="F450" s="209"/>
      <c r="G450" s="209"/>
      <c r="H450" s="209"/>
      <c r="I450" s="209"/>
      <c r="J450" s="210"/>
      <c r="K450" s="253"/>
      <c r="L450" s="211"/>
      <c r="M450" s="211"/>
      <c r="N450" s="212"/>
    </row>
    <row r="451" spans="1:14" s="32" customFormat="1" ht="21" hidden="1" thickBot="1" x14ac:dyDescent="0.3">
      <c r="A451" s="672" t="s">
        <v>27</v>
      </c>
      <c r="B451" s="673"/>
      <c r="C451" s="673"/>
      <c r="D451" s="673"/>
      <c r="E451" s="673"/>
      <c r="F451" s="673"/>
      <c r="G451" s="673"/>
      <c r="H451" s="673"/>
      <c r="I451" s="673"/>
      <c r="J451" s="673"/>
      <c r="K451" s="673"/>
      <c r="L451" s="673"/>
      <c r="M451" s="673"/>
      <c r="N451" s="674"/>
    </row>
    <row r="452" spans="1:14" s="32" customFormat="1" ht="39.75" hidden="1" thickBot="1" x14ac:dyDescent="0.3">
      <c r="A452" s="675" t="s">
        <v>10</v>
      </c>
      <c r="B452" s="5" t="s">
        <v>18</v>
      </c>
      <c r="C452" s="26"/>
      <c r="D452" s="27"/>
      <c r="E452" s="547"/>
      <c r="F452" s="26"/>
      <c r="G452" s="26"/>
      <c r="H452" s="26"/>
      <c r="I452" s="26"/>
      <c r="J452" s="34"/>
      <c r="K452" s="254"/>
      <c r="L452" s="4"/>
      <c r="M452" s="4"/>
      <c r="N452" s="30"/>
    </row>
    <row r="453" spans="1:14" s="32" customFormat="1" ht="20.25" hidden="1" customHeight="1" thickBot="1" x14ac:dyDescent="0.3">
      <c r="A453" s="657"/>
      <c r="B453" s="6" t="s">
        <v>19</v>
      </c>
      <c r="C453" s="11"/>
      <c r="D453" s="8"/>
      <c r="E453" s="557"/>
      <c r="F453" s="11"/>
      <c r="G453" s="11"/>
      <c r="H453" s="11"/>
      <c r="I453" s="11"/>
      <c r="J453" s="37"/>
      <c r="K453" s="255"/>
      <c r="L453" s="7"/>
      <c r="M453" s="7"/>
      <c r="N453" s="9"/>
    </row>
    <row r="454" spans="1:14" s="32" customFormat="1" ht="20.25" hidden="1" customHeight="1" thickBot="1" x14ac:dyDescent="0.3">
      <c r="A454" s="15"/>
      <c r="B454" s="16" t="s">
        <v>12</v>
      </c>
      <c r="C454" s="676" t="s">
        <v>13</v>
      </c>
      <c r="D454" s="676"/>
      <c r="E454" s="676"/>
      <c r="F454" s="676"/>
      <c r="G454" s="676"/>
      <c r="H454" s="676"/>
      <c r="I454" s="676"/>
      <c r="J454" s="676"/>
      <c r="K454" s="677"/>
      <c r="L454" s="677"/>
      <c r="M454" s="677"/>
      <c r="N454" s="678"/>
    </row>
    <row r="455" spans="1:14" s="32" customFormat="1" ht="21" hidden="1" customHeight="1" thickBot="1" x14ac:dyDescent="0.3">
      <c r="A455" s="611" t="s">
        <v>14</v>
      </c>
      <c r="B455" s="679" t="s">
        <v>28</v>
      </c>
      <c r="C455" s="594"/>
      <c r="D455" s="196" t="s">
        <v>15</v>
      </c>
      <c r="E455" s="57">
        <f t="shared" ref="E455:I455" si="227">SUM(E456:E458)</f>
        <v>0</v>
      </c>
      <c r="F455" s="57">
        <f t="shared" si="227"/>
        <v>0</v>
      </c>
      <c r="G455" s="57">
        <f t="shared" si="227"/>
        <v>0</v>
      </c>
      <c r="H455" s="57">
        <f t="shared" si="227"/>
        <v>0</v>
      </c>
      <c r="I455" s="57">
        <f t="shared" si="227"/>
        <v>0</v>
      </c>
      <c r="J455" s="597"/>
      <c r="K455" s="251">
        <f t="shared" ref="K455:M455" si="228">SUM(K456:K458)</f>
        <v>0</v>
      </c>
      <c r="L455" s="57">
        <f t="shared" si="228"/>
        <v>0</v>
      </c>
      <c r="M455" s="57">
        <f t="shared" si="228"/>
        <v>0</v>
      </c>
      <c r="N455" s="67">
        <f>E455+H455+I455+K455+L455+M455</f>
        <v>0</v>
      </c>
    </row>
    <row r="456" spans="1:14" s="32" customFormat="1" ht="48.75" hidden="1" customHeight="1" thickBot="1" x14ac:dyDescent="0.3">
      <c r="A456" s="611"/>
      <c r="B456" s="680"/>
      <c r="C456" s="595"/>
      <c r="D456" s="197" t="s">
        <v>16</v>
      </c>
      <c r="E456" s="537"/>
      <c r="F456" s="198"/>
      <c r="G456" s="198"/>
      <c r="H456" s="199"/>
      <c r="I456" s="199"/>
      <c r="J456" s="608"/>
      <c r="K456" s="252"/>
      <c r="L456" s="200"/>
      <c r="M456" s="200"/>
      <c r="N456" s="233">
        <f t="shared" ref="N456:N458" si="229">E456+H456+I456+K456+L456+M456</f>
        <v>0</v>
      </c>
    </row>
    <row r="457" spans="1:14" s="32" customFormat="1" ht="24" hidden="1" thickBot="1" x14ac:dyDescent="0.3">
      <c r="A457" s="611"/>
      <c r="B457" s="680"/>
      <c r="C457" s="595"/>
      <c r="D457" s="197" t="s">
        <v>8</v>
      </c>
      <c r="E457" s="537"/>
      <c r="F457" s="198"/>
      <c r="G457" s="198"/>
      <c r="H457" s="199"/>
      <c r="I457" s="199"/>
      <c r="J457" s="608"/>
      <c r="K457" s="252"/>
      <c r="L457" s="200"/>
      <c r="M457" s="200"/>
      <c r="N457" s="233">
        <f t="shared" si="229"/>
        <v>0</v>
      </c>
    </row>
    <row r="458" spans="1:14" s="32" customFormat="1" ht="24" hidden="1" thickBot="1" x14ac:dyDescent="0.3">
      <c r="A458" s="611"/>
      <c r="B458" s="680"/>
      <c r="C458" s="595"/>
      <c r="D458" s="197" t="s">
        <v>9</v>
      </c>
      <c r="E458" s="537"/>
      <c r="F458" s="198"/>
      <c r="G458" s="198"/>
      <c r="H458" s="199"/>
      <c r="I458" s="199"/>
      <c r="J458" s="609"/>
      <c r="K458" s="252"/>
      <c r="L458" s="200"/>
      <c r="M458" s="200"/>
      <c r="N458" s="233">
        <f t="shared" si="229"/>
        <v>0</v>
      </c>
    </row>
    <row r="459" spans="1:14" s="32" customFormat="1" ht="41.25" hidden="1" thickBot="1" x14ac:dyDescent="0.3">
      <c r="A459" s="662" t="str">
        <f>E434</f>
        <v>VII</v>
      </c>
      <c r="B459" s="56" t="s">
        <v>46</v>
      </c>
      <c r="C459" s="664"/>
      <c r="D459" s="41" t="s">
        <v>7</v>
      </c>
      <c r="E459" s="213">
        <f>E460+E461+E462</f>
        <v>0</v>
      </c>
      <c r="F459" s="213">
        <f t="shared" ref="F459:I459" si="230">F460+F461+F462</f>
        <v>0</v>
      </c>
      <c r="G459" s="213">
        <f t="shared" si="230"/>
        <v>0</v>
      </c>
      <c r="H459" s="213">
        <f t="shared" si="230"/>
        <v>0</v>
      </c>
      <c r="I459" s="213">
        <f t="shared" si="230"/>
        <v>0</v>
      </c>
      <c r="J459" s="666"/>
      <c r="K459" s="248">
        <f t="shared" ref="K459:N459" si="231">K460+K461+K462</f>
        <v>0</v>
      </c>
      <c r="L459" s="213">
        <f>L460+L461+L462</f>
        <v>0</v>
      </c>
      <c r="M459" s="213">
        <f t="shared" si="231"/>
        <v>0</v>
      </c>
      <c r="N459" s="214">
        <f t="shared" si="231"/>
        <v>0</v>
      </c>
    </row>
    <row r="460" spans="1:14" s="32" customFormat="1" ht="21" hidden="1" thickBot="1" x14ac:dyDescent="0.3">
      <c r="A460" s="662"/>
      <c r="B460" s="669" t="str">
        <f>F434</f>
        <v>ПРОИЗВОДИТЕЛЬНОСТЬ ТРУДА</v>
      </c>
      <c r="C460" s="664"/>
      <c r="D460" s="42" t="s">
        <v>16</v>
      </c>
      <c r="E460" s="215"/>
      <c r="F460" s="215"/>
      <c r="G460" s="215"/>
      <c r="H460" s="215"/>
      <c r="I460" s="215"/>
      <c r="J460" s="667"/>
      <c r="K460" s="249"/>
      <c r="L460" s="216"/>
      <c r="M460" s="216"/>
      <c r="N460" s="303">
        <f t="shared" ref="N460:N462" si="232">E460+H460+I460+K460+L460+M460</f>
        <v>0</v>
      </c>
    </row>
    <row r="461" spans="1:14" s="32" customFormat="1" ht="21" hidden="1" thickBot="1" x14ac:dyDescent="0.3">
      <c r="A461" s="662"/>
      <c r="B461" s="670"/>
      <c r="C461" s="664"/>
      <c r="D461" s="42" t="s">
        <v>8</v>
      </c>
      <c r="E461" s="215"/>
      <c r="F461" s="215"/>
      <c r="G461" s="215"/>
      <c r="H461" s="215"/>
      <c r="I461" s="215"/>
      <c r="J461" s="667"/>
      <c r="K461" s="249"/>
      <c r="L461" s="216"/>
      <c r="M461" s="216"/>
      <c r="N461" s="303">
        <f t="shared" si="232"/>
        <v>0</v>
      </c>
    </row>
    <row r="462" spans="1:14" s="32" customFormat="1" ht="21" hidden="1" thickBot="1" x14ac:dyDescent="0.3">
      <c r="A462" s="663"/>
      <c r="B462" s="671"/>
      <c r="C462" s="665"/>
      <c r="D462" s="360" t="s">
        <v>9</v>
      </c>
      <c r="E462" s="361"/>
      <c r="F462" s="361"/>
      <c r="G462" s="361"/>
      <c r="H462" s="361"/>
      <c r="I462" s="361"/>
      <c r="J462" s="668"/>
      <c r="K462" s="249"/>
      <c r="L462" s="362"/>
      <c r="M462" s="362"/>
      <c r="N462" s="363">
        <f t="shared" si="232"/>
        <v>0</v>
      </c>
    </row>
    <row r="463" spans="1:14" s="32" customFormat="1" ht="24" hidden="1" customHeight="1" thickBot="1" x14ac:dyDescent="0.3">
      <c r="A463" s="52"/>
      <c r="B463" s="53"/>
      <c r="C463" s="53"/>
      <c r="D463" s="53"/>
      <c r="E463" s="546" t="s">
        <v>62</v>
      </c>
      <c r="F463" s="81" t="s">
        <v>61</v>
      </c>
      <c r="G463" s="83"/>
      <c r="H463" s="53"/>
      <c r="I463" s="53"/>
      <c r="J463" s="53"/>
      <c r="K463" s="245"/>
      <c r="L463" s="53"/>
      <c r="M463" s="53"/>
      <c r="N463" s="54"/>
    </row>
    <row r="464" spans="1:14" s="32" customFormat="1" ht="21" hidden="1" thickBot="1" x14ac:dyDescent="0.3">
      <c r="A464" s="629" t="s">
        <v>26</v>
      </c>
      <c r="B464" s="630"/>
      <c r="C464" s="630"/>
      <c r="D464" s="630"/>
      <c r="E464" s="630"/>
      <c r="F464" s="630"/>
      <c r="G464" s="630"/>
      <c r="H464" s="630"/>
      <c r="I464" s="630"/>
      <c r="J464" s="630"/>
      <c r="K464" s="630"/>
      <c r="L464" s="630"/>
      <c r="M464" s="630"/>
      <c r="N464" s="631"/>
    </row>
    <row r="465" spans="1:14" s="32" customFormat="1" ht="39" hidden="1" x14ac:dyDescent="0.25">
      <c r="A465" s="675" t="s">
        <v>10</v>
      </c>
      <c r="B465" s="5" t="s">
        <v>18</v>
      </c>
      <c r="C465" s="62"/>
      <c r="D465" s="63"/>
      <c r="E465" s="547"/>
      <c r="F465" s="62"/>
      <c r="G465" s="62"/>
      <c r="H465" s="62"/>
      <c r="I465" s="62"/>
      <c r="J465" s="64" t="s">
        <v>254</v>
      </c>
      <c r="K465" s="246"/>
      <c r="L465" s="65"/>
      <c r="M465" s="65"/>
      <c r="N465" s="66"/>
    </row>
    <row r="466" spans="1:14" s="32" customFormat="1" hidden="1" x14ac:dyDescent="0.25">
      <c r="A466" s="658"/>
      <c r="B466" s="12" t="s">
        <v>19</v>
      </c>
      <c r="C466" s="23"/>
      <c r="D466" s="10"/>
      <c r="E466" s="205"/>
      <c r="F466" s="23"/>
      <c r="G466" s="23"/>
      <c r="H466" s="23"/>
      <c r="I466" s="23"/>
      <c r="J466" s="33"/>
      <c r="K466" s="247"/>
      <c r="L466" s="23"/>
      <c r="M466" s="23"/>
      <c r="N466" s="24"/>
    </row>
    <row r="467" spans="1:14" s="32" customFormat="1" ht="19.5" hidden="1" x14ac:dyDescent="0.25">
      <c r="A467" s="13"/>
      <c r="B467" s="14" t="s">
        <v>12</v>
      </c>
      <c r="C467" s="624" t="s">
        <v>13</v>
      </c>
      <c r="D467" s="625"/>
      <c r="E467" s="625"/>
      <c r="F467" s="625"/>
      <c r="G467" s="625"/>
      <c r="H467" s="625"/>
      <c r="I467" s="625"/>
      <c r="J467" s="625"/>
      <c r="K467" s="677"/>
      <c r="L467" s="677"/>
      <c r="M467" s="677"/>
      <c r="N467" s="678"/>
    </row>
    <row r="468" spans="1:14" s="32" customFormat="1" ht="22.5" hidden="1" x14ac:dyDescent="0.25">
      <c r="A468" s="610" t="s">
        <v>14</v>
      </c>
      <c r="B468" s="679" t="s">
        <v>28</v>
      </c>
      <c r="C468" s="616"/>
      <c r="D468" s="196" t="s">
        <v>15</v>
      </c>
      <c r="E468" s="57">
        <f t="shared" ref="E468:I468" si="233">SUM(E469:E471)</f>
        <v>0</v>
      </c>
      <c r="F468" s="57">
        <f t="shared" si="233"/>
        <v>0</v>
      </c>
      <c r="G468" s="57">
        <f t="shared" si="233"/>
        <v>0</v>
      </c>
      <c r="H468" s="57">
        <f t="shared" si="233"/>
        <v>0</v>
      </c>
      <c r="I468" s="57">
        <f t="shared" si="233"/>
        <v>0</v>
      </c>
      <c r="J468" s="597"/>
      <c r="K468" s="251">
        <f t="shared" ref="K468:M468" si="234">SUM(K469:K471)</f>
        <v>0</v>
      </c>
      <c r="L468" s="57">
        <f t="shared" si="234"/>
        <v>0</v>
      </c>
      <c r="M468" s="57">
        <f t="shared" si="234"/>
        <v>0</v>
      </c>
      <c r="N468" s="67">
        <f>E468+H468+I468+K468+L468+M468</f>
        <v>0</v>
      </c>
    </row>
    <row r="469" spans="1:14" s="32" customFormat="1" ht="23.25" hidden="1" x14ac:dyDescent="0.25">
      <c r="A469" s="611"/>
      <c r="B469" s="680"/>
      <c r="C469" s="617"/>
      <c r="D469" s="197" t="s">
        <v>16</v>
      </c>
      <c r="E469" s="537"/>
      <c r="F469" s="198"/>
      <c r="G469" s="198"/>
      <c r="H469" s="199"/>
      <c r="I469" s="199"/>
      <c r="J469" s="608"/>
      <c r="K469" s="252"/>
      <c r="L469" s="200"/>
      <c r="M469" s="200"/>
      <c r="N469" s="233">
        <f t="shared" ref="N469:N471" si="235">E469+H469+I469+K469+L469+M469</f>
        <v>0</v>
      </c>
    </row>
    <row r="470" spans="1:14" s="32" customFormat="1" ht="23.25" hidden="1" x14ac:dyDescent="0.25">
      <c r="A470" s="611"/>
      <c r="B470" s="680"/>
      <c r="C470" s="617"/>
      <c r="D470" s="197" t="s">
        <v>8</v>
      </c>
      <c r="E470" s="537"/>
      <c r="F470" s="198"/>
      <c r="G470" s="198"/>
      <c r="H470" s="199"/>
      <c r="I470" s="199"/>
      <c r="J470" s="608"/>
      <c r="K470" s="252"/>
      <c r="L470" s="200"/>
      <c r="M470" s="200"/>
      <c r="N470" s="233">
        <f t="shared" si="235"/>
        <v>0</v>
      </c>
    </row>
    <row r="471" spans="1:14" s="32" customFormat="1" ht="0.75" hidden="1" customHeight="1" thickBot="1" x14ac:dyDescent="0.3">
      <c r="A471" s="612"/>
      <c r="B471" s="684"/>
      <c r="C471" s="618"/>
      <c r="D471" s="197" t="s">
        <v>9</v>
      </c>
      <c r="E471" s="537"/>
      <c r="F471" s="198"/>
      <c r="G471" s="198"/>
      <c r="H471" s="199"/>
      <c r="I471" s="199"/>
      <c r="J471" s="609"/>
      <c r="K471" s="252"/>
      <c r="L471" s="200"/>
      <c r="M471" s="200"/>
      <c r="N471" s="233">
        <f t="shared" si="235"/>
        <v>0</v>
      </c>
    </row>
    <row r="472" spans="1:14" s="32" customFormat="1" ht="39.75" hidden="1" thickBot="1" x14ac:dyDescent="0.3">
      <c r="A472" s="657" t="s">
        <v>11</v>
      </c>
      <c r="B472" s="25" t="s">
        <v>18</v>
      </c>
      <c r="C472" s="35"/>
      <c r="D472" s="36"/>
      <c r="E472" s="202"/>
      <c r="F472" s="202"/>
      <c r="G472" s="202"/>
      <c r="H472" s="202"/>
      <c r="I472" s="202"/>
      <c r="J472" s="203"/>
      <c r="K472" s="256"/>
      <c r="L472" s="200"/>
      <c r="M472" s="200"/>
      <c r="N472" s="204"/>
    </row>
    <row r="473" spans="1:14" s="32" customFormat="1" ht="21" hidden="1" thickBot="1" x14ac:dyDescent="0.3">
      <c r="A473" s="658"/>
      <c r="B473" s="12" t="s">
        <v>19</v>
      </c>
      <c r="C473" s="23"/>
      <c r="D473" s="10"/>
      <c r="E473" s="205"/>
      <c r="F473" s="205"/>
      <c r="G473" s="205"/>
      <c r="H473" s="205"/>
      <c r="I473" s="205"/>
      <c r="J473" s="207"/>
      <c r="K473" s="257"/>
      <c r="L473" s="205"/>
      <c r="M473" s="205"/>
      <c r="N473" s="208"/>
    </row>
    <row r="474" spans="1:14" s="32" customFormat="1" hidden="1" thickBot="1" x14ac:dyDescent="0.3">
      <c r="A474" s="13"/>
      <c r="B474" s="14" t="s">
        <v>12</v>
      </c>
      <c r="C474" s="624" t="s">
        <v>13</v>
      </c>
      <c r="D474" s="625"/>
      <c r="E474" s="625"/>
      <c r="F474" s="625"/>
      <c r="G474" s="625"/>
      <c r="H474" s="625"/>
      <c r="I474" s="625"/>
      <c r="J474" s="625"/>
      <c r="K474" s="677"/>
      <c r="L474" s="677"/>
      <c r="M474" s="677"/>
      <c r="N474" s="678"/>
    </row>
    <row r="475" spans="1:14" s="32" customFormat="1" ht="23.25" hidden="1" thickBot="1" x14ac:dyDescent="0.3">
      <c r="A475" s="610" t="s">
        <v>23</v>
      </c>
      <c r="B475" s="679" t="s">
        <v>28</v>
      </c>
      <c r="C475" s="616"/>
      <c r="D475" s="196" t="s">
        <v>15</v>
      </c>
      <c r="E475" s="57">
        <f t="shared" ref="E475:I475" si="236">SUM(E476:E478)</f>
        <v>0</v>
      </c>
      <c r="F475" s="57">
        <f t="shared" si="236"/>
        <v>0</v>
      </c>
      <c r="G475" s="57">
        <f t="shared" si="236"/>
        <v>0</v>
      </c>
      <c r="H475" s="57">
        <f t="shared" si="236"/>
        <v>0</v>
      </c>
      <c r="I475" s="57">
        <f t="shared" si="236"/>
        <v>0</v>
      </c>
      <c r="J475" s="597"/>
      <c r="K475" s="251">
        <f t="shared" ref="K475:M475" si="237">SUM(K476:K478)</f>
        <v>0</v>
      </c>
      <c r="L475" s="57">
        <f t="shared" si="237"/>
        <v>0</v>
      </c>
      <c r="M475" s="57">
        <f t="shared" si="237"/>
        <v>0</v>
      </c>
      <c r="N475" s="67">
        <f>E475+H475+I475+K475+L475+M475</f>
        <v>0</v>
      </c>
    </row>
    <row r="476" spans="1:14" s="32" customFormat="1" ht="24" hidden="1" thickBot="1" x14ac:dyDescent="0.3">
      <c r="A476" s="611"/>
      <c r="B476" s="680"/>
      <c r="C476" s="617"/>
      <c r="D476" s="197" t="s">
        <v>16</v>
      </c>
      <c r="E476" s="537"/>
      <c r="F476" s="198"/>
      <c r="G476" s="198"/>
      <c r="H476" s="199"/>
      <c r="I476" s="199"/>
      <c r="J476" s="608"/>
      <c r="K476" s="252"/>
      <c r="L476" s="200"/>
      <c r="M476" s="200"/>
      <c r="N476" s="233">
        <f t="shared" ref="N476:N478" si="238">E476+H476+I476+K476+L476+M476</f>
        <v>0</v>
      </c>
    </row>
    <row r="477" spans="1:14" s="32" customFormat="1" ht="24" hidden="1" thickBot="1" x14ac:dyDescent="0.3">
      <c r="A477" s="611"/>
      <c r="B477" s="680"/>
      <c r="C477" s="617"/>
      <c r="D477" s="197" t="s">
        <v>8</v>
      </c>
      <c r="E477" s="537"/>
      <c r="F477" s="198"/>
      <c r="G477" s="198"/>
      <c r="H477" s="199"/>
      <c r="I477" s="199"/>
      <c r="J477" s="608"/>
      <c r="K477" s="252"/>
      <c r="L477" s="200"/>
      <c r="M477" s="200"/>
      <c r="N477" s="233">
        <f t="shared" si="238"/>
        <v>0</v>
      </c>
    </row>
    <row r="478" spans="1:14" s="32" customFormat="1" ht="24" hidden="1" thickBot="1" x14ac:dyDescent="0.3">
      <c r="A478" s="611"/>
      <c r="B478" s="684"/>
      <c r="C478" s="617"/>
      <c r="D478" s="197" t="s">
        <v>9</v>
      </c>
      <c r="E478" s="537"/>
      <c r="F478" s="198"/>
      <c r="G478" s="198"/>
      <c r="H478" s="199"/>
      <c r="I478" s="199"/>
      <c r="J478" s="609"/>
      <c r="K478" s="252"/>
      <c r="L478" s="200"/>
      <c r="M478" s="200"/>
      <c r="N478" s="233">
        <f t="shared" si="238"/>
        <v>0</v>
      </c>
    </row>
    <row r="479" spans="1:14" s="32" customFormat="1" ht="39.75" hidden="1" thickBot="1" x14ac:dyDescent="0.3">
      <c r="A479" s="68" t="s">
        <v>22</v>
      </c>
      <c r="B479" s="69" t="s">
        <v>24</v>
      </c>
      <c r="C479" s="70"/>
      <c r="D479" s="71"/>
      <c r="E479" s="209"/>
      <c r="F479" s="209"/>
      <c r="G479" s="209"/>
      <c r="H479" s="209"/>
      <c r="I479" s="209"/>
      <c r="J479" s="210"/>
      <c r="K479" s="253"/>
      <c r="L479" s="211"/>
      <c r="M479" s="211"/>
      <c r="N479" s="212"/>
    </row>
    <row r="480" spans="1:14" s="32" customFormat="1" ht="21" hidden="1" thickBot="1" x14ac:dyDescent="0.3">
      <c r="A480" s="672" t="s">
        <v>27</v>
      </c>
      <c r="B480" s="673"/>
      <c r="C480" s="673"/>
      <c r="D480" s="673"/>
      <c r="E480" s="673"/>
      <c r="F480" s="673"/>
      <c r="G480" s="673"/>
      <c r="H480" s="673"/>
      <c r="I480" s="673"/>
      <c r="J480" s="673"/>
      <c r="K480" s="673"/>
      <c r="L480" s="673"/>
      <c r="M480" s="673"/>
      <c r="N480" s="674"/>
    </row>
    <row r="481" spans="1:14" s="32" customFormat="1" ht="39.75" hidden="1" thickBot="1" x14ac:dyDescent="0.3">
      <c r="A481" s="675" t="s">
        <v>10</v>
      </c>
      <c r="B481" s="5" t="s">
        <v>18</v>
      </c>
      <c r="C481" s="26"/>
      <c r="D481" s="27"/>
      <c r="E481" s="547"/>
      <c r="F481" s="26"/>
      <c r="G481" s="26"/>
      <c r="H481" s="26"/>
      <c r="I481" s="26"/>
      <c r="J481" s="34"/>
      <c r="K481" s="254"/>
      <c r="L481" s="4"/>
      <c r="M481" s="4"/>
      <c r="N481" s="30"/>
    </row>
    <row r="482" spans="1:14" s="32" customFormat="1" ht="21" hidden="1" thickBot="1" x14ac:dyDescent="0.3">
      <c r="A482" s="658"/>
      <c r="B482" s="6" t="s">
        <v>19</v>
      </c>
      <c r="C482" s="11"/>
      <c r="D482" s="8"/>
      <c r="E482" s="557"/>
      <c r="F482" s="11"/>
      <c r="G482" s="11"/>
      <c r="H482" s="11"/>
      <c r="I482" s="11"/>
      <c r="J482" s="37"/>
      <c r="K482" s="255"/>
      <c r="L482" s="7"/>
      <c r="M482" s="7"/>
      <c r="N482" s="9"/>
    </row>
    <row r="483" spans="1:14" s="32" customFormat="1" hidden="1" thickBot="1" x14ac:dyDescent="0.3">
      <c r="A483" s="15"/>
      <c r="B483" s="16" t="s">
        <v>12</v>
      </c>
      <c r="C483" s="676" t="s">
        <v>13</v>
      </c>
      <c r="D483" s="676"/>
      <c r="E483" s="676"/>
      <c r="F483" s="676"/>
      <c r="G483" s="676"/>
      <c r="H483" s="676"/>
      <c r="I483" s="676"/>
      <c r="J483" s="676"/>
      <c r="K483" s="677"/>
      <c r="L483" s="677"/>
      <c r="M483" s="677"/>
      <c r="N483" s="678"/>
    </row>
    <row r="484" spans="1:14" s="32" customFormat="1" ht="23.25" hidden="1" thickBot="1" x14ac:dyDescent="0.3">
      <c r="A484" s="611" t="s">
        <v>14</v>
      </c>
      <c r="B484" s="679" t="s">
        <v>28</v>
      </c>
      <c r="C484" s="594"/>
      <c r="D484" s="196" t="s">
        <v>15</v>
      </c>
      <c r="E484" s="57">
        <f t="shared" ref="E484:I484" si="239">SUM(E485:E487)</f>
        <v>0</v>
      </c>
      <c r="F484" s="57">
        <f t="shared" si="239"/>
        <v>0</v>
      </c>
      <c r="G484" s="57">
        <f t="shared" si="239"/>
        <v>0</v>
      </c>
      <c r="H484" s="57">
        <f t="shared" si="239"/>
        <v>0</v>
      </c>
      <c r="I484" s="57">
        <f t="shared" si="239"/>
        <v>0</v>
      </c>
      <c r="J484" s="597"/>
      <c r="K484" s="251">
        <f t="shared" ref="K484:M484" si="240">SUM(K485:K487)</f>
        <v>0</v>
      </c>
      <c r="L484" s="57">
        <f t="shared" si="240"/>
        <v>0</v>
      </c>
      <c r="M484" s="57">
        <f t="shared" si="240"/>
        <v>0</v>
      </c>
      <c r="N484" s="67">
        <f>E484+H484+I484+K484+L484+M484</f>
        <v>0</v>
      </c>
    </row>
    <row r="485" spans="1:14" s="32" customFormat="1" ht="62.25" hidden="1" customHeight="1" thickBot="1" x14ac:dyDescent="0.3">
      <c r="A485" s="611"/>
      <c r="B485" s="680"/>
      <c r="C485" s="595"/>
      <c r="D485" s="197" t="s">
        <v>16</v>
      </c>
      <c r="E485" s="537"/>
      <c r="F485" s="198"/>
      <c r="G485" s="198"/>
      <c r="H485" s="199"/>
      <c r="I485" s="199"/>
      <c r="J485" s="608"/>
      <c r="K485" s="252"/>
      <c r="L485" s="200"/>
      <c r="M485" s="200"/>
      <c r="N485" s="233">
        <f t="shared" ref="N485:N487" si="241">E485+H485+I485+K485+L485+M485</f>
        <v>0</v>
      </c>
    </row>
    <row r="486" spans="1:14" s="32" customFormat="1" ht="24" hidden="1" thickBot="1" x14ac:dyDescent="0.3">
      <c r="A486" s="611"/>
      <c r="B486" s="680"/>
      <c r="C486" s="595"/>
      <c r="D486" s="197" t="s">
        <v>8</v>
      </c>
      <c r="E486" s="537"/>
      <c r="F486" s="198"/>
      <c r="G486" s="198"/>
      <c r="H486" s="199"/>
      <c r="I486" s="199"/>
      <c r="J486" s="608"/>
      <c r="K486" s="252"/>
      <c r="L486" s="200"/>
      <c r="M486" s="200"/>
      <c r="N486" s="233">
        <f t="shared" si="241"/>
        <v>0</v>
      </c>
    </row>
    <row r="487" spans="1:14" s="32" customFormat="1" ht="24" hidden="1" thickBot="1" x14ac:dyDescent="0.3">
      <c r="A487" s="611"/>
      <c r="B487" s="680"/>
      <c r="C487" s="595"/>
      <c r="D487" s="197" t="s">
        <v>9</v>
      </c>
      <c r="E487" s="537"/>
      <c r="F487" s="198"/>
      <c r="G487" s="198"/>
      <c r="H487" s="199"/>
      <c r="I487" s="199"/>
      <c r="J487" s="609"/>
      <c r="K487" s="252"/>
      <c r="L487" s="200"/>
      <c r="M487" s="200"/>
      <c r="N487" s="233">
        <f t="shared" si="241"/>
        <v>0</v>
      </c>
    </row>
    <row r="488" spans="1:14" s="32" customFormat="1" ht="41.25" hidden="1" thickBot="1" x14ac:dyDescent="0.3">
      <c r="A488" s="662" t="str">
        <f>E463</f>
        <v>VIII</v>
      </c>
      <c r="B488" s="56" t="s">
        <v>46</v>
      </c>
      <c r="C488" s="664"/>
      <c r="D488" s="41" t="s">
        <v>7</v>
      </c>
      <c r="E488" s="213">
        <f>E489+E490+E491</f>
        <v>0</v>
      </c>
      <c r="F488" s="213">
        <f t="shared" ref="F488:I488" si="242">F489+F490+F491</f>
        <v>0</v>
      </c>
      <c r="G488" s="213">
        <f t="shared" si="242"/>
        <v>0</v>
      </c>
      <c r="H488" s="213">
        <f t="shared" si="242"/>
        <v>0</v>
      </c>
      <c r="I488" s="213">
        <f t="shared" si="242"/>
        <v>0</v>
      </c>
      <c r="J488" s="666"/>
      <c r="K488" s="248">
        <f t="shared" ref="K488:N488" si="243">K489+K490+K491</f>
        <v>0</v>
      </c>
      <c r="L488" s="213">
        <f t="shared" si="243"/>
        <v>0</v>
      </c>
      <c r="M488" s="213">
        <f t="shared" si="243"/>
        <v>0</v>
      </c>
      <c r="N488" s="214">
        <f t="shared" si="243"/>
        <v>0</v>
      </c>
    </row>
    <row r="489" spans="1:14" s="32" customFormat="1" ht="21" hidden="1" thickBot="1" x14ac:dyDescent="0.3">
      <c r="A489" s="662"/>
      <c r="B489" s="669" t="str">
        <f>F463</f>
        <v>НАУКА</v>
      </c>
      <c r="C489" s="664"/>
      <c r="D489" s="42" t="s">
        <v>16</v>
      </c>
      <c r="E489" s="215"/>
      <c r="F489" s="215"/>
      <c r="G489" s="215"/>
      <c r="H489" s="215"/>
      <c r="I489" s="215"/>
      <c r="J489" s="667"/>
      <c r="K489" s="249"/>
      <c r="L489" s="216"/>
      <c r="M489" s="216"/>
      <c r="N489" s="303">
        <f t="shared" ref="N489:N491" si="244">E489+H489+I489+K489+L489+M489</f>
        <v>0</v>
      </c>
    </row>
    <row r="490" spans="1:14" s="32" customFormat="1" ht="21" hidden="1" thickBot="1" x14ac:dyDescent="0.3">
      <c r="A490" s="662"/>
      <c r="B490" s="670"/>
      <c r="C490" s="664"/>
      <c r="D490" s="42" t="s">
        <v>8</v>
      </c>
      <c r="E490" s="215"/>
      <c r="F490" s="215"/>
      <c r="G490" s="215"/>
      <c r="H490" s="215"/>
      <c r="I490" s="215"/>
      <c r="J490" s="667"/>
      <c r="K490" s="249"/>
      <c r="L490" s="216"/>
      <c r="M490" s="216"/>
      <c r="N490" s="303">
        <f t="shared" si="244"/>
        <v>0</v>
      </c>
    </row>
    <row r="491" spans="1:14" s="32" customFormat="1" ht="40.5" hidden="1" customHeight="1" thickBot="1" x14ac:dyDescent="0.3">
      <c r="A491" s="663"/>
      <c r="B491" s="671"/>
      <c r="C491" s="665"/>
      <c r="D491" s="360" t="s">
        <v>9</v>
      </c>
      <c r="E491" s="361"/>
      <c r="F491" s="361"/>
      <c r="G491" s="361"/>
      <c r="H491" s="361"/>
      <c r="I491" s="361"/>
      <c r="J491" s="668"/>
      <c r="K491" s="249"/>
      <c r="L491" s="362"/>
      <c r="M491" s="362"/>
      <c r="N491" s="363">
        <f t="shared" si="244"/>
        <v>0</v>
      </c>
    </row>
    <row r="492" spans="1:14" s="32" customFormat="1" ht="27.75" thickBot="1" x14ac:dyDescent="0.3">
      <c r="A492" s="52"/>
      <c r="B492" s="53"/>
      <c r="C492" s="53"/>
      <c r="D492" s="53"/>
      <c r="E492" s="546" t="s">
        <v>64</v>
      </c>
      <c r="F492" s="81" t="s">
        <v>63</v>
      </c>
      <c r="G492" s="83"/>
      <c r="H492" s="53"/>
      <c r="I492" s="53"/>
      <c r="J492" s="53"/>
      <c r="K492" s="245"/>
      <c r="L492" s="53"/>
      <c r="M492" s="53"/>
      <c r="N492" s="54"/>
    </row>
    <row r="493" spans="1:14" s="32" customFormat="1" ht="18.75" customHeight="1" thickBot="1" x14ac:dyDescent="0.3">
      <c r="A493" s="672" t="s">
        <v>255</v>
      </c>
      <c r="B493" s="673"/>
      <c r="C493" s="673"/>
      <c r="D493" s="673"/>
      <c r="E493" s="673"/>
      <c r="F493" s="673"/>
      <c r="G493" s="673"/>
      <c r="H493" s="673"/>
      <c r="I493" s="673"/>
      <c r="J493" s="673"/>
      <c r="K493" s="673"/>
      <c r="L493" s="673"/>
      <c r="M493" s="673"/>
      <c r="N493" s="674"/>
    </row>
    <row r="494" spans="1:14" s="32" customFormat="1" ht="117" hidden="1" x14ac:dyDescent="0.25">
      <c r="A494" s="675" t="s">
        <v>10</v>
      </c>
      <c r="B494" s="491" t="s">
        <v>256</v>
      </c>
      <c r="C494" s="504">
        <v>100</v>
      </c>
      <c r="D494" s="503">
        <v>43831</v>
      </c>
      <c r="E494" s="504">
        <v>100</v>
      </c>
      <c r="F494" s="504"/>
      <c r="G494" s="504"/>
      <c r="H494" s="504">
        <v>100</v>
      </c>
      <c r="I494" s="504">
        <v>100</v>
      </c>
      <c r="J494" s="504"/>
      <c r="K494" s="504"/>
      <c r="L494" s="504">
        <v>100</v>
      </c>
      <c r="M494" s="504">
        <v>100</v>
      </c>
      <c r="N494" s="66"/>
    </row>
    <row r="495" spans="1:14" s="32" customFormat="1" ht="35.25" hidden="1" customHeight="1" x14ac:dyDescent="0.25">
      <c r="A495" s="658"/>
      <c r="B495" s="498" t="s">
        <v>113</v>
      </c>
      <c r="C495" s="470">
        <v>100</v>
      </c>
      <c r="D495" s="408">
        <v>43831</v>
      </c>
      <c r="E495" s="470">
        <v>100</v>
      </c>
      <c r="F495" s="470"/>
      <c r="G495" s="470"/>
      <c r="H495" s="470">
        <v>100</v>
      </c>
      <c r="I495" s="470">
        <v>100</v>
      </c>
      <c r="J495" s="470"/>
      <c r="K495" s="470"/>
      <c r="L495" s="470">
        <v>100</v>
      </c>
      <c r="M495" s="470">
        <v>100</v>
      </c>
      <c r="N495" s="470"/>
    </row>
    <row r="496" spans="1:14" s="32" customFormat="1" ht="39" hidden="1" x14ac:dyDescent="0.25">
      <c r="A496" s="659" t="s">
        <v>11</v>
      </c>
      <c r="B496" s="491" t="s">
        <v>257</v>
      </c>
      <c r="C496" s="435"/>
      <c r="D496" s="36">
        <v>43831</v>
      </c>
      <c r="E496" s="504">
        <v>100</v>
      </c>
      <c r="F496" s="504"/>
      <c r="G496" s="504"/>
      <c r="H496" s="504">
        <v>100</v>
      </c>
      <c r="I496" s="504">
        <v>100</v>
      </c>
      <c r="J496" s="504"/>
      <c r="K496" s="504"/>
      <c r="L496" s="504">
        <v>100</v>
      </c>
      <c r="M496" s="504">
        <v>100</v>
      </c>
      <c r="N496" s="504"/>
    </row>
    <row r="497" spans="1:14" s="32" customFormat="1" ht="41.25" hidden="1" customHeight="1" x14ac:dyDescent="0.25">
      <c r="A497" s="658"/>
      <c r="B497" s="498" t="s">
        <v>113</v>
      </c>
      <c r="C497" s="470">
        <v>80</v>
      </c>
      <c r="D497" s="408">
        <v>43831</v>
      </c>
      <c r="E497" s="470">
        <v>100</v>
      </c>
      <c r="F497" s="470"/>
      <c r="G497" s="470"/>
      <c r="H497" s="470">
        <v>100</v>
      </c>
      <c r="I497" s="470">
        <v>100</v>
      </c>
      <c r="J497" s="470"/>
      <c r="K497" s="470"/>
      <c r="L497" s="470">
        <v>100</v>
      </c>
      <c r="M497" s="470">
        <v>100</v>
      </c>
      <c r="N497" s="470"/>
    </row>
    <row r="498" spans="1:14" s="32" customFormat="1" ht="50.25" hidden="1" customHeight="1" x14ac:dyDescent="0.25">
      <c r="A498" s="502">
        <v>3</v>
      </c>
      <c r="B498" s="491" t="s">
        <v>258</v>
      </c>
      <c r="C498" s="435"/>
      <c r="D498" s="36">
        <v>43831</v>
      </c>
      <c r="E498" s="504">
        <v>30</v>
      </c>
      <c r="F498" s="504"/>
      <c r="G498" s="504"/>
      <c r="H498" s="504">
        <v>40</v>
      </c>
      <c r="I498" s="504">
        <v>50</v>
      </c>
      <c r="J498" s="504"/>
      <c r="K498" s="504"/>
      <c r="L498" s="504">
        <v>60</v>
      </c>
      <c r="M498" s="504">
        <v>70</v>
      </c>
      <c r="N498" s="504"/>
    </row>
    <row r="499" spans="1:14" s="32" customFormat="1" ht="132" hidden="1" customHeight="1" x14ac:dyDescent="0.25">
      <c r="A499" s="448" t="s">
        <v>76</v>
      </c>
      <c r="B499" s="498" t="s">
        <v>259</v>
      </c>
      <c r="C499" s="492">
        <v>1</v>
      </c>
      <c r="D499" s="408">
        <v>43831</v>
      </c>
      <c r="E499" s="470">
        <v>1</v>
      </c>
      <c r="F499" s="492"/>
      <c r="G499" s="492"/>
      <c r="H499" s="492">
        <v>1</v>
      </c>
      <c r="I499" s="492">
        <v>1</v>
      </c>
      <c r="J499" s="492"/>
      <c r="K499" s="492"/>
      <c r="L499" s="492">
        <v>1</v>
      </c>
      <c r="M499" s="492">
        <v>1</v>
      </c>
      <c r="N499" s="492"/>
    </row>
    <row r="500" spans="1:14" s="32" customFormat="1" ht="136.5" hidden="1" x14ac:dyDescent="0.25">
      <c r="A500" s="659" t="s">
        <v>138</v>
      </c>
      <c r="B500" s="491" t="s">
        <v>260</v>
      </c>
      <c r="C500" s="435"/>
      <c r="D500" s="36">
        <v>43831</v>
      </c>
      <c r="E500" s="504">
        <v>26</v>
      </c>
      <c r="F500" s="504"/>
      <c r="G500" s="504"/>
      <c r="H500" s="504">
        <v>44</v>
      </c>
      <c r="I500" s="504">
        <v>71</v>
      </c>
      <c r="J500" s="504"/>
      <c r="K500" s="504"/>
      <c r="L500" s="504">
        <v>85</v>
      </c>
      <c r="M500" s="504">
        <v>100</v>
      </c>
      <c r="N500" s="504"/>
    </row>
    <row r="501" spans="1:14" s="32" customFormat="1" ht="36.75" hidden="1" customHeight="1" x14ac:dyDescent="0.25">
      <c r="A501" s="658"/>
      <c r="B501" s="498" t="s">
        <v>113</v>
      </c>
      <c r="C501" s="470">
        <v>25</v>
      </c>
      <c r="D501" s="408">
        <v>43831</v>
      </c>
      <c r="E501" s="470">
        <v>26</v>
      </c>
      <c r="F501" s="470"/>
      <c r="G501" s="470"/>
      <c r="H501" s="470">
        <v>44</v>
      </c>
      <c r="I501" s="470">
        <v>71</v>
      </c>
      <c r="J501" s="470"/>
      <c r="K501" s="470"/>
      <c r="L501" s="470">
        <v>85</v>
      </c>
      <c r="M501" s="470">
        <v>100</v>
      </c>
      <c r="N501" s="470"/>
    </row>
    <row r="502" spans="1:14" s="32" customFormat="1" ht="15.75" customHeight="1" x14ac:dyDescent="0.25">
      <c r="A502" s="13"/>
      <c r="B502" s="14" t="s">
        <v>12</v>
      </c>
      <c r="C502" s="624" t="s">
        <v>13</v>
      </c>
      <c r="D502" s="625"/>
      <c r="E502" s="625"/>
      <c r="F502" s="625"/>
      <c r="G502" s="625"/>
      <c r="H502" s="625"/>
      <c r="I502" s="625"/>
      <c r="J502" s="625"/>
      <c r="K502" s="677"/>
      <c r="L502" s="677"/>
      <c r="M502" s="677"/>
      <c r="N502" s="678"/>
    </row>
    <row r="503" spans="1:14" s="32" customFormat="1" ht="22.5" hidden="1" customHeight="1" x14ac:dyDescent="0.25">
      <c r="A503" s="610" t="s">
        <v>14</v>
      </c>
      <c r="B503" s="635" t="s">
        <v>261</v>
      </c>
      <c r="C503" s="616"/>
      <c r="D503" s="196" t="s">
        <v>15</v>
      </c>
      <c r="E503" s="57">
        <f>SUM(E504:E506)</f>
        <v>0</v>
      </c>
      <c r="F503" s="57">
        <f>SUM(F504:F506)</f>
        <v>0</v>
      </c>
      <c r="G503" s="57">
        <f>SUM(G504:G506)</f>
        <v>0</v>
      </c>
      <c r="H503" s="57">
        <f>SUM(H504:H506)</f>
        <v>0</v>
      </c>
      <c r="I503" s="57">
        <f>SUM(I504:I506)</f>
        <v>0</v>
      </c>
      <c r="J503" s="597"/>
      <c r="K503" s="251">
        <f>SUM(K504:K506)</f>
        <v>0</v>
      </c>
      <c r="L503" s="57">
        <f>SUM(L504:L506)</f>
        <v>0</v>
      </c>
      <c r="M503" s="57">
        <f>SUM(M504:M506)</f>
        <v>0</v>
      </c>
      <c r="N503" s="67">
        <f>E503+H503+I503+K503+L503+M503</f>
        <v>0</v>
      </c>
    </row>
    <row r="504" spans="1:14" s="32" customFormat="1" ht="23.25" hidden="1" x14ac:dyDescent="0.25">
      <c r="A504" s="611"/>
      <c r="B504" s="636"/>
      <c r="C504" s="617"/>
      <c r="D504" s="197" t="s">
        <v>16</v>
      </c>
      <c r="E504" s="537"/>
      <c r="F504" s="198"/>
      <c r="G504" s="198"/>
      <c r="H504" s="199"/>
      <c r="I504" s="199"/>
      <c r="J504" s="598"/>
      <c r="K504" s="252"/>
      <c r="L504" s="200"/>
      <c r="M504" s="200"/>
      <c r="N504" s="233">
        <f t="shared" ref="N504:N506" si="245">E504+H504+I504+K504+L504+M504</f>
        <v>0</v>
      </c>
    </row>
    <row r="505" spans="1:14" s="32" customFormat="1" ht="23.25" hidden="1" x14ac:dyDescent="0.25">
      <c r="A505" s="611"/>
      <c r="B505" s="636"/>
      <c r="C505" s="617"/>
      <c r="D505" s="197" t="s">
        <v>8</v>
      </c>
      <c r="E505" s="537"/>
      <c r="F505" s="198"/>
      <c r="G505" s="198"/>
      <c r="H505" s="199"/>
      <c r="I505" s="199"/>
      <c r="J505" s="598"/>
      <c r="K505" s="252"/>
      <c r="L505" s="200"/>
      <c r="M505" s="200"/>
      <c r="N505" s="233">
        <f t="shared" si="245"/>
        <v>0</v>
      </c>
    </row>
    <row r="506" spans="1:14" s="32" customFormat="1" ht="23.25" hidden="1" x14ac:dyDescent="0.25">
      <c r="A506" s="612"/>
      <c r="B506" s="637"/>
      <c r="C506" s="618"/>
      <c r="D506" s="197" t="s">
        <v>9</v>
      </c>
      <c r="E506" s="537"/>
      <c r="F506" s="198"/>
      <c r="G506" s="198"/>
      <c r="H506" s="199"/>
      <c r="I506" s="199"/>
      <c r="J506" s="599"/>
      <c r="K506" s="252"/>
      <c r="L506" s="200"/>
      <c r="M506" s="200"/>
      <c r="N506" s="233">
        <f t="shared" si="245"/>
        <v>0</v>
      </c>
    </row>
    <row r="507" spans="1:14" s="32" customFormat="1" ht="54" customHeight="1" x14ac:dyDescent="0.25">
      <c r="A507" s="610" t="s">
        <v>173</v>
      </c>
      <c r="B507" s="779" t="s">
        <v>262</v>
      </c>
      <c r="C507" s="780"/>
      <c r="D507" s="528" t="s">
        <v>15</v>
      </c>
      <c r="E507" s="57">
        <f>SUM(E508:E510)</f>
        <v>1.85</v>
      </c>
      <c r="F507" s="57">
        <f>SUM(F508:F510)</f>
        <v>1.85</v>
      </c>
      <c r="G507" s="57">
        <f>SUM(G508:G510)</f>
        <v>1.85</v>
      </c>
      <c r="H507" s="57">
        <f>SUM(H508:H510)</f>
        <v>0</v>
      </c>
      <c r="I507" s="57">
        <f>SUM(I508:I510)</f>
        <v>0</v>
      </c>
      <c r="J507" s="597" t="s">
        <v>354</v>
      </c>
      <c r="K507" s="251">
        <f>SUM(K508:K510)</f>
        <v>1.56</v>
      </c>
      <c r="L507" s="57">
        <f>SUM(L508:L510)</f>
        <v>0</v>
      </c>
      <c r="M507" s="57">
        <f>SUM(M508:M510)</f>
        <v>0</v>
      </c>
      <c r="N507" s="67">
        <f>E507+H507+I507+K507+L507+M507</f>
        <v>3.41</v>
      </c>
    </row>
    <row r="508" spans="1:14" s="32" customFormat="1" ht="62.25" customHeight="1" x14ac:dyDescent="0.25">
      <c r="A508" s="611"/>
      <c r="B508" s="779"/>
      <c r="C508" s="781"/>
      <c r="D508" s="200" t="s">
        <v>16</v>
      </c>
      <c r="E508" s="537"/>
      <c r="F508" s="198"/>
      <c r="G508" s="198"/>
      <c r="H508" s="449"/>
      <c r="I508" s="449"/>
      <c r="J508" s="608"/>
      <c r="K508" s="252"/>
      <c r="L508" s="200"/>
      <c r="M508" s="200"/>
      <c r="N508" s="233">
        <f t="shared" ref="N508:N510" si="246">E508+H508+I508+K508+L508+M508</f>
        <v>0</v>
      </c>
    </row>
    <row r="509" spans="1:14" s="32" customFormat="1" ht="48.75" customHeight="1" x14ac:dyDescent="0.25">
      <c r="A509" s="611"/>
      <c r="B509" s="779"/>
      <c r="C509" s="781"/>
      <c r="D509" s="200" t="s">
        <v>8</v>
      </c>
      <c r="E509" s="537"/>
      <c r="F509" s="198"/>
      <c r="G509" s="198"/>
      <c r="H509" s="449"/>
      <c r="I509" s="449"/>
      <c r="J509" s="608"/>
      <c r="K509" s="252"/>
      <c r="L509" s="200"/>
      <c r="M509" s="200"/>
      <c r="N509" s="233">
        <f t="shared" si="246"/>
        <v>0</v>
      </c>
    </row>
    <row r="510" spans="1:14" s="32" customFormat="1" ht="53.25" customHeight="1" x14ac:dyDescent="0.25">
      <c r="A510" s="611"/>
      <c r="B510" s="779"/>
      <c r="C510" s="782"/>
      <c r="D510" s="200" t="s">
        <v>9</v>
      </c>
      <c r="E510" s="537">
        <v>1.85</v>
      </c>
      <c r="F510" s="198">
        <v>1.85</v>
      </c>
      <c r="G510" s="198">
        <v>1.85</v>
      </c>
      <c r="H510" s="449"/>
      <c r="I510" s="449"/>
      <c r="J510" s="609"/>
      <c r="K510" s="252">
        <v>1.56</v>
      </c>
      <c r="L510" s="200"/>
      <c r="M510" s="200"/>
      <c r="N510" s="233">
        <f t="shared" si="246"/>
        <v>3.41</v>
      </c>
    </row>
    <row r="511" spans="1:14" s="32" customFormat="1" ht="37.5" customHeight="1" x14ac:dyDescent="0.25">
      <c r="A511" s="662" t="str">
        <f>E492</f>
        <v>IX</v>
      </c>
      <c r="B511" s="56" t="s">
        <v>46</v>
      </c>
      <c r="C511" s="664"/>
      <c r="D511" s="41" t="s">
        <v>7</v>
      </c>
      <c r="E511" s="213">
        <f>E512+E513+E514</f>
        <v>1.85</v>
      </c>
      <c r="F511" s="213">
        <f t="shared" ref="F511:I511" si="247">F512+F513+F514</f>
        <v>1.85</v>
      </c>
      <c r="G511" s="213">
        <f t="shared" si="247"/>
        <v>1.85</v>
      </c>
      <c r="H511" s="213">
        <f t="shared" si="247"/>
        <v>0</v>
      </c>
      <c r="I511" s="213">
        <f t="shared" si="247"/>
        <v>0</v>
      </c>
      <c r="J511" s="525"/>
      <c r="K511" s="248">
        <f t="shared" ref="K511:N511" si="248">K512+K513+K514</f>
        <v>1.56</v>
      </c>
      <c r="L511" s="213">
        <f t="shared" si="248"/>
        <v>0</v>
      </c>
      <c r="M511" s="213">
        <f t="shared" si="248"/>
        <v>0</v>
      </c>
      <c r="N511" s="214">
        <f t="shared" si="248"/>
        <v>3.41</v>
      </c>
    </row>
    <row r="512" spans="1:14" s="32" customFormat="1" ht="42.75" customHeight="1" x14ac:dyDescent="0.25">
      <c r="A512" s="662"/>
      <c r="B512" s="669" t="str">
        <f>F492</f>
        <v>ЦИФРОВАЯ ЭКОНОМИКА</v>
      </c>
      <c r="C512" s="664"/>
      <c r="D512" s="42" t="s">
        <v>16</v>
      </c>
      <c r="E512" s="215">
        <f t="shared" ref="E512:I514" si="249">E504+E508</f>
        <v>0</v>
      </c>
      <c r="F512" s="215">
        <f t="shared" si="249"/>
        <v>0</v>
      </c>
      <c r="G512" s="215">
        <f t="shared" si="249"/>
        <v>0</v>
      </c>
      <c r="H512" s="215">
        <f t="shared" si="249"/>
        <v>0</v>
      </c>
      <c r="I512" s="215">
        <f t="shared" si="249"/>
        <v>0</v>
      </c>
      <c r="J512" s="526"/>
      <c r="K512" s="249"/>
      <c r="L512" s="216">
        <f t="shared" ref="L512:M514" si="250">L504+-L508</f>
        <v>0</v>
      </c>
      <c r="M512" s="216">
        <f t="shared" si="250"/>
        <v>0</v>
      </c>
      <c r="N512" s="303">
        <f t="shared" ref="N512:N514" si="251">E512+H512+I512+K512+L512+M512</f>
        <v>0</v>
      </c>
    </row>
    <row r="513" spans="1:14" s="32" customFormat="1" ht="41.25" customHeight="1" x14ac:dyDescent="0.25">
      <c r="A513" s="662"/>
      <c r="B513" s="670"/>
      <c r="C513" s="664"/>
      <c r="D513" s="42" t="s">
        <v>8</v>
      </c>
      <c r="E513" s="215">
        <f t="shared" si="249"/>
        <v>0</v>
      </c>
      <c r="F513" s="215">
        <f t="shared" si="249"/>
        <v>0</v>
      </c>
      <c r="G513" s="215">
        <f t="shared" si="249"/>
        <v>0</v>
      </c>
      <c r="H513" s="215">
        <f t="shared" si="249"/>
        <v>0</v>
      </c>
      <c r="I513" s="215">
        <f t="shared" si="249"/>
        <v>0</v>
      </c>
      <c r="J513" s="526"/>
      <c r="K513" s="249"/>
      <c r="L513" s="216">
        <f t="shared" si="250"/>
        <v>0</v>
      </c>
      <c r="M513" s="216">
        <f t="shared" si="250"/>
        <v>0</v>
      </c>
      <c r="N513" s="303">
        <f t="shared" si="251"/>
        <v>0</v>
      </c>
    </row>
    <row r="514" spans="1:14" s="32" customFormat="1" ht="39" customHeight="1" thickBot="1" x14ac:dyDescent="0.3">
      <c r="A514" s="663"/>
      <c r="B514" s="671"/>
      <c r="C514" s="665"/>
      <c r="D514" s="360" t="s">
        <v>9</v>
      </c>
      <c r="E514" s="215">
        <f t="shared" si="249"/>
        <v>1.85</v>
      </c>
      <c r="F514" s="215">
        <f t="shared" si="249"/>
        <v>1.85</v>
      </c>
      <c r="G514" s="215">
        <f t="shared" si="249"/>
        <v>1.85</v>
      </c>
      <c r="H514" s="215">
        <f t="shared" si="249"/>
        <v>0</v>
      </c>
      <c r="I514" s="215">
        <f t="shared" si="249"/>
        <v>0</v>
      </c>
      <c r="J514" s="527"/>
      <c r="K514" s="249">
        <v>1.56</v>
      </c>
      <c r="L514" s="216">
        <f t="shared" si="250"/>
        <v>0</v>
      </c>
      <c r="M514" s="216">
        <f t="shared" si="250"/>
        <v>0</v>
      </c>
      <c r="N514" s="363">
        <f t="shared" si="251"/>
        <v>3.41</v>
      </c>
    </row>
    <row r="515" spans="1:14" s="32" customFormat="1" ht="27.75" thickBot="1" x14ac:dyDescent="0.3">
      <c r="A515" s="52"/>
      <c r="B515" s="53"/>
      <c r="C515" s="53"/>
      <c r="D515" s="53"/>
      <c r="E515" s="546" t="s">
        <v>66</v>
      </c>
      <c r="F515" s="81" t="s">
        <v>65</v>
      </c>
      <c r="G515" s="83"/>
      <c r="H515" s="53"/>
      <c r="I515" s="53"/>
      <c r="J515" s="53"/>
      <c r="K515" s="245"/>
      <c r="L515" s="53"/>
      <c r="M515" s="53"/>
      <c r="N515" s="54"/>
    </row>
    <row r="516" spans="1:14" s="32" customFormat="1" ht="0.75" customHeight="1" x14ac:dyDescent="0.25">
      <c r="A516" s="675" t="s">
        <v>10</v>
      </c>
      <c r="B516" s="434" t="s">
        <v>263</v>
      </c>
      <c r="C516" s="435"/>
      <c r="D516" s="36">
        <v>43831</v>
      </c>
      <c r="E516" s="547">
        <v>1</v>
      </c>
      <c r="F516" s="62"/>
      <c r="G516" s="62"/>
      <c r="H516" s="62">
        <v>2</v>
      </c>
      <c r="I516" s="62">
        <v>4</v>
      </c>
      <c r="J516" s="64"/>
      <c r="K516" s="246"/>
      <c r="L516" s="62">
        <v>6</v>
      </c>
      <c r="M516" s="62">
        <v>9</v>
      </c>
      <c r="N516" s="66"/>
    </row>
    <row r="517" spans="1:14" s="32" customFormat="1" hidden="1" x14ac:dyDescent="0.25">
      <c r="A517" s="658"/>
      <c r="B517" s="425" t="s">
        <v>113</v>
      </c>
      <c r="C517" s="492">
        <v>1</v>
      </c>
      <c r="D517" s="408">
        <v>43831</v>
      </c>
      <c r="E517" s="205">
        <v>3</v>
      </c>
      <c r="F517" s="23"/>
      <c r="G517" s="23"/>
      <c r="H517" s="23">
        <v>4</v>
      </c>
      <c r="I517" s="23">
        <v>3</v>
      </c>
      <c r="J517" s="33"/>
      <c r="K517" s="247"/>
      <c r="L517" s="23">
        <v>3</v>
      </c>
      <c r="M517" s="23">
        <v>3</v>
      </c>
      <c r="N517" s="24"/>
    </row>
    <row r="518" spans="1:14" s="32" customFormat="1" x14ac:dyDescent="0.25">
      <c r="A518" s="681" t="s">
        <v>298</v>
      </c>
      <c r="B518" s="682"/>
      <c r="C518" s="682"/>
      <c r="D518" s="682"/>
      <c r="E518" s="682"/>
      <c r="F518" s="682"/>
      <c r="G518" s="682"/>
      <c r="H518" s="682"/>
      <c r="I518" s="682"/>
      <c r="J518" s="682"/>
      <c r="K518" s="682"/>
      <c r="L518" s="682"/>
      <c r="M518" s="682"/>
      <c r="N518" s="683"/>
    </row>
    <row r="519" spans="1:14" s="32" customFormat="1" ht="19.5" x14ac:dyDescent="0.25">
      <c r="A519" s="13"/>
      <c r="B519" s="14" t="s">
        <v>12</v>
      </c>
      <c r="C519" s="624" t="s">
        <v>13</v>
      </c>
      <c r="D519" s="625"/>
      <c r="E519" s="625"/>
      <c r="F519" s="625"/>
      <c r="G519" s="625"/>
      <c r="H519" s="625"/>
      <c r="I519" s="625"/>
      <c r="J519" s="625"/>
      <c r="K519" s="677"/>
      <c r="L519" s="677"/>
      <c r="M519" s="677"/>
      <c r="N519" s="678"/>
    </row>
    <row r="520" spans="1:14" s="32" customFormat="1" ht="42" customHeight="1" x14ac:dyDescent="0.25">
      <c r="A520" s="610" t="s">
        <v>14</v>
      </c>
      <c r="B520" s="593" t="s">
        <v>278</v>
      </c>
      <c r="C520" s="616"/>
      <c r="D520" s="196" t="s">
        <v>15</v>
      </c>
      <c r="E520" s="57">
        <f>SUM(E521:E523)</f>
        <v>8.91</v>
      </c>
      <c r="F520" s="57">
        <f t="shared" ref="F520:I520" si="252">SUM(F521:F523)</f>
        <v>8.91</v>
      </c>
      <c r="G520" s="57">
        <f t="shared" si="252"/>
        <v>8.91</v>
      </c>
      <c r="H520" s="57">
        <f t="shared" si="252"/>
        <v>0</v>
      </c>
      <c r="I520" s="57">
        <f t="shared" si="252"/>
        <v>0</v>
      </c>
      <c r="J520" s="597" t="s">
        <v>321</v>
      </c>
      <c r="K520" s="251">
        <f t="shared" ref="K520:M520" si="253">SUM(K521:K523)</f>
        <v>0</v>
      </c>
      <c r="L520" s="57">
        <f t="shared" si="253"/>
        <v>0</v>
      </c>
      <c r="M520" s="57">
        <f t="shared" si="253"/>
        <v>0</v>
      </c>
      <c r="N520" s="67">
        <f>E520+H520+I520+K520+L520+M520</f>
        <v>8.91</v>
      </c>
    </row>
    <row r="521" spans="1:14" s="32" customFormat="1" ht="38.25" customHeight="1" x14ac:dyDescent="0.25">
      <c r="A521" s="611"/>
      <c r="B521" s="593"/>
      <c r="C521" s="617"/>
      <c r="D521" s="197" t="s">
        <v>16</v>
      </c>
      <c r="E521" s="537"/>
      <c r="F521" s="198"/>
      <c r="G521" s="198"/>
      <c r="H521" s="199"/>
      <c r="I521" s="199"/>
      <c r="J521" s="685"/>
      <c r="K521" s="252"/>
      <c r="L521" s="200"/>
      <c r="M521" s="200"/>
      <c r="N521" s="233">
        <f t="shared" ref="N521:N527" si="254">E521+H521+I521+K521+L521+M521</f>
        <v>0</v>
      </c>
    </row>
    <row r="522" spans="1:14" s="32" customFormat="1" ht="36.75" customHeight="1" x14ac:dyDescent="0.25">
      <c r="A522" s="611"/>
      <c r="B522" s="593"/>
      <c r="C522" s="617"/>
      <c r="D522" s="197" t="s">
        <v>8</v>
      </c>
      <c r="E522" s="537">
        <v>8.82</v>
      </c>
      <c r="F522" s="582">
        <v>8.82</v>
      </c>
      <c r="G522" s="585">
        <v>8.82</v>
      </c>
      <c r="H522" s="199"/>
      <c r="I522" s="199"/>
      <c r="J522" s="685"/>
      <c r="K522" s="252"/>
      <c r="L522" s="200"/>
      <c r="M522" s="200"/>
      <c r="N522" s="233">
        <f t="shared" si="254"/>
        <v>8.82</v>
      </c>
    </row>
    <row r="523" spans="1:14" s="32" customFormat="1" ht="33.75" customHeight="1" x14ac:dyDescent="0.25">
      <c r="A523" s="612"/>
      <c r="B523" s="593"/>
      <c r="C523" s="618"/>
      <c r="D523" s="197" t="s">
        <v>9</v>
      </c>
      <c r="E523" s="537">
        <v>0.09</v>
      </c>
      <c r="F523" s="582">
        <v>0.09</v>
      </c>
      <c r="G523" s="585">
        <v>0.09</v>
      </c>
      <c r="H523" s="199"/>
      <c r="I523" s="199"/>
      <c r="J523" s="686"/>
      <c r="K523" s="252"/>
      <c r="L523" s="200"/>
      <c r="M523" s="200"/>
      <c r="N523" s="233">
        <f t="shared" si="254"/>
        <v>0.09</v>
      </c>
    </row>
    <row r="524" spans="1:14" s="32" customFormat="1" ht="31.5" customHeight="1" x14ac:dyDescent="0.25">
      <c r="A524" s="610" t="s">
        <v>173</v>
      </c>
      <c r="B524" s="635" t="s">
        <v>264</v>
      </c>
      <c r="C524" s="616"/>
      <c r="D524" s="196" t="s">
        <v>15</v>
      </c>
      <c r="E524" s="57">
        <f t="shared" ref="E524:I524" si="255">SUM(E525:E527)</f>
        <v>0</v>
      </c>
      <c r="F524" s="57">
        <f t="shared" si="255"/>
        <v>0</v>
      </c>
      <c r="G524" s="57">
        <f>SUM(G525:G527)</f>
        <v>0</v>
      </c>
      <c r="H524" s="57">
        <f>SUM(H525:H527)</f>
        <v>0</v>
      </c>
      <c r="I524" s="57">
        <f t="shared" si="255"/>
        <v>42.352000000000004</v>
      </c>
      <c r="J524" s="605" t="s">
        <v>314</v>
      </c>
      <c r="K524" s="251">
        <f>SUM(K525:K527)</f>
        <v>0</v>
      </c>
      <c r="L524" s="57">
        <f t="shared" ref="L524:M524" si="256">SUM(L525:L527)</f>
        <v>0</v>
      </c>
      <c r="M524" s="57">
        <f t="shared" si="256"/>
        <v>0</v>
      </c>
      <c r="N524" s="67">
        <f t="shared" si="254"/>
        <v>42.352000000000004</v>
      </c>
    </row>
    <row r="525" spans="1:14" s="32" customFormat="1" ht="33.75" customHeight="1" x14ac:dyDescent="0.25">
      <c r="A525" s="611"/>
      <c r="B525" s="636"/>
      <c r="C525" s="617"/>
      <c r="D525" s="197" t="s">
        <v>16</v>
      </c>
      <c r="E525" s="537"/>
      <c r="F525" s="198"/>
      <c r="G525" s="198"/>
      <c r="H525" s="507"/>
      <c r="I525" s="507"/>
      <c r="J525" s="606"/>
      <c r="K525" s="252"/>
      <c r="L525" s="200"/>
      <c r="M525" s="200"/>
      <c r="N525" s="233">
        <f>E525+H525+I525+K525+L525+M525</f>
        <v>0</v>
      </c>
    </row>
    <row r="526" spans="1:14" s="32" customFormat="1" ht="33.75" customHeight="1" x14ac:dyDescent="0.25">
      <c r="A526" s="611"/>
      <c r="B526" s="636"/>
      <c r="C526" s="617"/>
      <c r="D526" s="197" t="s">
        <v>8</v>
      </c>
      <c r="E526" s="537"/>
      <c r="F526" s="198"/>
      <c r="G526" s="198"/>
      <c r="H526" s="198"/>
      <c r="I526" s="579">
        <v>42.14</v>
      </c>
      <c r="J526" s="606"/>
      <c r="K526" s="252"/>
      <c r="L526" s="200"/>
      <c r="M526" s="200"/>
      <c r="N526" s="233">
        <f t="shared" si="254"/>
        <v>42.14</v>
      </c>
    </row>
    <row r="527" spans="1:14" s="32" customFormat="1" ht="38.25" customHeight="1" x14ac:dyDescent="0.25">
      <c r="A527" s="611"/>
      <c r="B527" s="636"/>
      <c r="C527" s="618"/>
      <c r="D527" s="197" t="s">
        <v>9</v>
      </c>
      <c r="E527" s="537"/>
      <c r="F527" s="198"/>
      <c r="G527" s="198"/>
      <c r="H527" s="198"/>
      <c r="I527" s="579">
        <v>0.21199999999999999</v>
      </c>
      <c r="J527" s="607"/>
      <c r="K527" s="252"/>
      <c r="L527" s="200"/>
      <c r="M527" s="200"/>
      <c r="N527" s="233">
        <f t="shared" si="254"/>
        <v>0.21199999999999999</v>
      </c>
    </row>
    <row r="528" spans="1:14" s="32" customFormat="1" ht="58.5" hidden="1" x14ac:dyDescent="0.25">
      <c r="A528" s="656" t="s">
        <v>11</v>
      </c>
      <c r="B528" s="424" t="s">
        <v>265</v>
      </c>
      <c r="C528" s="435"/>
      <c r="D528" s="36">
        <v>43831</v>
      </c>
      <c r="E528" s="202">
        <v>19</v>
      </c>
      <c r="F528" s="35"/>
      <c r="G528" s="35"/>
      <c r="H528" s="35">
        <v>32</v>
      </c>
      <c r="I528" s="35">
        <v>32</v>
      </c>
      <c r="J528" s="404"/>
      <c r="K528" s="505"/>
      <c r="L528" s="506">
        <v>45</v>
      </c>
      <c r="M528" s="506">
        <v>45</v>
      </c>
      <c r="N528" s="204"/>
    </row>
    <row r="529" spans="1:14" s="32" customFormat="1" ht="48" hidden="1" customHeight="1" x14ac:dyDescent="0.25">
      <c r="A529" s="656"/>
      <c r="B529" s="425" t="s">
        <v>113</v>
      </c>
      <c r="C529" s="492">
        <v>1</v>
      </c>
      <c r="D529" s="408">
        <v>43831</v>
      </c>
      <c r="E529" s="205">
        <v>2</v>
      </c>
      <c r="F529" s="23"/>
      <c r="G529" s="23"/>
      <c r="H529" s="23">
        <v>2</v>
      </c>
      <c r="I529" s="23">
        <v>2</v>
      </c>
      <c r="J529" s="33"/>
      <c r="K529" s="247"/>
      <c r="L529" s="23">
        <v>2</v>
      </c>
      <c r="M529" s="23">
        <v>2</v>
      </c>
      <c r="N529" s="24"/>
    </row>
    <row r="530" spans="1:14" s="32" customFormat="1" ht="31.5" customHeight="1" x14ac:dyDescent="0.25">
      <c r="A530" s="610" t="s">
        <v>174</v>
      </c>
      <c r="B530" s="593" t="s">
        <v>266</v>
      </c>
      <c r="C530" s="616"/>
      <c r="D530" s="196" t="s">
        <v>15</v>
      </c>
      <c r="E530" s="57">
        <f>SUM(E531:E533)</f>
        <v>0.747475</v>
      </c>
      <c r="F530" s="57">
        <f t="shared" ref="F530:I530" si="257">SUM(F531:F533)</f>
        <v>0.747475</v>
      </c>
      <c r="G530" s="57">
        <f>SUM(G531:G533)</f>
        <v>0.747475</v>
      </c>
      <c r="H530" s="57">
        <f t="shared" si="257"/>
        <v>0</v>
      </c>
      <c r="I530" s="57">
        <f t="shared" si="257"/>
        <v>0</v>
      </c>
      <c r="J530" s="597" t="s">
        <v>317</v>
      </c>
      <c r="K530" s="251">
        <f t="shared" ref="K530:M530" si="258">SUM(K531:K533)</f>
        <v>0</v>
      </c>
      <c r="L530" s="57">
        <f t="shared" si="258"/>
        <v>0</v>
      </c>
      <c r="M530" s="57">
        <f t="shared" si="258"/>
        <v>0</v>
      </c>
      <c r="N530" s="67">
        <f>E530+H530+I530+K530+L530+M530</f>
        <v>0.747475</v>
      </c>
    </row>
    <row r="531" spans="1:14" s="32" customFormat="1" ht="30.75" customHeight="1" x14ac:dyDescent="0.25">
      <c r="A531" s="611"/>
      <c r="B531" s="593"/>
      <c r="C531" s="617"/>
      <c r="D531" s="197" t="s">
        <v>16</v>
      </c>
      <c r="E531" s="570"/>
      <c r="F531" s="570"/>
      <c r="G531" s="570"/>
      <c r="H531" s="569"/>
      <c r="I531" s="569"/>
      <c r="J531" s="687"/>
      <c r="K531" s="252"/>
      <c r="L531" s="200"/>
      <c r="M531" s="200"/>
      <c r="N531" s="529">
        <f>E531+H531+I531+K531+L531+M531</f>
        <v>0</v>
      </c>
    </row>
    <row r="532" spans="1:14" s="32" customFormat="1" ht="32.25" customHeight="1" x14ac:dyDescent="0.25">
      <c r="A532" s="611"/>
      <c r="B532" s="593"/>
      <c r="C532" s="617"/>
      <c r="D532" s="197" t="s">
        <v>8</v>
      </c>
      <c r="E532" s="570">
        <v>0.74</v>
      </c>
      <c r="F532" s="579">
        <v>0.74</v>
      </c>
      <c r="G532" s="579">
        <v>0.74</v>
      </c>
      <c r="H532" s="569"/>
      <c r="I532" s="569"/>
      <c r="J532" s="687"/>
      <c r="K532" s="252"/>
      <c r="L532" s="200"/>
      <c r="M532" s="200"/>
      <c r="N532" s="529">
        <f t="shared" ref="N532" si="259">E532+H532+I532+K532+L532+M532</f>
        <v>0.74</v>
      </c>
    </row>
    <row r="533" spans="1:14" s="32" customFormat="1" ht="35.25" customHeight="1" x14ac:dyDescent="0.25">
      <c r="A533" s="611"/>
      <c r="B533" s="635"/>
      <c r="C533" s="617"/>
      <c r="D533" s="197" t="s">
        <v>9</v>
      </c>
      <c r="E533" s="570">
        <v>7.4749999999999999E-3</v>
      </c>
      <c r="F533" s="579">
        <v>7.4749999999999999E-3</v>
      </c>
      <c r="G533" s="579">
        <v>7.4749999999999999E-3</v>
      </c>
      <c r="H533" s="569"/>
      <c r="I533" s="569"/>
      <c r="J533" s="688"/>
      <c r="K533" s="252"/>
      <c r="L533" s="200"/>
      <c r="M533" s="200"/>
      <c r="N533" s="529">
        <f>E533+H533+I533+K533+L533+M533</f>
        <v>7.4749999999999999E-3</v>
      </c>
    </row>
    <row r="534" spans="1:14" s="32" customFormat="1" ht="36.75" customHeight="1" x14ac:dyDescent="0.25">
      <c r="A534" s="610" t="s">
        <v>176</v>
      </c>
      <c r="B534" s="635" t="s">
        <v>292</v>
      </c>
      <c r="C534" s="641"/>
      <c r="D534" s="196" t="s">
        <v>15</v>
      </c>
      <c r="E534" s="57">
        <f t="shared" ref="E534:I534" si="260">SUM(E535:E537)</f>
        <v>0.14930152899999999</v>
      </c>
      <c r="F534" s="57">
        <f t="shared" si="260"/>
        <v>0.14930152899999999</v>
      </c>
      <c r="G534" s="57">
        <f t="shared" si="260"/>
        <v>0.14930152899999999</v>
      </c>
      <c r="H534" s="57">
        <f t="shared" si="260"/>
        <v>0</v>
      </c>
      <c r="I534" s="57">
        <f t="shared" si="260"/>
        <v>0</v>
      </c>
      <c r="J534" s="597" t="s">
        <v>299</v>
      </c>
      <c r="K534" s="251">
        <f t="shared" ref="K534:M534" si="261">SUM(K535:K537)</f>
        <v>0</v>
      </c>
      <c r="L534" s="57">
        <f t="shared" si="261"/>
        <v>0</v>
      </c>
      <c r="M534" s="57">
        <f t="shared" si="261"/>
        <v>0</v>
      </c>
      <c r="N534" s="67">
        <f>E534+H534+I534+K534+L534+M534</f>
        <v>0.14930152899999999</v>
      </c>
    </row>
    <row r="535" spans="1:14" s="32" customFormat="1" ht="36.75" customHeight="1" x14ac:dyDescent="0.25">
      <c r="A535" s="611"/>
      <c r="B535" s="636"/>
      <c r="C535" s="642"/>
      <c r="D535" s="197" t="s">
        <v>16</v>
      </c>
      <c r="E535" s="570"/>
      <c r="F535" s="570"/>
      <c r="G535" s="570"/>
      <c r="H535" s="569"/>
      <c r="I535" s="569"/>
      <c r="J535" s="687"/>
      <c r="K535" s="252"/>
      <c r="L535" s="200"/>
      <c r="M535" s="200"/>
      <c r="N535" s="529">
        <f t="shared" ref="N535:N536" si="262">E535+H535+I535+K535+L535+M535</f>
        <v>0</v>
      </c>
    </row>
    <row r="536" spans="1:14" s="32" customFormat="1" ht="33.75" customHeight="1" x14ac:dyDescent="0.25">
      <c r="A536" s="611"/>
      <c r="B536" s="636"/>
      <c r="C536" s="642"/>
      <c r="D536" s="197" t="s">
        <v>8</v>
      </c>
      <c r="E536" s="570">
        <v>0.14929999999999999</v>
      </c>
      <c r="F536" s="571">
        <v>0.14929999999999999</v>
      </c>
      <c r="G536" s="571">
        <v>0.14929999999999999</v>
      </c>
      <c r="H536" s="569"/>
      <c r="I536" s="569"/>
      <c r="J536" s="687"/>
      <c r="K536" s="252"/>
      <c r="L536" s="200"/>
      <c r="M536" s="200"/>
      <c r="N536" s="529">
        <f t="shared" si="262"/>
        <v>0.14929999999999999</v>
      </c>
    </row>
    <row r="537" spans="1:14" s="32" customFormat="1" ht="33.75" customHeight="1" x14ac:dyDescent="0.25">
      <c r="A537" s="611"/>
      <c r="B537" s="637"/>
      <c r="C537" s="643"/>
      <c r="D537" s="197" t="s">
        <v>9</v>
      </c>
      <c r="E537" s="570">
        <v>1.5290000000000001E-6</v>
      </c>
      <c r="F537" s="571">
        <v>1.5290000000000001E-6</v>
      </c>
      <c r="G537" s="571">
        <v>1.5290000000000001E-6</v>
      </c>
      <c r="H537" s="569"/>
      <c r="I537" s="569"/>
      <c r="J537" s="688"/>
      <c r="K537" s="252"/>
      <c r="L537" s="200"/>
      <c r="M537" s="200"/>
      <c r="N537" s="529">
        <f>E537+H537+I537+K537+L537+M537</f>
        <v>1.5290000000000001E-6</v>
      </c>
    </row>
    <row r="538" spans="1:14" s="32" customFormat="1" ht="33.75" customHeight="1" x14ac:dyDescent="0.25">
      <c r="A538" s="610" t="s">
        <v>177</v>
      </c>
      <c r="B538" s="635" t="s">
        <v>294</v>
      </c>
      <c r="C538" s="641"/>
      <c r="D538" s="196" t="s">
        <v>15</v>
      </c>
      <c r="E538" s="57">
        <f t="shared" ref="E538:I538" si="263">SUM(E539:E541)</f>
        <v>9.9999999999999992E-2</v>
      </c>
      <c r="F538" s="57">
        <f t="shared" si="263"/>
        <v>9.9999999999999992E-2</v>
      </c>
      <c r="G538" s="57">
        <f t="shared" si="263"/>
        <v>9.9999999999999992E-2</v>
      </c>
      <c r="H538" s="57">
        <f t="shared" si="263"/>
        <v>0</v>
      </c>
      <c r="I538" s="57">
        <f t="shared" si="263"/>
        <v>0</v>
      </c>
      <c r="J538" s="597" t="s">
        <v>313</v>
      </c>
      <c r="K538" s="251">
        <f t="shared" ref="K538:M538" si="264">SUM(K539:K541)</f>
        <v>0</v>
      </c>
      <c r="L538" s="57">
        <f t="shared" si="264"/>
        <v>0</v>
      </c>
      <c r="M538" s="57">
        <f t="shared" si="264"/>
        <v>0</v>
      </c>
      <c r="N538" s="67">
        <f>E538+H538+I538+K538+L538+M538</f>
        <v>9.9999999999999992E-2</v>
      </c>
    </row>
    <row r="539" spans="1:14" s="32" customFormat="1" ht="33.75" customHeight="1" x14ac:dyDescent="0.25">
      <c r="A539" s="611"/>
      <c r="B539" s="636"/>
      <c r="C539" s="642"/>
      <c r="D539" s="197" t="s">
        <v>16</v>
      </c>
      <c r="E539" s="579">
        <v>8.7499999999999994E-2</v>
      </c>
      <c r="F539" s="579">
        <v>8.7499999999999994E-2</v>
      </c>
      <c r="G539" s="579">
        <v>8.7499999999999994E-2</v>
      </c>
      <c r="H539" s="578"/>
      <c r="I539" s="578"/>
      <c r="J539" s="687"/>
      <c r="K539" s="252"/>
      <c r="L539" s="200"/>
      <c r="M539" s="200"/>
      <c r="N539" s="529">
        <f t="shared" ref="N539:N540" si="265">E539+H539+I539+K539+L539+M539</f>
        <v>8.7499999999999994E-2</v>
      </c>
    </row>
    <row r="540" spans="1:14" s="32" customFormat="1" ht="33.75" customHeight="1" x14ac:dyDescent="0.25">
      <c r="A540" s="611"/>
      <c r="B540" s="636"/>
      <c r="C540" s="642"/>
      <c r="D540" s="197" t="s">
        <v>8</v>
      </c>
      <c r="E540" s="579">
        <v>1.193E-2</v>
      </c>
      <c r="F540" s="579">
        <v>1.193E-2</v>
      </c>
      <c r="G540" s="579">
        <v>1.193E-2</v>
      </c>
      <c r="H540" s="578"/>
      <c r="I540" s="578"/>
      <c r="J540" s="687"/>
      <c r="K540" s="252"/>
      <c r="L540" s="200"/>
      <c r="M540" s="200"/>
      <c r="N540" s="529">
        <f t="shared" si="265"/>
        <v>1.193E-2</v>
      </c>
    </row>
    <row r="541" spans="1:14" s="32" customFormat="1" ht="33.75" customHeight="1" x14ac:dyDescent="0.25">
      <c r="A541" s="611"/>
      <c r="B541" s="637"/>
      <c r="C541" s="643"/>
      <c r="D541" s="197" t="s">
        <v>9</v>
      </c>
      <c r="E541" s="579">
        <v>5.6999999999999998E-4</v>
      </c>
      <c r="F541" s="579">
        <v>5.6999999999999998E-4</v>
      </c>
      <c r="G541" s="579">
        <v>5.6999999999999998E-4</v>
      </c>
      <c r="H541" s="578"/>
      <c r="I541" s="578"/>
      <c r="J541" s="688"/>
      <c r="K541" s="252"/>
      <c r="L541" s="200"/>
      <c r="M541" s="200"/>
      <c r="N541" s="529">
        <f>E541+H541+I541+K541+L541+M541</f>
        <v>5.6999999999999998E-4</v>
      </c>
    </row>
    <row r="542" spans="1:14" s="32" customFormat="1" ht="33.75" customHeight="1" x14ac:dyDescent="0.25">
      <c r="A542" s="610" t="s">
        <v>179</v>
      </c>
      <c r="B542" s="635" t="s">
        <v>307</v>
      </c>
      <c r="C542" s="641"/>
      <c r="D542" s="196" t="s">
        <v>15</v>
      </c>
      <c r="E542" s="57">
        <f t="shared" ref="E542:I542" si="266">SUM(E543:E545)</f>
        <v>0.247</v>
      </c>
      <c r="F542" s="57">
        <f t="shared" si="266"/>
        <v>0.247</v>
      </c>
      <c r="G542" s="57">
        <f t="shared" si="266"/>
        <v>0.247</v>
      </c>
      <c r="H542" s="57">
        <f t="shared" si="266"/>
        <v>0.74815899999999991</v>
      </c>
      <c r="I542" s="57">
        <f t="shared" si="266"/>
        <v>0</v>
      </c>
      <c r="J542" s="597" t="s">
        <v>310</v>
      </c>
      <c r="K542" s="251">
        <f t="shared" ref="K542:M542" si="267">SUM(K543:K545)</f>
        <v>0</v>
      </c>
      <c r="L542" s="57">
        <f t="shared" si="267"/>
        <v>0</v>
      </c>
      <c r="M542" s="57">
        <f t="shared" si="267"/>
        <v>0</v>
      </c>
      <c r="N542" s="67">
        <f>E542+H542+I542+K542+L542+M542</f>
        <v>0.9951589999999999</v>
      </c>
    </row>
    <row r="543" spans="1:14" s="32" customFormat="1" ht="33.75" customHeight="1" x14ac:dyDescent="0.25">
      <c r="A543" s="611"/>
      <c r="B543" s="636"/>
      <c r="C543" s="642"/>
      <c r="D543" s="197" t="s">
        <v>16</v>
      </c>
      <c r="E543" s="579"/>
      <c r="F543" s="579"/>
      <c r="G543" s="579"/>
      <c r="H543" s="578"/>
      <c r="I543" s="578"/>
      <c r="J543" s="687"/>
      <c r="K543" s="252"/>
      <c r="L543" s="200"/>
      <c r="M543" s="200"/>
      <c r="N543" s="529"/>
    </row>
    <row r="544" spans="1:14" s="32" customFormat="1" ht="33.75" customHeight="1" x14ac:dyDescent="0.25">
      <c r="A544" s="611"/>
      <c r="B544" s="636"/>
      <c r="C544" s="642"/>
      <c r="D544" s="197" t="s">
        <v>8</v>
      </c>
      <c r="E544" s="550"/>
      <c r="F544" s="550"/>
      <c r="G544" s="550"/>
      <c r="H544" s="580">
        <v>0.74067799999999995</v>
      </c>
      <c r="I544" s="578"/>
      <c r="J544" s="687"/>
      <c r="K544" s="252"/>
      <c r="L544" s="200"/>
      <c r="M544" s="200"/>
      <c r="N544" s="529"/>
    </row>
    <row r="545" spans="1:14" s="32" customFormat="1" ht="33.75" customHeight="1" x14ac:dyDescent="0.25">
      <c r="A545" s="611"/>
      <c r="B545" s="637"/>
      <c r="C545" s="643"/>
      <c r="D545" s="197" t="s">
        <v>9</v>
      </c>
      <c r="E545" s="550">
        <v>0.247</v>
      </c>
      <c r="F545" s="550">
        <v>0.247</v>
      </c>
      <c r="G545" s="550">
        <v>0.247</v>
      </c>
      <c r="H545" s="580">
        <v>7.4809999999999998E-3</v>
      </c>
      <c r="I545" s="578"/>
      <c r="J545" s="688"/>
      <c r="K545" s="252"/>
      <c r="L545" s="200"/>
      <c r="M545" s="200"/>
      <c r="N545" s="529"/>
    </row>
    <row r="546" spans="1:14" s="32" customFormat="1" ht="33.75" customHeight="1" x14ac:dyDescent="0.25">
      <c r="A546" s="610" t="s">
        <v>180</v>
      </c>
      <c r="B546" s="635" t="s">
        <v>308</v>
      </c>
      <c r="C546" s="641"/>
      <c r="D546" s="196" t="s">
        <v>15</v>
      </c>
      <c r="E546" s="57">
        <f>SUM(E547:E549)</f>
        <v>0.23</v>
      </c>
      <c r="F546" s="57">
        <f t="shared" ref="F546:I546" si="268">SUM(F547:F549)</f>
        <v>0.23</v>
      </c>
      <c r="G546" s="57">
        <f t="shared" si="268"/>
        <v>0.23</v>
      </c>
      <c r="H546" s="57">
        <f t="shared" si="268"/>
        <v>2.5604269999999998</v>
      </c>
      <c r="I546" s="57">
        <f t="shared" si="268"/>
        <v>0</v>
      </c>
      <c r="J546" s="597" t="s">
        <v>311</v>
      </c>
      <c r="K546" s="251">
        <f t="shared" ref="K546:M546" si="269">SUM(K547:K549)</f>
        <v>0</v>
      </c>
      <c r="L546" s="57">
        <f t="shared" si="269"/>
        <v>0</v>
      </c>
      <c r="M546" s="57">
        <f t="shared" si="269"/>
        <v>0</v>
      </c>
      <c r="N546" s="67">
        <f>E546+H546+I546+K546+L546+M546</f>
        <v>2.7904269999999998</v>
      </c>
    </row>
    <row r="547" spans="1:14" s="32" customFormat="1" ht="33.75" customHeight="1" x14ac:dyDescent="0.25">
      <c r="A547" s="611"/>
      <c r="B547" s="636"/>
      <c r="C547" s="642"/>
      <c r="D547" s="197" t="s">
        <v>16</v>
      </c>
      <c r="E547" s="579"/>
      <c r="F547" s="579"/>
      <c r="G547" s="579"/>
      <c r="H547" s="578"/>
      <c r="I547" s="578"/>
      <c r="J547" s="687"/>
      <c r="K547" s="252"/>
      <c r="L547" s="200"/>
      <c r="M547" s="200"/>
      <c r="N547" s="529"/>
    </row>
    <row r="548" spans="1:14" s="32" customFormat="1" ht="33.75" customHeight="1" x14ac:dyDescent="0.25">
      <c r="A548" s="611"/>
      <c r="B548" s="636"/>
      <c r="C548" s="642"/>
      <c r="D548" s="197" t="s">
        <v>8</v>
      </c>
      <c r="E548" s="550"/>
      <c r="F548" s="550"/>
      <c r="G548" s="550"/>
      <c r="H548" s="580">
        <v>2.5348229999999998</v>
      </c>
      <c r="I548" s="578"/>
      <c r="J548" s="687"/>
      <c r="K548" s="252"/>
      <c r="L548" s="200"/>
      <c r="M548" s="200"/>
      <c r="N548" s="529"/>
    </row>
    <row r="549" spans="1:14" s="32" customFormat="1" ht="33.75" customHeight="1" x14ac:dyDescent="0.25">
      <c r="A549" s="611"/>
      <c r="B549" s="637"/>
      <c r="C549" s="643"/>
      <c r="D549" s="197" t="s">
        <v>9</v>
      </c>
      <c r="E549" s="550">
        <v>0.23</v>
      </c>
      <c r="F549" s="550">
        <v>0.23</v>
      </c>
      <c r="G549" s="550">
        <v>0.23</v>
      </c>
      <c r="H549" s="580">
        <v>2.5603999999999998E-2</v>
      </c>
      <c r="I549" s="578"/>
      <c r="J549" s="688"/>
      <c r="K549" s="252"/>
      <c r="L549" s="200"/>
      <c r="M549" s="200"/>
      <c r="N549" s="529"/>
    </row>
    <row r="550" spans="1:14" s="32" customFormat="1" ht="31.5" customHeight="1" x14ac:dyDescent="0.25">
      <c r="A550" s="610" t="s">
        <v>181</v>
      </c>
      <c r="B550" s="635" t="s">
        <v>309</v>
      </c>
      <c r="C550" s="641"/>
      <c r="D550" s="196" t="s">
        <v>15</v>
      </c>
      <c r="E550" s="57">
        <f t="shared" ref="E550:I550" si="270">SUM(E551:E553)</f>
        <v>0.62</v>
      </c>
      <c r="F550" s="57">
        <f t="shared" si="270"/>
        <v>0.62</v>
      </c>
      <c r="G550" s="57">
        <f t="shared" si="270"/>
        <v>0.62</v>
      </c>
      <c r="H550" s="57">
        <f t="shared" si="270"/>
        <v>10.397019</v>
      </c>
      <c r="I550" s="57">
        <f t="shared" si="270"/>
        <v>0</v>
      </c>
      <c r="J550" s="597" t="s">
        <v>312</v>
      </c>
      <c r="K550" s="251">
        <f t="shared" ref="K550:M550" si="271">SUM(K551:K553)</f>
        <v>0</v>
      </c>
      <c r="L550" s="57">
        <f t="shared" si="271"/>
        <v>0</v>
      </c>
      <c r="M550" s="57">
        <f t="shared" si="271"/>
        <v>0</v>
      </c>
      <c r="N550" s="67">
        <f>E550+H550+I550+K550+L550+M550</f>
        <v>11.017018999999999</v>
      </c>
    </row>
    <row r="551" spans="1:14" s="32" customFormat="1" ht="29.25" customHeight="1" x14ac:dyDescent="0.25">
      <c r="A551" s="611"/>
      <c r="B551" s="636"/>
      <c r="C551" s="642"/>
      <c r="D551" s="197" t="s">
        <v>16</v>
      </c>
      <c r="E551" s="570"/>
      <c r="F551" s="571"/>
      <c r="G551" s="575"/>
      <c r="H551" s="569"/>
      <c r="I551" s="569"/>
      <c r="J551" s="687"/>
      <c r="K551" s="252"/>
      <c r="L551" s="200"/>
      <c r="M551" s="200"/>
      <c r="N551" s="529">
        <f t="shared" ref="N551:N552" si="272">E551+H551+I551+K551+L551+M551</f>
        <v>0</v>
      </c>
    </row>
    <row r="552" spans="1:14" s="32" customFormat="1" ht="32.25" customHeight="1" x14ac:dyDescent="0.25">
      <c r="A552" s="611"/>
      <c r="B552" s="636"/>
      <c r="C552" s="642"/>
      <c r="D552" s="197" t="s">
        <v>8</v>
      </c>
      <c r="E552" s="550"/>
      <c r="F552" s="550"/>
      <c r="G552" s="550"/>
      <c r="H552" s="580">
        <v>10.293049</v>
      </c>
      <c r="I552" s="569"/>
      <c r="J552" s="687"/>
      <c r="K552" s="252"/>
      <c r="L552" s="200"/>
      <c r="M552" s="200"/>
      <c r="N552" s="529">
        <f t="shared" si="272"/>
        <v>10.293049</v>
      </c>
    </row>
    <row r="553" spans="1:14" s="32" customFormat="1" ht="36.75" customHeight="1" x14ac:dyDescent="0.25">
      <c r="A553" s="611"/>
      <c r="B553" s="637"/>
      <c r="C553" s="643"/>
      <c r="D553" s="197" t="s">
        <v>9</v>
      </c>
      <c r="E553" s="550">
        <v>0.62</v>
      </c>
      <c r="F553" s="550">
        <v>0.62</v>
      </c>
      <c r="G553" s="550">
        <v>0.62</v>
      </c>
      <c r="H553" s="580">
        <v>0.10397000000000001</v>
      </c>
      <c r="I553" s="569"/>
      <c r="J553" s="688"/>
      <c r="K553" s="252"/>
      <c r="L553" s="200"/>
      <c r="M553" s="200"/>
      <c r="N553" s="529">
        <f>E553+H553+I553+K553+L553+M553</f>
        <v>0.72397</v>
      </c>
    </row>
    <row r="554" spans="1:14" s="32" customFormat="1" ht="21" customHeight="1" thickBot="1" x14ac:dyDescent="0.3">
      <c r="A554" s="681" t="s">
        <v>267</v>
      </c>
      <c r="B554" s="682"/>
      <c r="C554" s="682"/>
      <c r="D554" s="682"/>
      <c r="E554" s="682"/>
      <c r="F554" s="682"/>
      <c r="G554" s="682"/>
      <c r="H554" s="682"/>
      <c r="I554" s="682"/>
      <c r="J554" s="682"/>
      <c r="K554" s="682"/>
      <c r="L554" s="682"/>
      <c r="M554" s="682"/>
      <c r="N554" s="683"/>
    </row>
    <row r="555" spans="1:14" s="32" customFormat="1" ht="0.75" customHeight="1" x14ac:dyDescent="0.25">
      <c r="A555" s="659" t="s">
        <v>10</v>
      </c>
      <c r="B555" s="424" t="s">
        <v>268</v>
      </c>
      <c r="C555" s="435"/>
      <c r="D555" s="36">
        <v>43831</v>
      </c>
      <c r="E555" s="547">
        <v>50</v>
      </c>
      <c r="F555" s="26"/>
      <c r="G555" s="26"/>
      <c r="H555" s="26">
        <v>100</v>
      </c>
      <c r="I555" s="26">
        <v>150</v>
      </c>
      <c r="J555" s="34"/>
      <c r="K555" s="254"/>
      <c r="L555" s="26">
        <v>200</v>
      </c>
      <c r="M555" s="26">
        <v>250</v>
      </c>
      <c r="N555" s="30"/>
    </row>
    <row r="556" spans="1:14" s="32" customFormat="1" ht="20.25" hidden="1" customHeight="1" x14ac:dyDescent="0.25">
      <c r="A556" s="658"/>
      <c r="B556" s="425" t="s">
        <v>113</v>
      </c>
      <c r="C556" s="492">
        <v>0</v>
      </c>
      <c r="D556" s="408">
        <v>43831</v>
      </c>
      <c r="E556" s="557">
        <v>3</v>
      </c>
      <c r="F556" s="11"/>
      <c r="G556" s="11"/>
      <c r="H556" s="11">
        <v>6</v>
      </c>
      <c r="I556" s="11">
        <v>9</v>
      </c>
      <c r="J556" s="37"/>
      <c r="K556" s="255"/>
      <c r="L556" s="7">
        <v>12</v>
      </c>
      <c r="M556" s="7">
        <v>15</v>
      </c>
      <c r="N556" s="9"/>
    </row>
    <row r="557" spans="1:14" s="32" customFormat="1" ht="19.5" x14ac:dyDescent="0.25">
      <c r="A557" s="15"/>
      <c r="B557" s="16" t="s">
        <v>12</v>
      </c>
      <c r="C557" s="676" t="s">
        <v>13</v>
      </c>
      <c r="D557" s="676"/>
      <c r="E557" s="676"/>
      <c r="F557" s="676"/>
      <c r="G557" s="676"/>
      <c r="H557" s="676"/>
      <c r="I557" s="676"/>
      <c r="J557" s="676"/>
      <c r="K557" s="677"/>
      <c r="L557" s="677"/>
      <c r="M557" s="677"/>
      <c r="N557" s="678"/>
    </row>
    <row r="558" spans="1:14" s="32" customFormat="1" ht="34.5" customHeight="1" x14ac:dyDescent="0.25">
      <c r="A558" s="611" t="s">
        <v>23</v>
      </c>
      <c r="B558" s="635" t="s">
        <v>269</v>
      </c>
      <c r="C558" s="594"/>
      <c r="D558" s="196" t="s">
        <v>15</v>
      </c>
      <c r="E558" s="57">
        <f>SUM(E559:E561)</f>
        <v>0</v>
      </c>
      <c r="F558" s="57">
        <f>SUM(F559:F561)</f>
        <v>0</v>
      </c>
      <c r="G558" s="57">
        <f>SUM(G559:G561)</f>
        <v>0</v>
      </c>
      <c r="H558" s="57">
        <f>SUM(H559:H561)</f>
        <v>0</v>
      </c>
      <c r="I558" s="57">
        <f>SUM(I559:I561)</f>
        <v>0</v>
      </c>
      <c r="J558" s="597" t="s">
        <v>289</v>
      </c>
      <c r="K558" s="251">
        <f>SUM(K559:K561)</f>
        <v>0</v>
      </c>
      <c r="L558" s="57">
        <f>SUM(L559:L561)</f>
        <v>0.04</v>
      </c>
      <c r="M558" s="57">
        <f>SUM(M559:M561)</f>
        <v>0.04</v>
      </c>
      <c r="N558" s="67">
        <f>E558+H558+I558+K558+L558+M558</f>
        <v>0.08</v>
      </c>
    </row>
    <row r="559" spans="1:14" s="32" customFormat="1" ht="32.25" customHeight="1" x14ac:dyDescent="0.25">
      <c r="A559" s="611"/>
      <c r="B559" s="636"/>
      <c r="C559" s="595"/>
      <c r="D559" s="197" t="s">
        <v>16</v>
      </c>
      <c r="E559" s="537"/>
      <c r="F559" s="198"/>
      <c r="G559" s="198"/>
      <c r="H559" s="199"/>
      <c r="I559" s="199"/>
      <c r="J559" s="608"/>
      <c r="K559" s="252"/>
      <c r="L559" s="200"/>
      <c r="M559" s="200"/>
      <c r="N559" s="233">
        <f t="shared" ref="N559:N561" si="273">E559+H559+I559+K559+L559+M559</f>
        <v>0</v>
      </c>
    </row>
    <row r="560" spans="1:14" s="32" customFormat="1" ht="33" customHeight="1" x14ac:dyDescent="0.25">
      <c r="A560" s="611"/>
      <c r="B560" s="636"/>
      <c r="C560" s="595"/>
      <c r="D560" s="197" t="s">
        <v>8</v>
      </c>
      <c r="E560" s="537"/>
      <c r="F560" s="198"/>
      <c r="G560" s="198"/>
      <c r="H560" s="199"/>
      <c r="I560" s="199"/>
      <c r="J560" s="608"/>
      <c r="K560" s="252"/>
      <c r="L560" s="200"/>
      <c r="M560" s="200"/>
      <c r="N560" s="233">
        <f t="shared" si="273"/>
        <v>0</v>
      </c>
    </row>
    <row r="561" spans="1:15" s="32" customFormat="1" ht="36.75" customHeight="1" x14ac:dyDescent="0.25">
      <c r="A561" s="611"/>
      <c r="B561" s="637"/>
      <c r="C561" s="595"/>
      <c r="D561" s="197" t="s">
        <v>9</v>
      </c>
      <c r="E561" s="537"/>
      <c r="F561" s="198"/>
      <c r="G561" s="198"/>
      <c r="H561" s="199"/>
      <c r="I561" s="199"/>
      <c r="J561" s="609"/>
      <c r="K561" s="252"/>
      <c r="L561" s="200">
        <v>0.04</v>
      </c>
      <c r="M561" s="200">
        <v>0.04</v>
      </c>
      <c r="N561" s="233">
        <f t="shared" si="273"/>
        <v>0.08</v>
      </c>
    </row>
    <row r="562" spans="1:15" s="32" customFormat="1" ht="46.5" customHeight="1" x14ac:dyDescent="0.25">
      <c r="A562" s="662" t="str">
        <f>E515</f>
        <v>X</v>
      </c>
      <c r="B562" s="56" t="s">
        <v>46</v>
      </c>
      <c r="C562" s="664"/>
      <c r="D562" s="41" t="s">
        <v>7</v>
      </c>
      <c r="E562" s="213">
        <f>E563+E564+E565</f>
        <v>11.003776529</v>
      </c>
      <c r="F562" s="213">
        <f>F563+F564+F565</f>
        <v>11.003776529</v>
      </c>
      <c r="G562" s="213">
        <f t="shared" ref="G562:I562" si="274">G563+G564+G565</f>
        <v>11.003776529</v>
      </c>
      <c r="H562" s="213">
        <f t="shared" si="274"/>
        <v>13.705605</v>
      </c>
      <c r="I562" s="213">
        <f t="shared" si="274"/>
        <v>42.352000000000004</v>
      </c>
      <c r="J562" s="666"/>
      <c r="K562" s="248">
        <f>K563+K564+K565</f>
        <v>3.3500000000000005</v>
      </c>
      <c r="L562" s="213">
        <f>L563+L564+L565</f>
        <v>0.04</v>
      </c>
      <c r="M562" s="213">
        <f t="shared" ref="M562" si="275">M563+M564+M565</f>
        <v>0.04</v>
      </c>
      <c r="N562" s="214">
        <f>N563+N564+N565</f>
        <v>70.491381528999995</v>
      </c>
    </row>
    <row r="563" spans="1:15" s="32" customFormat="1" ht="24.75" customHeight="1" x14ac:dyDescent="0.25">
      <c r="A563" s="662"/>
      <c r="B563" s="669" t="str">
        <f>F515</f>
        <v>КУЛЬТУРА</v>
      </c>
      <c r="C563" s="664"/>
      <c r="D563" s="42" t="s">
        <v>16</v>
      </c>
      <c r="E563" s="215">
        <f>E521+E525+E531+E535+E539+E543+E547+E551+E559</f>
        <v>8.7499999999999994E-2</v>
      </c>
      <c r="F563" s="215">
        <f t="shared" ref="F563:I563" si="276">F521+F525+F531+F535+F539+F543+F547+F551+F559</f>
        <v>8.7499999999999994E-2</v>
      </c>
      <c r="G563" s="215">
        <f t="shared" si="276"/>
        <v>8.7499999999999994E-2</v>
      </c>
      <c r="H563" s="215">
        <f t="shared" si="276"/>
        <v>0</v>
      </c>
      <c r="I563" s="215">
        <f t="shared" si="276"/>
        <v>0</v>
      </c>
      <c r="J563" s="667"/>
      <c r="K563" s="249">
        <v>0.49</v>
      </c>
      <c r="L563" s="215">
        <f>L521+L525+L531+L535+L539+L543+L547+L551+L559</f>
        <v>0</v>
      </c>
      <c r="M563" s="215">
        <f>M521+M525+M531+M535+M539+M543+M547+M551+M559</f>
        <v>0</v>
      </c>
      <c r="N563" s="303">
        <f>E563+H563+I563+K563+L563+M563</f>
        <v>0.57750000000000001</v>
      </c>
    </row>
    <row r="564" spans="1:15" s="32" customFormat="1" ht="28.5" customHeight="1" x14ac:dyDescent="0.25">
      <c r="A564" s="662"/>
      <c r="B564" s="670"/>
      <c r="C564" s="664"/>
      <c r="D564" s="42" t="s">
        <v>8</v>
      </c>
      <c r="E564" s="215">
        <f>E522+E526+E532+E536+E540+E544+E548+E552+E560</f>
        <v>9.7212300000000003</v>
      </c>
      <c r="F564" s="215">
        <f t="shared" ref="F564:I564" si="277">F522+F526+F532+F536+F540+F544+F548+F552+F560</f>
        <v>9.7212300000000003</v>
      </c>
      <c r="G564" s="215">
        <f t="shared" si="277"/>
        <v>9.7212300000000003</v>
      </c>
      <c r="H564" s="215">
        <f t="shared" si="277"/>
        <v>13.56855</v>
      </c>
      <c r="I564" s="215">
        <f t="shared" si="277"/>
        <v>42.14</v>
      </c>
      <c r="J564" s="667"/>
      <c r="K564" s="249">
        <v>2.4500000000000002</v>
      </c>
      <c r="L564" s="215">
        <f>L522+L526+L532+L536+L540+L544+L548+L552+L560</f>
        <v>0</v>
      </c>
      <c r="M564" s="215">
        <f t="shared" ref="L564:M565" si="278">M522+M526+M532+M536+M540+M544+M548+M552+M560</f>
        <v>0</v>
      </c>
      <c r="N564" s="303">
        <f t="shared" ref="N564:N565" si="279">E564+H564+I564+K564+L564+M564</f>
        <v>67.879779999999997</v>
      </c>
    </row>
    <row r="565" spans="1:15" s="32" customFormat="1" ht="31.5" customHeight="1" thickBot="1" x14ac:dyDescent="0.3">
      <c r="A565" s="663"/>
      <c r="B565" s="671"/>
      <c r="C565" s="665"/>
      <c r="D565" s="360" t="s">
        <v>9</v>
      </c>
      <c r="E565" s="215">
        <f>E523+E527+E533+E537+E541+E545+E549+E553+E561</f>
        <v>1.1950465289999999</v>
      </c>
      <c r="F565" s="215">
        <f t="shared" ref="F565:I565" si="280">F523+F527+F533+F537+F541+F545+F549+F553+F561</f>
        <v>1.1950465289999999</v>
      </c>
      <c r="G565" s="215">
        <f t="shared" si="280"/>
        <v>1.1950465289999999</v>
      </c>
      <c r="H565" s="215">
        <f t="shared" si="280"/>
        <v>0.13705500000000001</v>
      </c>
      <c r="I565" s="215">
        <f t="shared" si="280"/>
        <v>0.21199999999999999</v>
      </c>
      <c r="J565" s="668"/>
      <c r="K565" s="249">
        <v>0.41</v>
      </c>
      <c r="L565" s="215">
        <f t="shared" si="278"/>
        <v>0.04</v>
      </c>
      <c r="M565" s="215">
        <f t="shared" si="278"/>
        <v>0.04</v>
      </c>
      <c r="N565" s="363">
        <f t="shared" si="279"/>
        <v>2.0341015289999995</v>
      </c>
    </row>
    <row r="566" spans="1:15" s="32" customFormat="1" ht="38.25" customHeight="1" thickBot="1" x14ac:dyDescent="0.3">
      <c r="A566" s="52"/>
      <c r="B566" s="53"/>
      <c r="C566" s="53"/>
      <c r="D566" s="53"/>
      <c r="E566" s="546" t="s">
        <v>68</v>
      </c>
      <c r="F566" s="81" t="s">
        <v>67</v>
      </c>
      <c r="G566" s="83"/>
      <c r="H566" s="53"/>
      <c r="I566" s="53"/>
      <c r="J566" s="53"/>
      <c r="K566" s="245"/>
      <c r="L566" s="53"/>
      <c r="M566" s="53"/>
      <c r="N566" s="54"/>
    </row>
    <row r="567" spans="1:15" s="32" customFormat="1" ht="21" hidden="1" customHeight="1" thickBot="1" x14ac:dyDescent="0.3">
      <c r="A567" s="629" t="s">
        <v>270</v>
      </c>
      <c r="B567" s="630"/>
      <c r="C567" s="630"/>
      <c r="D567" s="630"/>
      <c r="E567" s="630"/>
      <c r="F567" s="630"/>
      <c r="G567" s="630"/>
      <c r="H567" s="630"/>
      <c r="I567" s="630"/>
      <c r="J567" s="630"/>
      <c r="K567" s="630"/>
      <c r="L567" s="630"/>
      <c r="M567" s="630"/>
      <c r="N567" s="631"/>
    </row>
    <row r="568" spans="1:15" s="32" customFormat="1" ht="78" hidden="1" x14ac:dyDescent="0.25">
      <c r="A568" s="523" t="s">
        <v>10</v>
      </c>
      <c r="B568" s="491" t="s">
        <v>271</v>
      </c>
      <c r="C568" s="205">
        <v>21</v>
      </c>
      <c r="D568" s="408">
        <v>43831</v>
      </c>
      <c r="E568" s="205">
        <v>10</v>
      </c>
      <c r="F568" s="205"/>
      <c r="G568" s="205"/>
      <c r="H568" s="205">
        <v>10</v>
      </c>
      <c r="I568" s="205">
        <v>10</v>
      </c>
      <c r="J568" s="64"/>
      <c r="K568" s="246"/>
      <c r="L568" s="65">
        <v>10</v>
      </c>
      <c r="M568" s="65">
        <v>10</v>
      </c>
      <c r="N568" s="66"/>
      <c r="O568" s="32">
        <v>10</v>
      </c>
    </row>
    <row r="569" spans="1:15" s="32" customFormat="1" ht="21" hidden="1" thickBot="1" x14ac:dyDescent="0.3">
      <c r="A569" s="629" t="s">
        <v>272</v>
      </c>
      <c r="B569" s="630"/>
      <c r="C569" s="630"/>
      <c r="D569" s="630"/>
      <c r="E569" s="630"/>
      <c r="F569" s="630"/>
      <c r="G569" s="630"/>
      <c r="H569" s="630"/>
      <c r="I569" s="630"/>
      <c r="J569" s="630"/>
      <c r="K569" s="630"/>
      <c r="L569" s="630"/>
      <c r="M569" s="630"/>
      <c r="N569" s="631"/>
    </row>
    <row r="570" spans="1:15" s="32" customFormat="1" ht="97.5" hidden="1" x14ac:dyDescent="0.25">
      <c r="A570" s="524" t="s">
        <v>11</v>
      </c>
      <c r="B570" s="491" t="s">
        <v>273</v>
      </c>
      <c r="C570" s="23">
        <v>3</v>
      </c>
      <c r="D570" s="408">
        <v>43831</v>
      </c>
      <c r="E570" s="205">
        <v>3</v>
      </c>
      <c r="F570" s="23"/>
      <c r="G570" s="23"/>
      <c r="H570" s="23">
        <v>3</v>
      </c>
      <c r="I570" s="23">
        <v>3</v>
      </c>
      <c r="J570" s="23"/>
      <c r="K570" s="23"/>
      <c r="L570" s="23">
        <v>3</v>
      </c>
      <c r="M570" s="23">
        <v>3</v>
      </c>
      <c r="N570" s="23"/>
    </row>
    <row r="571" spans="1:15" s="32" customFormat="1" ht="21" hidden="1" thickBot="1" x14ac:dyDescent="0.3">
      <c r="A571" s="629" t="s">
        <v>274</v>
      </c>
      <c r="B571" s="630"/>
      <c r="C571" s="630"/>
      <c r="D571" s="630"/>
      <c r="E571" s="630"/>
      <c r="F571" s="630"/>
      <c r="G571" s="630"/>
      <c r="H571" s="630"/>
      <c r="I571" s="630"/>
      <c r="J571" s="630"/>
      <c r="K571" s="630"/>
      <c r="L571" s="630"/>
      <c r="M571" s="630"/>
      <c r="N571" s="631"/>
    </row>
    <row r="572" spans="1:15" s="32" customFormat="1" ht="39" hidden="1" x14ac:dyDescent="0.25">
      <c r="A572" s="524" t="s">
        <v>75</v>
      </c>
      <c r="B572" s="491" t="s">
        <v>275</v>
      </c>
      <c r="C572" s="205">
        <v>4.9000000000000004</v>
      </c>
      <c r="D572" s="408">
        <v>43831</v>
      </c>
      <c r="E572" s="205">
        <v>3</v>
      </c>
      <c r="F572" s="205"/>
      <c r="G572" s="205"/>
      <c r="H572" s="205">
        <v>3</v>
      </c>
      <c r="I572" s="205">
        <v>3</v>
      </c>
      <c r="J572" s="205"/>
      <c r="K572" s="205"/>
      <c r="L572" s="205">
        <v>3</v>
      </c>
      <c r="M572" s="205">
        <v>3</v>
      </c>
      <c r="N572" s="421"/>
    </row>
    <row r="573" spans="1:15" s="32" customFormat="1" ht="19.5" x14ac:dyDescent="0.25">
      <c r="A573" s="13"/>
      <c r="B573" s="14" t="s">
        <v>12</v>
      </c>
      <c r="C573" s="624" t="s">
        <v>13</v>
      </c>
      <c r="D573" s="625"/>
      <c r="E573" s="625"/>
      <c r="F573" s="625"/>
      <c r="G573" s="625"/>
      <c r="H573" s="625"/>
      <c r="I573" s="625"/>
      <c r="J573" s="625"/>
      <c r="K573" s="677"/>
      <c r="L573" s="677"/>
      <c r="M573" s="677"/>
      <c r="N573" s="678"/>
    </row>
    <row r="574" spans="1:15" s="32" customFormat="1" ht="30" customHeight="1" x14ac:dyDescent="0.25">
      <c r="A574" s="610" t="s">
        <v>14</v>
      </c>
      <c r="B574" s="593" t="s">
        <v>276</v>
      </c>
      <c r="C574" s="616"/>
      <c r="D574" s="196" t="s">
        <v>15</v>
      </c>
      <c r="E574" s="57">
        <f t="shared" ref="E574:I574" si="281">SUM(E575:E577)</f>
        <v>0.1</v>
      </c>
      <c r="F574" s="57">
        <f t="shared" si="281"/>
        <v>0.1</v>
      </c>
      <c r="G574" s="57">
        <f t="shared" si="281"/>
        <v>0.1</v>
      </c>
      <c r="H574" s="57">
        <f t="shared" si="281"/>
        <v>0.1</v>
      </c>
      <c r="I574" s="57">
        <f t="shared" si="281"/>
        <v>0.1</v>
      </c>
      <c r="J574" s="597" t="s">
        <v>355</v>
      </c>
      <c r="K574" s="251">
        <f t="shared" ref="K574:M574" si="282">SUM(K575:K577)</f>
        <v>0</v>
      </c>
      <c r="L574" s="57">
        <f t="shared" si="282"/>
        <v>0.1</v>
      </c>
      <c r="M574" s="57">
        <f t="shared" si="282"/>
        <v>0.1</v>
      </c>
      <c r="N574" s="67">
        <f>E574+H574+I574+K574+L574+M574</f>
        <v>0.5</v>
      </c>
    </row>
    <row r="575" spans="1:15" s="32" customFormat="1" ht="30" customHeight="1" x14ac:dyDescent="0.25">
      <c r="A575" s="611"/>
      <c r="B575" s="593"/>
      <c r="C575" s="617"/>
      <c r="D575" s="197" t="s">
        <v>16</v>
      </c>
      <c r="E575" s="537"/>
      <c r="F575" s="198"/>
      <c r="G575" s="198"/>
      <c r="H575" s="199"/>
      <c r="I575" s="199"/>
      <c r="J575" s="608"/>
      <c r="K575" s="252"/>
      <c r="L575" s="200"/>
      <c r="M575" s="200"/>
      <c r="N575" s="233">
        <f t="shared" ref="N575:N577" si="283">E575+H575+I575+K575+L575+M575</f>
        <v>0</v>
      </c>
    </row>
    <row r="576" spans="1:15" s="32" customFormat="1" ht="33" customHeight="1" x14ac:dyDescent="0.25">
      <c r="A576" s="611"/>
      <c r="B576" s="593"/>
      <c r="C576" s="617"/>
      <c r="D576" s="197" t="s">
        <v>8</v>
      </c>
      <c r="E576" s="537"/>
      <c r="F576" s="198"/>
      <c r="G576" s="198"/>
      <c r="H576" s="199"/>
      <c r="I576" s="199"/>
      <c r="J576" s="608"/>
      <c r="K576" s="252"/>
      <c r="L576" s="200"/>
      <c r="M576" s="200"/>
      <c r="N576" s="233">
        <f t="shared" si="283"/>
        <v>0</v>
      </c>
    </row>
    <row r="577" spans="1:19" s="32" customFormat="1" ht="36" customHeight="1" x14ac:dyDescent="0.25">
      <c r="A577" s="612"/>
      <c r="B577" s="593"/>
      <c r="C577" s="618"/>
      <c r="D577" s="197" t="s">
        <v>9</v>
      </c>
      <c r="E577" s="537">
        <v>0.1</v>
      </c>
      <c r="F577" s="198">
        <v>0.1</v>
      </c>
      <c r="G577" s="198">
        <v>0.1</v>
      </c>
      <c r="H577" s="198">
        <v>0.1</v>
      </c>
      <c r="I577" s="198">
        <v>0.1</v>
      </c>
      <c r="J577" s="609"/>
      <c r="K577" s="252"/>
      <c r="L577" s="200">
        <v>0.1</v>
      </c>
      <c r="M577" s="200">
        <v>0.1</v>
      </c>
      <c r="N577" s="233">
        <f t="shared" si="283"/>
        <v>0.5</v>
      </c>
    </row>
    <row r="578" spans="1:19" s="32" customFormat="1" ht="40.5" customHeight="1" x14ac:dyDescent="0.25">
      <c r="A578" s="662" t="str">
        <f>E566</f>
        <v>XI</v>
      </c>
      <c r="B578" s="56" t="s">
        <v>46</v>
      </c>
      <c r="C578" s="664"/>
      <c r="D578" s="41" t="s">
        <v>7</v>
      </c>
      <c r="E578" s="213">
        <f>E579+E580+E581</f>
        <v>0.1</v>
      </c>
      <c r="F578" s="213">
        <f t="shared" ref="F578:I578" si="284">F579+F580+F581</f>
        <v>0.1</v>
      </c>
      <c r="G578" s="213">
        <f t="shared" si="284"/>
        <v>0.1</v>
      </c>
      <c r="H578" s="213">
        <f t="shared" si="284"/>
        <v>0.1</v>
      </c>
      <c r="I578" s="213">
        <f t="shared" si="284"/>
        <v>0.1</v>
      </c>
      <c r="J578" s="666"/>
      <c r="K578" s="248">
        <f t="shared" ref="K578:N578" si="285">K579+K580+K581</f>
        <v>0.3</v>
      </c>
      <c r="L578" s="213">
        <f t="shared" si="285"/>
        <v>0.1</v>
      </c>
      <c r="M578" s="213">
        <f t="shared" si="285"/>
        <v>0.1</v>
      </c>
      <c r="N578" s="214">
        <f t="shared" si="285"/>
        <v>0.8</v>
      </c>
    </row>
    <row r="579" spans="1:19" ht="36" customHeight="1" x14ac:dyDescent="0.25">
      <c r="A579" s="662"/>
      <c r="B579" s="669" t="str">
        <f>F566</f>
        <v>МАЛОЕ И СРЕДНЕЕ ПРЕДПРИНИМАТЕЛЬСТВО</v>
      </c>
      <c r="C579" s="664"/>
      <c r="D579" s="42" t="s">
        <v>16</v>
      </c>
      <c r="E579" s="215">
        <f>E575</f>
        <v>0</v>
      </c>
      <c r="F579" s="215">
        <f t="shared" ref="F579:I579" si="286">F575</f>
        <v>0</v>
      </c>
      <c r="G579" s="215">
        <f t="shared" si="286"/>
        <v>0</v>
      </c>
      <c r="H579" s="215">
        <f t="shared" si="286"/>
        <v>0</v>
      </c>
      <c r="I579" s="215">
        <f t="shared" si="286"/>
        <v>0</v>
      </c>
      <c r="J579" s="667"/>
      <c r="K579" s="249">
        <v>0</v>
      </c>
      <c r="L579" s="216">
        <f>L575</f>
        <v>0</v>
      </c>
      <c r="M579" s="216">
        <f>M575</f>
        <v>0</v>
      </c>
      <c r="N579" s="303">
        <f t="shared" ref="N579:N581" si="287">E579+H579+I579+K579+L579+M579</f>
        <v>0</v>
      </c>
    </row>
    <row r="580" spans="1:19" s="28" customFormat="1" ht="31.5" customHeight="1" x14ac:dyDescent="0.25">
      <c r="A580" s="662"/>
      <c r="B580" s="670"/>
      <c r="C580" s="664"/>
      <c r="D580" s="42" t="s">
        <v>8</v>
      </c>
      <c r="E580" s="215">
        <f t="shared" ref="E580:I581" si="288">E576</f>
        <v>0</v>
      </c>
      <c r="F580" s="215">
        <f t="shared" si="288"/>
        <v>0</v>
      </c>
      <c r="G580" s="215">
        <f t="shared" si="288"/>
        <v>0</v>
      </c>
      <c r="H580" s="215">
        <f t="shared" si="288"/>
        <v>0</v>
      </c>
      <c r="I580" s="215">
        <f t="shared" si="288"/>
        <v>0</v>
      </c>
      <c r="J580" s="667"/>
      <c r="K580" s="249">
        <v>0</v>
      </c>
      <c r="L580" s="216">
        <f t="shared" ref="L580:M581" si="289">L576</f>
        <v>0</v>
      </c>
      <c r="M580" s="216">
        <f t="shared" si="289"/>
        <v>0</v>
      </c>
      <c r="N580" s="303">
        <f t="shared" si="287"/>
        <v>0</v>
      </c>
    </row>
    <row r="581" spans="1:19" s="40" customFormat="1" ht="31.5" customHeight="1" thickBot="1" x14ac:dyDescent="0.35">
      <c r="A581" s="663"/>
      <c r="B581" s="671"/>
      <c r="C581" s="665"/>
      <c r="D581" s="360" t="s">
        <v>9</v>
      </c>
      <c r="E581" s="215">
        <f t="shared" si="288"/>
        <v>0.1</v>
      </c>
      <c r="F581" s="215">
        <f t="shared" si="288"/>
        <v>0.1</v>
      </c>
      <c r="G581" s="215">
        <f t="shared" si="288"/>
        <v>0.1</v>
      </c>
      <c r="H581" s="215">
        <f t="shared" si="288"/>
        <v>0.1</v>
      </c>
      <c r="I581" s="215">
        <f t="shared" si="288"/>
        <v>0.1</v>
      </c>
      <c r="J581" s="668"/>
      <c r="K581" s="249">
        <v>0.3</v>
      </c>
      <c r="L581" s="216">
        <f t="shared" si="289"/>
        <v>0.1</v>
      </c>
      <c r="M581" s="216">
        <f t="shared" si="289"/>
        <v>0.1</v>
      </c>
      <c r="N581" s="363">
        <f t="shared" si="287"/>
        <v>0.8</v>
      </c>
    </row>
    <row r="582" spans="1:19" s="40" customFormat="1" ht="3" customHeight="1" thickBot="1" x14ac:dyDescent="0.35">
      <c r="A582" s="52"/>
      <c r="B582" s="53"/>
      <c r="C582" s="53"/>
      <c r="D582" s="53"/>
      <c r="E582" s="546" t="s">
        <v>70</v>
      </c>
      <c r="F582" s="81" t="s">
        <v>69</v>
      </c>
      <c r="G582" s="83"/>
      <c r="H582" s="53"/>
      <c r="I582" s="53"/>
      <c r="J582" s="53"/>
      <c r="K582" s="245"/>
      <c r="L582" s="53"/>
      <c r="M582" s="53"/>
      <c r="N582" s="54"/>
    </row>
    <row r="583" spans="1:19" s="40" customFormat="1" ht="3" customHeight="1" thickBot="1" x14ac:dyDescent="0.35">
      <c r="A583" s="629" t="s">
        <v>26</v>
      </c>
      <c r="B583" s="630"/>
      <c r="C583" s="630"/>
      <c r="D583" s="630"/>
      <c r="E583" s="630"/>
      <c r="F583" s="630"/>
      <c r="G583" s="630"/>
      <c r="H583" s="630"/>
      <c r="I583" s="630"/>
      <c r="J583" s="630"/>
      <c r="K583" s="630"/>
      <c r="L583" s="630"/>
      <c r="M583" s="630"/>
      <c r="N583" s="631"/>
    </row>
    <row r="584" spans="1:19" s="40" customFormat="1" ht="25.5" hidden="1" customHeight="1" x14ac:dyDescent="0.3">
      <c r="A584" s="675" t="s">
        <v>10</v>
      </c>
      <c r="B584" s="5" t="s">
        <v>18</v>
      </c>
      <c r="C584" s="62"/>
      <c r="D584" s="63"/>
      <c r="E584" s="547"/>
      <c r="F584" s="62"/>
      <c r="G584" s="62"/>
      <c r="H584" s="62"/>
      <c r="I584" s="62"/>
      <c r="J584" s="64" t="s">
        <v>277</v>
      </c>
      <c r="K584" s="246"/>
      <c r="L584" s="65"/>
      <c r="M584" s="65"/>
      <c r="N584" s="66"/>
    </row>
    <row r="585" spans="1:19" ht="28.5" hidden="1" x14ac:dyDescent="0.45">
      <c r="A585" s="658"/>
      <c r="B585" s="12" t="s">
        <v>19</v>
      </c>
      <c r="C585" s="23"/>
      <c r="D585" s="10"/>
      <c r="E585" s="205"/>
      <c r="F585" s="23"/>
      <c r="G585" s="23"/>
      <c r="H585" s="23"/>
      <c r="I585" s="23"/>
      <c r="J585" s="33"/>
      <c r="K585" s="247"/>
      <c r="L585" s="23"/>
      <c r="M585" s="23"/>
      <c r="N585" s="24"/>
      <c r="S585" s="84"/>
    </row>
    <row r="586" spans="1:19" ht="19.5" hidden="1" x14ac:dyDescent="0.25">
      <c r="A586" s="13"/>
      <c r="B586" s="14" t="s">
        <v>12</v>
      </c>
      <c r="C586" s="624" t="s">
        <v>13</v>
      </c>
      <c r="D586" s="625"/>
      <c r="E586" s="625"/>
      <c r="F586" s="625"/>
      <c r="G586" s="625"/>
      <c r="H586" s="625"/>
      <c r="I586" s="625"/>
      <c r="J586" s="625"/>
      <c r="K586" s="677"/>
      <c r="L586" s="677"/>
      <c r="M586" s="677"/>
      <c r="N586" s="678"/>
    </row>
    <row r="587" spans="1:19" ht="22.5" hidden="1" x14ac:dyDescent="0.25">
      <c r="A587" s="610" t="s">
        <v>14</v>
      </c>
      <c r="B587" s="679" t="s">
        <v>28</v>
      </c>
      <c r="C587" s="616"/>
      <c r="D587" s="196" t="s">
        <v>15</v>
      </c>
      <c r="E587" s="57">
        <f t="shared" ref="E587:I587" si="290">SUM(E588:E590)</f>
        <v>0</v>
      </c>
      <c r="F587" s="57">
        <f t="shared" si="290"/>
        <v>0</v>
      </c>
      <c r="G587" s="57">
        <f t="shared" si="290"/>
        <v>0</v>
      </c>
      <c r="H587" s="57">
        <f t="shared" si="290"/>
        <v>0</v>
      </c>
      <c r="I587" s="57">
        <f t="shared" si="290"/>
        <v>0</v>
      </c>
      <c r="J587" s="597"/>
      <c r="K587" s="251">
        <f t="shared" ref="K587:M587" si="291">SUM(K588:K590)</f>
        <v>0</v>
      </c>
      <c r="L587" s="57">
        <f t="shared" si="291"/>
        <v>0</v>
      </c>
      <c r="M587" s="57">
        <f t="shared" si="291"/>
        <v>0</v>
      </c>
      <c r="N587" s="67">
        <f>E587+H587+I587+K587+L587+M587</f>
        <v>0</v>
      </c>
    </row>
    <row r="588" spans="1:19" ht="23.25" hidden="1" x14ac:dyDescent="0.25">
      <c r="A588" s="611"/>
      <c r="B588" s="680"/>
      <c r="C588" s="617"/>
      <c r="D588" s="197" t="s">
        <v>16</v>
      </c>
      <c r="E588" s="537"/>
      <c r="F588" s="198"/>
      <c r="G588" s="198"/>
      <c r="H588" s="199"/>
      <c r="I588" s="199"/>
      <c r="J588" s="608"/>
      <c r="K588" s="252"/>
      <c r="L588" s="200"/>
      <c r="M588" s="200"/>
      <c r="N588" s="233">
        <f t="shared" ref="N588:N590" si="292">E588+H588+I588+K588+L588+M588</f>
        <v>0</v>
      </c>
    </row>
    <row r="589" spans="1:19" ht="23.25" hidden="1" x14ac:dyDescent="0.25">
      <c r="A589" s="611"/>
      <c r="B589" s="680"/>
      <c r="C589" s="617"/>
      <c r="D589" s="197" t="s">
        <v>8</v>
      </c>
      <c r="E589" s="537"/>
      <c r="F589" s="198"/>
      <c r="G589" s="198"/>
      <c r="H589" s="199"/>
      <c r="I589" s="199"/>
      <c r="J589" s="608"/>
      <c r="K589" s="252"/>
      <c r="L589" s="200"/>
      <c r="M589" s="200"/>
      <c r="N589" s="233">
        <f t="shared" si="292"/>
        <v>0</v>
      </c>
    </row>
    <row r="590" spans="1:19" ht="23.25" hidden="1" x14ac:dyDescent="0.25">
      <c r="A590" s="612"/>
      <c r="B590" s="684"/>
      <c r="C590" s="618"/>
      <c r="D590" s="197" t="s">
        <v>9</v>
      </c>
      <c r="E590" s="537"/>
      <c r="F590" s="198"/>
      <c r="G590" s="198"/>
      <c r="H590" s="199"/>
      <c r="I590" s="199"/>
      <c r="J590" s="609"/>
      <c r="K590" s="252"/>
      <c r="L590" s="200"/>
      <c r="M590" s="200"/>
      <c r="N590" s="233">
        <f t="shared" si="292"/>
        <v>0</v>
      </c>
    </row>
    <row r="591" spans="1:19" ht="39" hidden="1" x14ac:dyDescent="0.25">
      <c r="A591" s="657" t="s">
        <v>11</v>
      </c>
      <c r="B591" s="25" t="s">
        <v>18</v>
      </c>
      <c r="C591" s="35"/>
      <c r="D591" s="36"/>
      <c r="E591" s="202"/>
      <c r="F591" s="202"/>
      <c r="G591" s="202"/>
      <c r="H591" s="202"/>
      <c r="I591" s="202"/>
      <c r="J591" s="203"/>
      <c r="K591" s="256"/>
      <c r="L591" s="200"/>
      <c r="M591" s="200"/>
      <c r="N591" s="204"/>
    </row>
    <row r="592" spans="1:19" hidden="1" x14ac:dyDescent="0.25">
      <c r="A592" s="658"/>
      <c r="B592" s="12" t="s">
        <v>19</v>
      </c>
      <c r="C592" s="23"/>
      <c r="D592" s="10"/>
      <c r="E592" s="205"/>
      <c r="F592" s="23"/>
      <c r="G592" s="23"/>
      <c r="H592" s="23"/>
      <c r="I592" s="23"/>
      <c r="J592" s="33"/>
      <c r="K592" s="247"/>
      <c r="L592" s="23"/>
      <c r="M592" s="23"/>
      <c r="N592" s="24"/>
    </row>
    <row r="593" spans="1:14" ht="19.5" hidden="1" x14ac:dyDescent="0.25">
      <c r="A593" s="13"/>
      <c r="B593" s="14" t="s">
        <v>12</v>
      </c>
      <c r="C593" s="624" t="s">
        <v>13</v>
      </c>
      <c r="D593" s="625"/>
      <c r="E593" s="625"/>
      <c r="F593" s="625"/>
      <c r="G593" s="625"/>
      <c r="H593" s="625"/>
      <c r="I593" s="625"/>
      <c r="J593" s="625"/>
      <c r="K593" s="677"/>
      <c r="L593" s="677"/>
      <c r="M593" s="677"/>
      <c r="N593" s="678"/>
    </row>
    <row r="594" spans="1:14" ht="22.5" hidden="1" x14ac:dyDescent="0.25">
      <c r="A594" s="610" t="s">
        <v>23</v>
      </c>
      <c r="B594" s="679" t="s">
        <v>28</v>
      </c>
      <c r="C594" s="616"/>
      <c r="D594" s="196" t="s">
        <v>15</v>
      </c>
      <c r="E594" s="57">
        <f t="shared" ref="E594:I594" si="293">SUM(E595:E597)</f>
        <v>0</v>
      </c>
      <c r="F594" s="57">
        <f t="shared" si="293"/>
        <v>0</v>
      </c>
      <c r="G594" s="57">
        <f t="shared" si="293"/>
        <v>0</v>
      </c>
      <c r="H594" s="57">
        <f t="shared" si="293"/>
        <v>0</v>
      </c>
      <c r="I594" s="57">
        <f t="shared" si="293"/>
        <v>0</v>
      </c>
      <c r="J594" s="597"/>
      <c r="K594" s="251">
        <f t="shared" ref="K594:M594" si="294">SUM(K595:K597)</f>
        <v>0</v>
      </c>
      <c r="L594" s="57">
        <f t="shared" si="294"/>
        <v>0</v>
      </c>
      <c r="M594" s="57">
        <f t="shared" si="294"/>
        <v>0</v>
      </c>
      <c r="N594" s="67">
        <f>E594+H594+I594+K594+L594+M594</f>
        <v>0</v>
      </c>
    </row>
    <row r="595" spans="1:14" ht="23.25" hidden="1" x14ac:dyDescent="0.25">
      <c r="A595" s="611"/>
      <c r="B595" s="680"/>
      <c r="C595" s="617"/>
      <c r="D595" s="197" t="s">
        <v>16</v>
      </c>
      <c r="E595" s="537"/>
      <c r="F595" s="198"/>
      <c r="G595" s="198"/>
      <c r="H595" s="199"/>
      <c r="I595" s="199"/>
      <c r="J595" s="608"/>
      <c r="K595" s="252"/>
      <c r="L595" s="200"/>
      <c r="M595" s="200"/>
      <c r="N595" s="233">
        <f t="shared" ref="N595:N597" si="295">E595+H595+I595+K595+L595+M595</f>
        <v>0</v>
      </c>
    </row>
    <row r="596" spans="1:14" ht="23.25" hidden="1" x14ac:dyDescent="0.25">
      <c r="A596" s="611"/>
      <c r="B596" s="680"/>
      <c r="C596" s="617"/>
      <c r="D596" s="197" t="s">
        <v>8</v>
      </c>
      <c r="E596" s="537"/>
      <c r="F596" s="198"/>
      <c r="G596" s="198"/>
      <c r="H596" s="199"/>
      <c r="I596" s="199"/>
      <c r="J596" s="608"/>
      <c r="K596" s="252"/>
      <c r="L596" s="200"/>
      <c r="M596" s="200"/>
      <c r="N596" s="233">
        <f t="shared" si="295"/>
        <v>0</v>
      </c>
    </row>
    <row r="597" spans="1:14" ht="23.25" hidden="1" x14ac:dyDescent="0.25">
      <c r="A597" s="611"/>
      <c r="B597" s="684"/>
      <c r="C597" s="617"/>
      <c r="D597" s="197" t="s">
        <v>9</v>
      </c>
      <c r="E597" s="537"/>
      <c r="F597" s="198"/>
      <c r="G597" s="198"/>
      <c r="H597" s="199"/>
      <c r="I597" s="199"/>
      <c r="J597" s="609"/>
      <c r="K597" s="252"/>
      <c r="L597" s="200"/>
      <c r="M597" s="200"/>
      <c r="N597" s="233">
        <f t="shared" si="295"/>
        <v>0</v>
      </c>
    </row>
    <row r="598" spans="1:14" ht="39.75" hidden="1" thickBot="1" x14ac:dyDescent="0.3">
      <c r="A598" s="68" t="s">
        <v>22</v>
      </c>
      <c r="B598" s="69" t="s">
        <v>24</v>
      </c>
      <c r="C598" s="70"/>
      <c r="D598" s="71"/>
      <c r="E598" s="209"/>
      <c r="F598" s="209"/>
      <c r="G598" s="209"/>
      <c r="H598" s="209"/>
      <c r="I598" s="209"/>
      <c r="J598" s="210"/>
      <c r="K598" s="253"/>
      <c r="L598" s="211"/>
      <c r="M598" s="211"/>
      <c r="N598" s="212"/>
    </row>
    <row r="599" spans="1:14" ht="21" hidden="1" thickBot="1" x14ac:dyDescent="0.3">
      <c r="A599" s="672" t="s">
        <v>27</v>
      </c>
      <c r="B599" s="673"/>
      <c r="C599" s="673"/>
      <c r="D599" s="673"/>
      <c r="E599" s="673"/>
      <c r="F599" s="673"/>
      <c r="G599" s="673"/>
      <c r="H599" s="673"/>
      <c r="I599" s="673"/>
      <c r="J599" s="673"/>
      <c r="K599" s="673"/>
      <c r="L599" s="673"/>
      <c r="M599" s="673"/>
      <c r="N599" s="674"/>
    </row>
    <row r="600" spans="1:14" ht="39" hidden="1" x14ac:dyDescent="0.25">
      <c r="A600" s="675" t="s">
        <v>10</v>
      </c>
      <c r="B600" s="5" t="s">
        <v>18</v>
      </c>
      <c r="C600" s="26"/>
      <c r="D600" s="27"/>
      <c r="E600" s="547"/>
      <c r="F600" s="26"/>
      <c r="G600" s="26"/>
      <c r="H600" s="26"/>
      <c r="I600" s="26"/>
      <c r="J600" s="34"/>
      <c r="K600" s="254"/>
      <c r="L600" s="4"/>
      <c r="M600" s="4"/>
      <c r="N600" s="30"/>
    </row>
    <row r="601" spans="1:14" hidden="1" x14ac:dyDescent="0.25">
      <c r="A601" s="657"/>
      <c r="B601" s="6" t="s">
        <v>19</v>
      </c>
      <c r="C601" s="11"/>
      <c r="D601" s="8"/>
      <c r="E601" s="557"/>
      <c r="F601" s="11"/>
      <c r="G601" s="11"/>
      <c r="H601" s="11"/>
      <c r="I601" s="11"/>
      <c r="J601" s="37"/>
      <c r="K601" s="255"/>
      <c r="L601" s="7"/>
      <c r="M601" s="7"/>
      <c r="N601" s="9"/>
    </row>
    <row r="602" spans="1:14" ht="19.5" hidden="1" x14ac:dyDescent="0.25">
      <c r="A602" s="15"/>
      <c r="B602" s="16" t="s">
        <v>12</v>
      </c>
      <c r="C602" s="676" t="s">
        <v>13</v>
      </c>
      <c r="D602" s="676"/>
      <c r="E602" s="676"/>
      <c r="F602" s="676"/>
      <c r="G602" s="676"/>
      <c r="H602" s="676"/>
      <c r="I602" s="676"/>
      <c r="J602" s="676"/>
      <c r="K602" s="677"/>
      <c r="L602" s="677"/>
      <c r="M602" s="677"/>
      <c r="N602" s="678"/>
    </row>
    <row r="603" spans="1:14" ht="22.5" hidden="1" x14ac:dyDescent="0.25">
      <c r="A603" s="611" t="s">
        <v>14</v>
      </c>
      <c r="B603" s="679" t="s">
        <v>28</v>
      </c>
      <c r="C603" s="594"/>
      <c r="D603" s="196" t="s">
        <v>15</v>
      </c>
      <c r="E603" s="57">
        <f t="shared" ref="E603:I603" si="296">SUM(E604:E606)</f>
        <v>0</v>
      </c>
      <c r="F603" s="57">
        <f t="shared" si="296"/>
        <v>0</v>
      </c>
      <c r="G603" s="57">
        <f t="shared" si="296"/>
        <v>0</v>
      </c>
      <c r="H603" s="57">
        <f t="shared" si="296"/>
        <v>0</v>
      </c>
      <c r="I603" s="57">
        <f t="shared" si="296"/>
        <v>0</v>
      </c>
      <c r="J603" s="597"/>
      <c r="K603" s="251">
        <f t="shared" ref="K603:M603" si="297">SUM(K604:K606)</f>
        <v>0</v>
      </c>
      <c r="L603" s="57">
        <f t="shared" si="297"/>
        <v>0</v>
      </c>
      <c r="M603" s="57">
        <f t="shared" si="297"/>
        <v>0</v>
      </c>
      <c r="N603" s="67">
        <f>E603+H603+I603+K603+L603+M603</f>
        <v>0</v>
      </c>
    </row>
    <row r="604" spans="1:14" ht="23.25" hidden="1" x14ac:dyDescent="0.25">
      <c r="A604" s="611"/>
      <c r="B604" s="680"/>
      <c r="C604" s="595"/>
      <c r="D604" s="197" t="s">
        <v>16</v>
      </c>
      <c r="E604" s="537"/>
      <c r="F604" s="198"/>
      <c r="G604" s="198"/>
      <c r="H604" s="199"/>
      <c r="I604" s="199"/>
      <c r="J604" s="608"/>
      <c r="K604" s="252"/>
      <c r="L604" s="200"/>
      <c r="M604" s="200"/>
      <c r="N604" s="233">
        <f t="shared" ref="N604:N606" si="298">E604+H604+I604+K604+L604+M604</f>
        <v>0</v>
      </c>
    </row>
    <row r="605" spans="1:14" ht="23.25" hidden="1" x14ac:dyDescent="0.25">
      <c r="A605" s="611"/>
      <c r="B605" s="680"/>
      <c r="C605" s="595"/>
      <c r="D605" s="197" t="s">
        <v>8</v>
      </c>
      <c r="E605" s="537"/>
      <c r="F605" s="198"/>
      <c r="G605" s="198"/>
      <c r="H605" s="199"/>
      <c r="I605" s="199"/>
      <c r="J605" s="608"/>
      <c r="K605" s="252"/>
      <c r="L605" s="200"/>
      <c r="M605" s="200"/>
      <c r="N605" s="233">
        <f t="shared" si="298"/>
        <v>0</v>
      </c>
    </row>
    <row r="606" spans="1:14" s="28" customFormat="1" ht="23.25" hidden="1" x14ac:dyDescent="0.25">
      <c r="A606" s="611"/>
      <c r="B606" s="680"/>
      <c r="C606" s="595"/>
      <c r="D606" s="197" t="s">
        <v>9</v>
      </c>
      <c r="E606" s="537"/>
      <c r="F606" s="198"/>
      <c r="G606" s="198"/>
      <c r="H606" s="199"/>
      <c r="I606" s="199"/>
      <c r="J606" s="609"/>
      <c r="K606" s="252"/>
      <c r="L606" s="200"/>
      <c r="M606" s="200"/>
      <c r="N606" s="233">
        <f t="shared" si="298"/>
        <v>0</v>
      </c>
    </row>
    <row r="607" spans="1:14" s="28" customFormat="1" ht="40.5" hidden="1" x14ac:dyDescent="0.25">
      <c r="A607" s="662" t="str">
        <f>E582</f>
        <v>XII</v>
      </c>
      <c r="B607" s="56" t="s">
        <v>46</v>
      </c>
      <c r="C607" s="664"/>
      <c r="D607" s="41" t="s">
        <v>7</v>
      </c>
      <c r="E607" s="213">
        <f>E608+E609+E610</f>
        <v>0</v>
      </c>
      <c r="F607" s="213">
        <f t="shared" ref="F607:I607" si="299">F608+F609+F610</f>
        <v>0</v>
      </c>
      <c r="G607" s="213">
        <f t="shared" si="299"/>
        <v>0</v>
      </c>
      <c r="H607" s="213">
        <f t="shared" si="299"/>
        <v>0</v>
      </c>
      <c r="I607" s="213">
        <f t="shared" si="299"/>
        <v>0</v>
      </c>
      <c r="J607" s="666"/>
      <c r="K607" s="248">
        <f t="shared" ref="K607:N607" si="300">K608+K609+K610</f>
        <v>0</v>
      </c>
      <c r="L607" s="213">
        <f t="shared" si="300"/>
        <v>0</v>
      </c>
      <c r="M607" s="213">
        <f t="shared" si="300"/>
        <v>0</v>
      </c>
      <c r="N607" s="214">
        <f t="shared" si="300"/>
        <v>0</v>
      </c>
    </row>
    <row r="608" spans="1:14" s="28" customFormat="1" hidden="1" x14ac:dyDescent="0.25">
      <c r="A608" s="662"/>
      <c r="B608" s="669" t="str">
        <f>F582</f>
        <v>МЕЖДУНАРОДНАЯ КООПЕРАЦИЯ И ЭКСПОРТ</v>
      </c>
      <c r="C608" s="664"/>
      <c r="D608" s="42" t="s">
        <v>16</v>
      </c>
      <c r="E608" s="215"/>
      <c r="F608" s="215"/>
      <c r="G608" s="215"/>
      <c r="H608" s="215"/>
      <c r="I608" s="215"/>
      <c r="J608" s="667"/>
      <c r="K608" s="249"/>
      <c r="L608" s="216"/>
      <c r="M608" s="216"/>
      <c r="N608" s="303">
        <f t="shared" ref="N608:N610" si="301">E608+H608+I608+K608+L608+M608</f>
        <v>0</v>
      </c>
    </row>
    <row r="609" spans="1:14" s="28" customFormat="1" hidden="1" x14ac:dyDescent="0.25">
      <c r="A609" s="662"/>
      <c r="B609" s="670"/>
      <c r="C609" s="664"/>
      <c r="D609" s="42" t="s">
        <v>8</v>
      </c>
      <c r="E609" s="215"/>
      <c r="F609" s="215"/>
      <c r="G609" s="215"/>
      <c r="H609" s="215"/>
      <c r="I609" s="215"/>
      <c r="J609" s="667"/>
      <c r="K609" s="249"/>
      <c r="L609" s="216"/>
      <c r="M609" s="216"/>
      <c r="N609" s="303">
        <f t="shared" si="301"/>
        <v>0</v>
      </c>
    </row>
    <row r="610" spans="1:14" ht="21" hidden="1" thickBot="1" x14ac:dyDescent="0.3">
      <c r="A610" s="663"/>
      <c r="B610" s="671"/>
      <c r="C610" s="665"/>
      <c r="D610" s="360" t="s">
        <v>9</v>
      </c>
      <c r="E610" s="361"/>
      <c r="F610" s="361"/>
      <c r="G610" s="361"/>
      <c r="H610" s="361"/>
      <c r="I610" s="361"/>
      <c r="J610" s="668"/>
      <c r="K610" s="367"/>
      <c r="L610" s="362"/>
      <c r="M610" s="362"/>
      <c r="N610" s="363">
        <f t="shared" si="301"/>
        <v>0</v>
      </c>
    </row>
    <row r="611" spans="1:14" ht="15" x14ac:dyDescent="0.25">
      <c r="A611" s="32"/>
      <c r="B611" s="32"/>
      <c r="C611" s="32"/>
      <c r="D611" s="32"/>
      <c r="E611" s="563"/>
      <c r="F611" s="32"/>
      <c r="G611" s="32"/>
      <c r="H611" s="32"/>
      <c r="I611" s="32"/>
      <c r="J611" s="32"/>
      <c r="K611" s="258"/>
      <c r="L611" s="32"/>
      <c r="M611" s="32"/>
      <c r="N611" s="32"/>
    </row>
    <row r="612" spans="1:14" ht="15" x14ac:dyDescent="0.25">
      <c r="A612" s="32"/>
      <c r="B612" s="32"/>
      <c r="C612" s="32"/>
      <c r="D612" s="32"/>
      <c r="E612" s="563"/>
      <c r="F612" s="32"/>
      <c r="G612" s="32"/>
      <c r="H612" s="32"/>
      <c r="I612" s="32"/>
      <c r="J612" s="32"/>
      <c r="K612" s="258"/>
      <c r="L612" s="32"/>
      <c r="M612" s="32"/>
      <c r="N612" s="32"/>
    </row>
    <row r="613" spans="1:14" ht="15" x14ac:dyDescent="0.25">
      <c r="A613" s="32"/>
      <c r="B613" s="32"/>
      <c r="C613" s="32"/>
      <c r="D613" s="32"/>
      <c r="E613" s="563"/>
      <c r="F613" s="32"/>
      <c r="G613" s="32"/>
      <c r="H613" s="32"/>
      <c r="I613" s="32"/>
      <c r="J613" s="32"/>
      <c r="K613" s="258"/>
      <c r="L613" s="32"/>
      <c r="M613" s="32"/>
      <c r="N613" s="32"/>
    </row>
    <row r="614" spans="1:14" ht="15.75" thickBot="1" x14ac:dyDescent="0.3">
      <c r="A614" s="32"/>
      <c r="B614" s="32"/>
      <c r="C614" s="32"/>
      <c r="D614" s="32"/>
      <c r="E614" s="563"/>
      <c r="F614" s="32"/>
      <c r="G614" s="32"/>
      <c r="H614" s="32"/>
      <c r="I614" s="32"/>
      <c r="J614" s="32"/>
      <c r="K614" s="258"/>
      <c r="L614" s="32"/>
      <c r="M614" s="32"/>
      <c r="N614" s="32"/>
    </row>
    <row r="615" spans="1:14" s="32" customFormat="1" ht="26.25" thickBot="1" x14ac:dyDescent="0.3">
      <c r="A615" s="714" t="s">
        <v>103</v>
      </c>
      <c r="B615" s="715"/>
      <c r="C615" s="715"/>
      <c r="D615" s="715"/>
      <c r="E615" s="715"/>
      <c r="F615" s="715"/>
      <c r="G615" s="715"/>
      <c r="H615" s="715"/>
      <c r="I615" s="715"/>
      <c r="J615" s="715"/>
      <c r="K615" s="715"/>
      <c r="L615" s="715"/>
      <c r="M615" s="715"/>
      <c r="N615" s="716"/>
    </row>
    <row r="616" spans="1:14" ht="21" thickBot="1" x14ac:dyDescent="0.3">
      <c r="A616" s="296"/>
      <c r="B616" s="51"/>
      <c r="C616" s="51"/>
      <c r="D616" s="51"/>
      <c r="E616" s="564"/>
      <c r="F616" s="51"/>
      <c r="G616" s="51"/>
      <c r="H616" s="51"/>
      <c r="I616" s="51"/>
      <c r="J616" s="51"/>
      <c r="K616" s="259"/>
      <c r="L616" s="51"/>
      <c r="M616" s="51"/>
      <c r="N616" s="297"/>
    </row>
    <row r="617" spans="1:14" ht="22.5" x14ac:dyDescent="0.25">
      <c r="A617" s="724"/>
      <c r="B617" s="721" t="s">
        <v>44</v>
      </c>
      <c r="C617" s="731"/>
      <c r="D617" s="358" t="s">
        <v>7</v>
      </c>
      <c r="E617" s="542">
        <f>SUM(E618:E620)</f>
        <v>8.0398999999999994</v>
      </c>
      <c r="F617" s="542">
        <f t="shared" ref="F617:I617" si="302">SUM(F618:F620)</f>
        <v>8.0398999999999994</v>
      </c>
      <c r="G617" s="542">
        <f t="shared" si="302"/>
        <v>8.0398999999999994</v>
      </c>
      <c r="H617" s="542">
        <f t="shared" si="302"/>
        <v>0</v>
      </c>
      <c r="I617" s="542">
        <f t="shared" si="302"/>
        <v>0</v>
      </c>
      <c r="J617" s="727"/>
      <c r="K617" s="366">
        <f t="shared" ref="K617" si="303">SUM(K618:K620)</f>
        <v>0</v>
      </c>
      <c r="L617" s="60">
        <f t="shared" ref="L617" si="304">SUM(L618:L620)</f>
        <v>0</v>
      </c>
      <c r="M617" s="60">
        <f t="shared" ref="M617" si="305">SUM(M618:M620)</f>
        <v>0</v>
      </c>
      <c r="N617" s="61">
        <f t="shared" ref="N617" si="306">SUM(N618:N620)</f>
        <v>8.0398999999999994</v>
      </c>
    </row>
    <row r="618" spans="1:14" ht="23.25" x14ac:dyDescent="0.25">
      <c r="A618" s="725"/>
      <c r="B618" s="722"/>
      <c r="C618" s="732"/>
      <c r="D618" s="50" t="s">
        <v>16</v>
      </c>
      <c r="E618" s="543">
        <f>E622+E626</f>
        <v>0.42499999999999999</v>
      </c>
      <c r="F618" s="543">
        <f t="shared" ref="F618:I618" si="307">F622+F626</f>
        <v>0.42499999999999999</v>
      </c>
      <c r="G618" s="543">
        <f t="shared" si="307"/>
        <v>0.42499999999999999</v>
      </c>
      <c r="H618" s="543">
        <f t="shared" si="307"/>
        <v>0</v>
      </c>
      <c r="I618" s="543">
        <f t="shared" si="307"/>
        <v>0</v>
      </c>
      <c r="J618" s="728"/>
      <c r="K618" s="249"/>
      <c r="L618" s="75"/>
      <c r="M618" s="75"/>
      <c r="N618" s="303">
        <f t="shared" ref="N618:N620" si="308">E618+H618+I618+K618+L618+M618</f>
        <v>0.42499999999999999</v>
      </c>
    </row>
    <row r="619" spans="1:14" ht="23.25" x14ac:dyDescent="0.25">
      <c r="A619" s="725"/>
      <c r="B619" s="722"/>
      <c r="C619" s="732"/>
      <c r="D619" s="50" t="s">
        <v>8</v>
      </c>
      <c r="E619" s="543">
        <f t="shared" ref="E619:I620" si="309">E623+E627</f>
        <v>7.5350000000000001</v>
      </c>
      <c r="F619" s="543">
        <f t="shared" si="309"/>
        <v>7.5350000000000001</v>
      </c>
      <c r="G619" s="543">
        <f t="shared" si="309"/>
        <v>7.5350000000000001</v>
      </c>
      <c r="H619" s="543">
        <f t="shared" si="309"/>
        <v>0</v>
      </c>
      <c r="I619" s="543">
        <f t="shared" si="309"/>
        <v>0</v>
      </c>
      <c r="J619" s="728"/>
      <c r="K619" s="249"/>
      <c r="L619" s="75"/>
      <c r="M619" s="75"/>
      <c r="N619" s="303">
        <f t="shared" si="308"/>
        <v>7.5350000000000001</v>
      </c>
    </row>
    <row r="620" spans="1:14" ht="24" thickBot="1" x14ac:dyDescent="0.3">
      <c r="A620" s="726"/>
      <c r="B620" s="723"/>
      <c r="C620" s="733"/>
      <c r="D620" s="364" t="s">
        <v>9</v>
      </c>
      <c r="E620" s="543">
        <f t="shared" si="309"/>
        <v>7.9899999999999999E-2</v>
      </c>
      <c r="F620" s="543">
        <f t="shared" si="309"/>
        <v>7.9899999999999999E-2</v>
      </c>
      <c r="G620" s="543">
        <f t="shared" si="309"/>
        <v>7.9899999999999999E-2</v>
      </c>
      <c r="H620" s="543">
        <f t="shared" si="309"/>
        <v>0</v>
      </c>
      <c r="I620" s="543">
        <f t="shared" si="309"/>
        <v>0</v>
      </c>
      <c r="J620" s="729"/>
      <c r="K620" s="367"/>
      <c r="L620" s="365"/>
      <c r="M620" s="365"/>
      <c r="N620" s="363">
        <f t="shared" si="308"/>
        <v>7.9899999999999999E-2</v>
      </c>
    </row>
    <row r="621" spans="1:14" ht="69" customHeight="1" x14ac:dyDescent="0.25">
      <c r="A621" s="720" t="s">
        <v>31</v>
      </c>
      <c r="B621" s="730" t="s">
        <v>291</v>
      </c>
      <c r="C621" s="719"/>
      <c r="D621" s="196" t="s">
        <v>15</v>
      </c>
      <c r="E621" s="57">
        <f>SUM(E622:E624)</f>
        <v>0.4879</v>
      </c>
      <c r="F621" s="57">
        <f t="shared" ref="F621:I621" si="310">SUM(F622:F624)</f>
        <v>0.4879</v>
      </c>
      <c r="G621" s="57">
        <f t="shared" si="310"/>
        <v>0.4879</v>
      </c>
      <c r="H621" s="57">
        <f t="shared" si="310"/>
        <v>0</v>
      </c>
      <c r="I621" s="57">
        <f t="shared" si="310"/>
        <v>0</v>
      </c>
      <c r="J621" s="597" t="s">
        <v>346</v>
      </c>
      <c r="K621" s="251">
        <f t="shared" ref="K621:M621" si="311">SUM(K622:K624)</f>
        <v>0</v>
      </c>
      <c r="L621" s="57">
        <f t="shared" si="311"/>
        <v>0</v>
      </c>
      <c r="M621" s="57">
        <f t="shared" si="311"/>
        <v>0</v>
      </c>
      <c r="N621" s="67">
        <f>E621+H621+I621+K621+L621+M621</f>
        <v>0.4879</v>
      </c>
    </row>
    <row r="622" spans="1:14" ht="74.25" customHeight="1" x14ac:dyDescent="0.25">
      <c r="A622" s="639"/>
      <c r="B622" s="636"/>
      <c r="C622" s="642"/>
      <c r="D622" s="197" t="s">
        <v>16</v>
      </c>
      <c r="E622" s="537">
        <v>0.42499999999999999</v>
      </c>
      <c r="F622" s="584">
        <v>0.42499999999999999</v>
      </c>
      <c r="G622" s="584">
        <v>0.42499999999999999</v>
      </c>
      <c r="H622" s="199"/>
      <c r="I622" s="199"/>
      <c r="J622" s="608"/>
      <c r="K622" s="252"/>
      <c r="L622" s="200"/>
      <c r="M622" s="200"/>
      <c r="N622" s="233">
        <f t="shared" ref="N622:N624" si="312">E622+H622+I622+K622+L622+M622</f>
        <v>0.42499999999999999</v>
      </c>
    </row>
    <row r="623" spans="1:14" ht="75.75" customHeight="1" x14ac:dyDescent="0.25">
      <c r="A623" s="639"/>
      <c r="B623" s="636"/>
      <c r="C623" s="642"/>
      <c r="D623" s="197" t="s">
        <v>8</v>
      </c>
      <c r="E623" s="537">
        <v>5.8000000000000003E-2</v>
      </c>
      <c r="F623" s="584">
        <v>5.8000000000000003E-2</v>
      </c>
      <c r="G623" s="584">
        <v>5.8000000000000003E-2</v>
      </c>
      <c r="H623" s="199"/>
      <c r="I623" s="199"/>
      <c r="J623" s="608"/>
      <c r="K623" s="252"/>
      <c r="L623" s="200"/>
      <c r="M623" s="200"/>
      <c r="N623" s="233">
        <f t="shared" si="312"/>
        <v>5.8000000000000003E-2</v>
      </c>
    </row>
    <row r="624" spans="1:14" ht="100.5" customHeight="1" x14ac:dyDescent="0.25">
      <c r="A624" s="640"/>
      <c r="B624" s="637"/>
      <c r="C624" s="643"/>
      <c r="D624" s="197" t="s">
        <v>9</v>
      </c>
      <c r="E624" s="537">
        <v>4.8999999999999998E-3</v>
      </c>
      <c r="F624" s="584">
        <v>4.8999999999999998E-3</v>
      </c>
      <c r="G624" s="584">
        <v>4.8999999999999998E-3</v>
      </c>
      <c r="H624" s="199"/>
      <c r="I624" s="199"/>
      <c r="J624" s="609"/>
      <c r="K624" s="252"/>
      <c r="L624" s="200"/>
      <c r="M624" s="200"/>
      <c r="N624" s="233">
        <f t="shared" si="312"/>
        <v>4.8999999999999998E-3</v>
      </c>
    </row>
    <row r="625" spans="1:14" ht="22.5" x14ac:dyDescent="0.25">
      <c r="A625" s="638" t="s">
        <v>290</v>
      </c>
      <c r="B625" s="635" t="s">
        <v>293</v>
      </c>
      <c r="C625" s="641"/>
      <c r="D625" s="196" t="s">
        <v>15</v>
      </c>
      <c r="E625" s="57">
        <f>SUM(E626:E628)</f>
        <v>7.5520000000000005</v>
      </c>
      <c r="F625" s="57">
        <f t="shared" ref="F625:I625" si="313">SUM(F626:F628)</f>
        <v>7.5520000000000005</v>
      </c>
      <c r="G625" s="57">
        <f t="shared" si="313"/>
        <v>7.5520000000000005</v>
      </c>
      <c r="H625" s="57">
        <f t="shared" si="313"/>
        <v>0</v>
      </c>
      <c r="I625" s="57">
        <f t="shared" si="313"/>
        <v>0</v>
      </c>
      <c r="J625" s="597" t="s">
        <v>356</v>
      </c>
      <c r="K625" s="251">
        <f t="shared" ref="K625:M625" si="314">SUM(K626:K628)</f>
        <v>0</v>
      </c>
      <c r="L625" s="57">
        <f t="shared" si="314"/>
        <v>0</v>
      </c>
      <c r="M625" s="57">
        <f t="shared" si="314"/>
        <v>0</v>
      </c>
      <c r="N625" s="67">
        <f>E625+H625+I625+K625+L625+M625</f>
        <v>7.5520000000000005</v>
      </c>
    </row>
    <row r="626" spans="1:14" ht="23.25" x14ac:dyDescent="0.25">
      <c r="A626" s="639"/>
      <c r="B626" s="636"/>
      <c r="C626" s="642"/>
      <c r="D626" s="197" t="s">
        <v>16</v>
      </c>
      <c r="E626" s="567"/>
      <c r="F626" s="567"/>
      <c r="G626" s="567"/>
      <c r="H626" s="568"/>
      <c r="I626" s="568"/>
      <c r="J626" s="608"/>
      <c r="K626" s="252"/>
      <c r="L626" s="200"/>
      <c r="M626" s="200"/>
      <c r="N626" s="529">
        <f>E626+H626+I626+K626+L626+M626</f>
        <v>0</v>
      </c>
    </row>
    <row r="627" spans="1:14" ht="23.25" x14ac:dyDescent="0.25">
      <c r="A627" s="639"/>
      <c r="B627" s="636"/>
      <c r="C627" s="642"/>
      <c r="D627" s="197" t="s">
        <v>8</v>
      </c>
      <c r="E627" s="567">
        <v>7.4770000000000003</v>
      </c>
      <c r="F627" s="588">
        <v>7.4770000000000003</v>
      </c>
      <c r="G627" s="588">
        <v>7.4770000000000003</v>
      </c>
      <c r="H627" s="568"/>
      <c r="I627" s="568"/>
      <c r="J627" s="608"/>
      <c r="K627" s="252"/>
      <c r="L627" s="200"/>
      <c r="M627" s="200"/>
      <c r="N627" s="529">
        <f>E627+H627+I627+K627+L627+M627</f>
        <v>7.4770000000000003</v>
      </c>
    </row>
    <row r="628" spans="1:14" ht="23.25" x14ac:dyDescent="0.25">
      <c r="A628" s="640"/>
      <c r="B628" s="637"/>
      <c r="C628" s="643"/>
      <c r="D628" s="197" t="s">
        <v>9</v>
      </c>
      <c r="E628" s="567">
        <v>7.4999999999999997E-2</v>
      </c>
      <c r="F628" s="588">
        <v>7.4999999999999997E-2</v>
      </c>
      <c r="G628" s="588">
        <v>7.4999999999999997E-2</v>
      </c>
      <c r="H628" s="568"/>
      <c r="I628" s="568"/>
      <c r="J628" s="609"/>
      <c r="K628" s="252"/>
      <c r="L628" s="200"/>
      <c r="M628" s="200"/>
      <c r="N628" s="529">
        <f t="shared" ref="N628" si="315">E628+H628+I628+K628+L628+M628</f>
        <v>7.4999999999999997E-2</v>
      </c>
    </row>
  </sheetData>
  <mergeCells count="569">
    <mergeCell ref="A344:A347"/>
    <mergeCell ref="B344:B347"/>
    <mergeCell ref="C344:C347"/>
    <mergeCell ref="J344:J347"/>
    <mergeCell ref="A534:A537"/>
    <mergeCell ref="B534:B537"/>
    <mergeCell ref="C534:C537"/>
    <mergeCell ref="J534:J537"/>
    <mergeCell ref="A530:A533"/>
    <mergeCell ref="B530:B533"/>
    <mergeCell ref="C530:C533"/>
    <mergeCell ref="J530:J533"/>
    <mergeCell ref="J524:J527"/>
    <mergeCell ref="A451:N451"/>
    <mergeCell ref="A452:A453"/>
    <mergeCell ref="A528:A529"/>
    <mergeCell ref="A507:A510"/>
    <mergeCell ref="B507:B510"/>
    <mergeCell ref="C507:C510"/>
    <mergeCell ref="J507:J510"/>
    <mergeCell ref="C454:J454"/>
    <mergeCell ref="C467:J467"/>
    <mergeCell ref="K467:N467"/>
    <mergeCell ref="A394:N394"/>
    <mergeCell ref="K454:N454"/>
    <mergeCell ref="A455:A458"/>
    <mergeCell ref="B455:B458"/>
    <mergeCell ref="J455:J458"/>
    <mergeCell ref="A472:A473"/>
    <mergeCell ref="C474:J474"/>
    <mergeCell ref="K474:N474"/>
    <mergeCell ref="A475:A478"/>
    <mergeCell ref="B475:B478"/>
    <mergeCell ref="C475:C478"/>
    <mergeCell ref="J475:J478"/>
    <mergeCell ref="A465:A466"/>
    <mergeCell ref="A468:A471"/>
    <mergeCell ref="B468:B471"/>
    <mergeCell ref="C468:C471"/>
    <mergeCell ref="J468:J471"/>
    <mergeCell ref="A459:A462"/>
    <mergeCell ref="C459:C462"/>
    <mergeCell ref="J459:J462"/>
    <mergeCell ref="B460:B462"/>
    <mergeCell ref="A464:N464"/>
    <mergeCell ref="K397:N397"/>
    <mergeCell ref="A430:A433"/>
    <mergeCell ref="C430:C433"/>
    <mergeCell ref="B422:B425"/>
    <mergeCell ref="C422:C425"/>
    <mergeCell ref="J422:J425"/>
    <mergeCell ref="A332:A335"/>
    <mergeCell ref="B332:B335"/>
    <mergeCell ref="C332:C335"/>
    <mergeCell ref="J332:J335"/>
    <mergeCell ref="A336:N336"/>
    <mergeCell ref="A337:A338"/>
    <mergeCell ref="A340:A343"/>
    <mergeCell ref="B340:B343"/>
    <mergeCell ref="C340:C343"/>
    <mergeCell ref="J340:J343"/>
    <mergeCell ref="C339:J339"/>
    <mergeCell ref="K339:N339"/>
    <mergeCell ref="A354:A355"/>
    <mergeCell ref="A356:A357"/>
    <mergeCell ref="A358:A359"/>
    <mergeCell ref="A365:N365"/>
    <mergeCell ref="A389:A392"/>
    <mergeCell ref="A398:A401"/>
    <mergeCell ref="A287:A290"/>
    <mergeCell ref="B287:B290"/>
    <mergeCell ref="C287:C290"/>
    <mergeCell ref="J287:J290"/>
    <mergeCell ref="A291:A294"/>
    <mergeCell ref="B291:B294"/>
    <mergeCell ref="C291:C294"/>
    <mergeCell ref="J291:J294"/>
    <mergeCell ref="A318:A321"/>
    <mergeCell ref="B318:B321"/>
    <mergeCell ref="C318:C321"/>
    <mergeCell ref="J318:J321"/>
    <mergeCell ref="A329:A330"/>
    <mergeCell ref="A295:A298"/>
    <mergeCell ref="B295:B298"/>
    <mergeCell ref="C295:C298"/>
    <mergeCell ref="J295:J298"/>
    <mergeCell ref="A299:A302"/>
    <mergeCell ref="B299:B302"/>
    <mergeCell ref="C299:C302"/>
    <mergeCell ref="J299:J302"/>
    <mergeCell ref="A327:A328"/>
    <mergeCell ref="A309:A310"/>
    <mergeCell ref="A315:A316"/>
    <mergeCell ref="A311:A312"/>
    <mergeCell ref="A313:A314"/>
    <mergeCell ref="J322:J325"/>
    <mergeCell ref="A303:A306"/>
    <mergeCell ref="C303:C306"/>
    <mergeCell ref="J303:J306"/>
    <mergeCell ref="C317:J317"/>
    <mergeCell ref="A115:A116"/>
    <mergeCell ref="J274:J277"/>
    <mergeCell ref="A269:N269"/>
    <mergeCell ref="A283:A286"/>
    <mergeCell ref="B283:B286"/>
    <mergeCell ref="C283:C286"/>
    <mergeCell ref="J283:J286"/>
    <mergeCell ref="A278:A281"/>
    <mergeCell ref="B278:B281"/>
    <mergeCell ref="C278:C281"/>
    <mergeCell ref="J278:J281"/>
    <mergeCell ref="A282:N282"/>
    <mergeCell ref="B72:B75"/>
    <mergeCell ref="J96:J99"/>
    <mergeCell ref="A144:A145"/>
    <mergeCell ref="A146:A147"/>
    <mergeCell ref="A148:A149"/>
    <mergeCell ref="J84:J87"/>
    <mergeCell ref="J88:J91"/>
    <mergeCell ref="J92:J95"/>
    <mergeCell ref="J80:J83"/>
    <mergeCell ref="A92:A95"/>
    <mergeCell ref="A96:A99"/>
    <mergeCell ref="B96:B99"/>
    <mergeCell ref="C92:C95"/>
    <mergeCell ref="A100:A103"/>
    <mergeCell ref="C100:C103"/>
    <mergeCell ref="J100:J103"/>
    <mergeCell ref="B101:B103"/>
    <mergeCell ref="A130:N130"/>
    <mergeCell ref="A131:A132"/>
    <mergeCell ref="C133:J133"/>
    <mergeCell ref="B88:B91"/>
    <mergeCell ref="B84:B87"/>
    <mergeCell ref="C124:J124"/>
    <mergeCell ref="A114:N114"/>
    <mergeCell ref="A10:A13"/>
    <mergeCell ref="B36:B39"/>
    <mergeCell ref="J10:J13"/>
    <mergeCell ref="B44:B47"/>
    <mergeCell ref="J36:J39"/>
    <mergeCell ref="A88:A91"/>
    <mergeCell ref="C88:C91"/>
    <mergeCell ref="C84:C87"/>
    <mergeCell ref="C80:C83"/>
    <mergeCell ref="A84:A87"/>
    <mergeCell ref="J68:J71"/>
    <mergeCell ref="J72:J75"/>
    <mergeCell ref="B80:B83"/>
    <mergeCell ref="A40:A43"/>
    <mergeCell ref="A48:A51"/>
    <mergeCell ref="A52:A55"/>
    <mergeCell ref="A76:A79"/>
    <mergeCell ref="A80:A83"/>
    <mergeCell ref="A72:A75"/>
    <mergeCell ref="J76:J79"/>
    <mergeCell ref="B56:B59"/>
    <mergeCell ref="B60:B63"/>
    <mergeCell ref="B64:B67"/>
    <mergeCell ref="B68:B71"/>
    <mergeCell ref="C44:C47"/>
    <mergeCell ref="J44:J47"/>
    <mergeCell ref="C52:C55"/>
    <mergeCell ref="B10:B13"/>
    <mergeCell ref="C10:C13"/>
    <mergeCell ref="K2:N2"/>
    <mergeCell ref="K35:N35"/>
    <mergeCell ref="A26:N26"/>
    <mergeCell ref="K21:N21"/>
    <mergeCell ref="A16:N16"/>
    <mergeCell ref="A22:A25"/>
    <mergeCell ref="C22:C25"/>
    <mergeCell ref="C21:J21"/>
    <mergeCell ref="C35:J35"/>
    <mergeCell ref="A2:J2"/>
    <mergeCell ref="C3:D3"/>
    <mergeCell ref="E3:I3"/>
    <mergeCell ref="J3:J4"/>
    <mergeCell ref="J5:J8"/>
    <mergeCell ref="N3:N4"/>
    <mergeCell ref="A5:A8"/>
    <mergeCell ref="B5:B8"/>
    <mergeCell ref="C5:C8"/>
    <mergeCell ref="J22:J25"/>
    <mergeCell ref="C76:C79"/>
    <mergeCell ref="B22:B25"/>
    <mergeCell ref="A36:A39"/>
    <mergeCell ref="J40:J43"/>
    <mergeCell ref="J48:J51"/>
    <mergeCell ref="J52:J55"/>
    <mergeCell ref="B48:B51"/>
    <mergeCell ref="B52:B55"/>
    <mergeCell ref="B76:B79"/>
    <mergeCell ref="C40:C43"/>
    <mergeCell ref="C48:C51"/>
    <mergeCell ref="A56:A59"/>
    <mergeCell ref="A60:A63"/>
    <mergeCell ref="A64:A67"/>
    <mergeCell ref="J56:J59"/>
    <mergeCell ref="J60:J63"/>
    <mergeCell ref="J64:J67"/>
    <mergeCell ref="A44:A47"/>
    <mergeCell ref="A68:A71"/>
    <mergeCell ref="C56:C59"/>
    <mergeCell ref="C60:C63"/>
    <mergeCell ref="C64:C67"/>
    <mergeCell ref="C68:C71"/>
    <mergeCell ref="C72:C75"/>
    <mergeCell ref="A348:A351"/>
    <mergeCell ref="K124:N124"/>
    <mergeCell ref="A125:A128"/>
    <mergeCell ref="B125:B128"/>
    <mergeCell ref="C125:C128"/>
    <mergeCell ref="J125:J128"/>
    <mergeCell ref="A186:A189"/>
    <mergeCell ref="B186:B189"/>
    <mergeCell ref="C186:C189"/>
    <mergeCell ref="A177:N177"/>
    <mergeCell ref="A162:A163"/>
    <mergeCell ref="A164:A165"/>
    <mergeCell ref="A166:A167"/>
    <mergeCell ref="C239:C242"/>
    <mergeCell ref="J239:J242"/>
    <mergeCell ref="J244:J247"/>
    <mergeCell ref="C244:C247"/>
    <mergeCell ref="B244:B247"/>
    <mergeCell ref="A244:A247"/>
    <mergeCell ref="A243:N243"/>
    <mergeCell ref="A270:A273"/>
    <mergeCell ref="B270:B273"/>
    <mergeCell ref="C270:C273"/>
    <mergeCell ref="J218:J221"/>
    <mergeCell ref="C117:J117"/>
    <mergeCell ref="K117:N117"/>
    <mergeCell ref="A118:A121"/>
    <mergeCell ref="B118:B121"/>
    <mergeCell ref="C118:C121"/>
    <mergeCell ref="J118:J121"/>
    <mergeCell ref="A122:A123"/>
    <mergeCell ref="C621:C624"/>
    <mergeCell ref="A621:A624"/>
    <mergeCell ref="B617:B620"/>
    <mergeCell ref="A617:A620"/>
    <mergeCell ref="J617:J620"/>
    <mergeCell ref="J621:J624"/>
    <mergeCell ref="B621:B624"/>
    <mergeCell ref="J186:J189"/>
    <mergeCell ref="C617:C620"/>
    <mergeCell ref="A366:A367"/>
    <mergeCell ref="C368:J368"/>
    <mergeCell ref="A253:A256"/>
    <mergeCell ref="B253:B256"/>
    <mergeCell ref="C253:C256"/>
    <mergeCell ref="J253:J256"/>
    <mergeCell ref="A257:A260"/>
    <mergeCell ref="B257:B260"/>
    <mergeCell ref="A218:A221"/>
    <mergeCell ref="B218:B221"/>
    <mergeCell ref="C218:C221"/>
    <mergeCell ref="A615:N615"/>
    <mergeCell ref="J270:J273"/>
    <mergeCell ref="B274:B277"/>
    <mergeCell ref="K133:N133"/>
    <mergeCell ref="A134:A137"/>
    <mergeCell ref="B134:B137"/>
    <mergeCell ref="J134:J137"/>
    <mergeCell ref="A173:A174"/>
    <mergeCell ref="A175:A176"/>
    <mergeCell ref="A138:A141"/>
    <mergeCell ref="C138:C141"/>
    <mergeCell ref="J138:J141"/>
    <mergeCell ref="B139:B141"/>
    <mergeCell ref="A143:N143"/>
    <mergeCell ref="A157:A158"/>
    <mergeCell ref="A152:N152"/>
    <mergeCell ref="A150:A151"/>
    <mergeCell ref="A153:A154"/>
    <mergeCell ref="A155:A156"/>
    <mergeCell ref="A159:A160"/>
    <mergeCell ref="A161:N161"/>
    <mergeCell ref="A172:N172"/>
    <mergeCell ref="A168:A169"/>
    <mergeCell ref="A170:A171"/>
    <mergeCell ref="A178:A179"/>
    <mergeCell ref="A180:A181"/>
    <mergeCell ref="A194:A197"/>
    <mergeCell ref="B194:B197"/>
    <mergeCell ref="C194:C197"/>
    <mergeCell ref="J194:J197"/>
    <mergeCell ref="A190:A193"/>
    <mergeCell ref="B190:B193"/>
    <mergeCell ref="C190:C193"/>
    <mergeCell ref="J190:J193"/>
    <mergeCell ref="A185:N185"/>
    <mergeCell ref="C184:J184"/>
    <mergeCell ref="K184:N184"/>
    <mergeCell ref="A182:A183"/>
    <mergeCell ref="A198:A201"/>
    <mergeCell ref="B198:B201"/>
    <mergeCell ref="C198:C201"/>
    <mergeCell ref="J198:J201"/>
    <mergeCell ref="A235:A238"/>
    <mergeCell ref="B235:B238"/>
    <mergeCell ref="C235:C238"/>
    <mergeCell ref="J235:J238"/>
    <mergeCell ref="K360:N360"/>
    <mergeCell ref="A239:A242"/>
    <mergeCell ref="B239:B242"/>
    <mergeCell ref="A202:A205"/>
    <mergeCell ref="B202:B205"/>
    <mergeCell ref="C202:C205"/>
    <mergeCell ref="J202:J205"/>
    <mergeCell ref="A206:A209"/>
    <mergeCell ref="B206:B209"/>
    <mergeCell ref="C206:C209"/>
    <mergeCell ref="J206:J209"/>
    <mergeCell ref="J231:J234"/>
    <mergeCell ref="A214:A217"/>
    <mergeCell ref="B214:B217"/>
    <mergeCell ref="C214:C217"/>
    <mergeCell ref="A227:A230"/>
    <mergeCell ref="J361:J364"/>
    <mergeCell ref="J249:J252"/>
    <mergeCell ref="C249:C252"/>
    <mergeCell ref="B249:B252"/>
    <mergeCell ref="A249:A252"/>
    <mergeCell ref="A248:N248"/>
    <mergeCell ref="K317:N317"/>
    <mergeCell ref="C348:C351"/>
    <mergeCell ref="J348:J351"/>
    <mergeCell ref="B349:B351"/>
    <mergeCell ref="B304:B306"/>
    <mergeCell ref="A308:N308"/>
    <mergeCell ref="C257:C260"/>
    <mergeCell ref="J257:J260"/>
    <mergeCell ref="A261:A264"/>
    <mergeCell ref="B261:B264"/>
    <mergeCell ref="C261:C264"/>
    <mergeCell ref="J261:J264"/>
    <mergeCell ref="A265:A268"/>
    <mergeCell ref="B265:B268"/>
    <mergeCell ref="C265:C268"/>
    <mergeCell ref="J265:J268"/>
    <mergeCell ref="A274:A277"/>
    <mergeCell ref="C274:C277"/>
    <mergeCell ref="A414:A417"/>
    <mergeCell ref="B414:B417"/>
    <mergeCell ref="C414:C417"/>
    <mergeCell ref="J414:J417"/>
    <mergeCell ref="A418:A421"/>
    <mergeCell ref="B418:B421"/>
    <mergeCell ref="C418:C421"/>
    <mergeCell ref="A377:A380"/>
    <mergeCell ref="B381:B384"/>
    <mergeCell ref="C377:C380"/>
    <mergeCell ref="C381:C384"/>
    <mergeCell ref="J381:J384"/>
    <mergeCell ref="J377:J380"/>
    <mergeCell ref="A381:A384"/>
    <mergeCell ref="B377:B380"/>
    <mergeCell ref="J418:J421"/>
    <mergeCell ref="B398:B401"/>
    <mergeCell ref="C398:C401"/>
    <mergeCell ref="J398:J401"/>
    <mergeCell ref="A395:A396"/>
    <mergeCell ref="C397:J397"/>
    <mergeCell ref="C389:C392"/>
    <mergeCell ref="J389:J392"/>
    <mergeCell ref="B390:B392"/>
    <mergeCell ref="C511:C514"/>
    <mergeCell ref="B512:B514"/>
    <mergeCell ref="A422:A425"/>
    <mergeCell ref="K445:N445"/>
    <mergeCell ref="A446:A449"/>
    <mergeCell ref="B446:B449"/>
    <mergeCell ref="C446:C449"/>
    <mergeCell ref="J446:J449"/>
    <mergeCell ref="A436:A437"/>
    <mergeCell ref="C438:J438"/>
    <mergeCell ref="K438:N438"/>
    <mergeCell ref="A439:A442"/>
    <mergeCell ref="B439:B442"/>
    <mergeCell ref="C439:C442"/>
    <mergeCell ref="J439:J442"/>
    <mergeCell ref="A443:A444"/>
    <mergeCell ref="C445:J445"/>
    <mergeCell ref="A435:N435"/>
    <mergeCell ref="B426:B429"/>
    <mergeCell ref="A426:A429"/>
    <mergeCell ref="C426:C429"/>
    <mergeCell ref="J430:J433"/>
    <mergeCell ref="B431:B433"/>
    <mergeCell ref="J426:J429"/>
    <mergeCell ref="J520:J523"/>
    <mergeCell ref="A518:N518"/>
    <mergeCell ref="J550:J553"/>
    <mergeCell ref="A550:A553"/>
    <mergeCell ref="B550:B553"/>
    <mergeCell ref="C550:C553"/>
    <mergeCell ref="A516:A517"/>
    <mergeCell ref="C519:J519"/>
    <mergeCell ref="A480:N480"/>
    <mergeCell ref="A481:A482"/>
    <mergeCell ref="C483:J483"/>
    <mergeCell ref="K483:N483"/>
    <mergeCell ref="A484:A487"/>
    <mergeCell ref="B484:B487"/>
    <mergeCell ref="J484:J487"/>
    <mergeCell ref="A500:A501"/>
    <mergeCell ref="C502:J502"/>
    <mergeCell ref="K502:N502"/>
    <mergeCell ref="A494:A495"/>
    <mergeCell ref="A496:A497"/>
    <mergeCell ref="A520:A523"/>
    <mergeCell ref="B520:B523"/>
    <mergeCell ref="C520:C523"/>
    <mergeCell ref="A511:A514"/>
    <mergeCell ref="C503:C506"/>
    <mergeCell ref="J503:J506"/>
    <mergeCell ref="A488:A491"/>
    <mergeCell ref="C488:C491"/>
    <mergeCell ref="J488:J491"/>
    <mergeCell ref="B489:B491"/>
    <mergeCell ref="A493:N493"/>
    <mergeCell ref="A503:A506"/>
    <mergeCell ref="B503:B506"/>
    <mergeCell ref="A558:A561"/>
    <mergeCell ref="B558:B561"/>
    <mergeCell ref="J558:J561"/>
    <mergeCell ref="A562:A565"/>
    <mergeCell ref="C562:C565"/>
    <mergeCell ref="J562:J565"/>
    <mergeCell ref="B563:B565"/>
    <mergeCell ref="C558:C561"/>
    <mergeCell ref="B524:B527"/>
    <mergeCell ref="C524:C527"/>
    <mergeCell ref="A524:A527"/>
    <mergeCell ref="J538:J541"/>
    <mergeCell ref="J542:J545"/>
    <mergeCell ref="J546:J549"/>
    <mergeCell ref="A538:A541"/>
    <mergeCell ref="A542:A545"/>
    <mergeCell ref="A546:A549"/>
    <mergeCell ref="B538:B541"/>
    <mergeCell ref="B542:B545"/>
    <mergeCell ref="B546:B549"/>
    <mergeCell ref="C538:C541"/>
    <mergeCell ref="C542:C545"/>
    <mergeCell ref="C546:C549"/>
    <mergeCell ref="A594:A597"/>
    <mergeCell ref="B594:B597"/>
    <mergeCell ref="C594:C597"/>
    <mergeCell ref="J594:J597"/>
    <mergeCell ref="A584:A585"/>
    <mergeCell ref="C586:J586"/>
    <mergeCell ref="K586:N586"/>
    <mergeCell ref="A587:A590"/>
    <mergeCell ref="B587:B590"/>
    <mergeCell ref="C587:C590"/>
    <mergeCell ref="J587:J590"/>
    <mergeCell ref="A591:A592"/>
    <mergeCell ref="A571:N571"/>
    <mergeCell ref="A578:A581"/>
    <mergeCell ref="C578:C581"/>
    <mergeCell ref="J578:J581"/>
    <mergeCell ref="B579:B581"/>
    <mergeCell ref="C593:J593"/>
    <mergeCell ref="K593:N593"/>
    <mergeCell ref="A410:A413"/>
    <mergeCell ref="B410:B413"/>
    <mergeCell ref="C410:C413"/>
    <mergeCell ref="K519:N519"/>
    <mergeCell ref="A583:N583"/>
    <mergeCell ref="C573:J573"/>
    <mergeCell ref="K573:N573"/>
    <mergeCell ref="A574:A577"/>
    <mergeCell ref="B574:B577"/>
    <mergeCell ref="C574:C577"/>
    <mergeCell ref="J574:J577"/>
    <mergeCell ref="A569:N569"/>
    <mergeCell ref="A567:N567"/>
    <mergeCell ref="A554:N554"/>
    <mergeCell ref="A555:A556"/>
    <mergeCell ref="C557:J557"/>
    <mergeCell ref="K557:N557"/>
    <mergeCell ref="A607:A610"/>
    <mergeCell ref="C607:C610"/>
    <mergeCell ref="J607:J610"/>
    <mergeCell ref="B608:B610"/>
    <mergeCell ref="A599:N599"/>
    <mergeCell ref="A600:A601"/>
    <mergeCell ref="C602:J602"/>
    <mergeCell ref="K602:N602"/>
    <mergeCell ref="A603:A606"/>
    <mergeCell ref="B603:B606"/>
    <mergeCell ref="J603:J606"/>
    <mergeCell ref="C603:C606"/>
    <mergeCell ref="A625:A628"/>
    <mergeCell ref="B625:B628"/>
    <mergeCell ref="C625:C628"/>
    <mergeCell ref="J625:J628"/>
    <mergeCell ref="C385:C388"/>
    <mergeCell ref="C455:C458"/>
    <mergeCell ref="C484:C487"/>
    <mergeCell ref="L3:M3"/>
    <mergeCell ref="A106:A107"/>
    <mergeCell ref="A108:A109"/>
    <mergeCell ref="A110:A111"/>
    <mergeCell ref="A112:A113"/>
    <mergeCell ref="A105:N105"/>
    <mergeCell ref="A17:A18"/>
    <mergeCell ref="A19:A20"/>
    <mergeCell ref="A27:A28"/>
    <mergeCell ref="A29:A30"/>
    <mergeCell ref="A31:A32"/>
    <mergeCell ref="A33:A34"/>
    <mergeCell ref="C36:C39"/>
    <mergeCell ref="C134:C137"/>
    <mergeCell ref="C96:C99"/>
    <mergeCell ref="B40:B43"/>
    <mergeCell ref="B92:B95"/>
    <mergeCell ref="J214:J217"/>
    <mergeCell ref="A210:A213"/>
    <mergeCell ref="B210:B213"/>
    <mergeCell ref="C210:C213"/>
    <mergeCell ref="J210:J213"/>
    <mergeCell ref="J385:J388"/>
    <mergeCell ref="B369:B372"/>
    <mergeCell ref="C369:C372"/>
    <mergeCell ref="J369:J372"/>
    <mergeCell ref="C360:J360"/>
    <mergeCell ref="A385:A388"/>
    <mergeCell ref="B385:B388"/>
    <mergeCell ref="A353:N353"/>
    <mergeCell ref="A326:N326"/>
    <mergeCell ref="C331:J331"/>
    <mergeCell ref="K331:N331"/>
    <mergeCell ref="A322:A325"/>
    <mergeCell ref="B322:B325"/>
    <mergeCell ref="C322:C325"/>
    <mergeCell ref="A231:A234"/>
    <mergeCell ref="B231:B234"/>
    <mergeCell ref="C231:C234"/>
    <mergeCell ref="K368:N368"/>
    <mergeCell ref="C361:C364"/>
    <mergeCell ref="B227:B230"/>
    <mergeCell ref="C227:C230"/>
    <mergeCell ref="J227:J230"/>
    <mergeCell ref="A226:N226"/>
    <mergeCell ref="A222:A225"/>
    <mergeCell ref="B222:B225"/>
    <mergeCell ref="C222:C225"/>
    <mergeCell ref="J222:J225"/>
    <mergeCell ref="J410:J413"/>
    <mergeCell ref="A369:A372"/>
    <mergeCell ref="A402:A405"/>
    <mergeCell ref="B402:B405"/>
    <mergeCell ref="C402:C405"/>
    <mergeCell ref="J402:J405"/>
    <mergeCell ref="A406:A409"/>
    <mergeCell ref="B406:B409"/>
    <mergeCell ref="C406:C409"/>
    <mergeCell ref="J406:J409"/>
    <mergeCell ref="C373:C376"/>
    <mergeCell ref="J373:J376"/>
    <mergeCell ref="A373:A376"/>
    <mergeCell ref="B373:B376"/>
    <mergeCell ref="A361:A364"/>
    <mergeCell ref="B361:B364"/>
  </mergeCells>
  <pageMargins left="0.23622047244094491" right="0.23622047244094491" top="0.74803149606299213" bottom="0.74803149606299213" header="0.31496062992125984" footer="0.31496062992125984"/>
  <pageSetup paperSize="9" scale="39"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Z205"/>
  <sheetViews>
    <sheetView zoomScale="50" zoomScaleNormal="50" zoomScaleSheetLayoutView="50" workbookViewId="0">
      <pane xSplit="3" ySplit="4" topLeftCell="S43" activePane="bottomRight" state="frozen"/>
      <selection pane="topRight" activeCell="D1" sqref="D1"/>
      <selection pane="bottomLeft" activeCell="A5" sqref="A5"/>
      <selection pane="bottomRight" activeCell="S5" sqref="S5:Y137"/>
    </sheetView>
  </sheetViews>
  <sheetFormatPr defaultRowHeight="20.25" x14ac:dyDescent="0.3"/>
  <cols>
    <col min="1" max="1" width="7.42578125" style="1" customWidth="1"/>
    <col min="2" max="2" width="65.28515625" style="2" customWidth="1"/>
    <col min="3" max="3" width="14.5703125" style="2" customWidth="1"/>
    <col min="4" max="4" width="25.140625" style="3" customWidth="1"/>
    <col min="5" max="5" width="21.7109375" style="2" customWidth="1"/>
    <col min="6" max="6" width="21.85546875" style="2" customWidth="1"/>
    <col min="7" max="7" width="22.42578125" style="2" customWidth="1"/>
    <col min="8" max="9" width="18.28515625" style="2" customWidth="1"/>
    <col min="10" max="10" width="68.28515625" style="2" customWidth="1"/>
    <col min="11" max="11" width="16.7109375" style="237" customWidth="1"/>
    <col min="12" max="13" width="14.140625" style="2" customWidth="1"/>
    <col min="14" max="14" width="15" style="2" customWidth="1"/>
    <col min="15" max="15" width="3.7109375" style="138" customWidth="1"/>
    <col min="16" max="16" width="14.7109375" style="226" customWidth="1"/>
    <col min="17" max="17" width="9.140625" style="139"/>
    <col min="18" max="18" width="55.140625" style="139" customWidth="1"/>
    <col min="19" max="19" width="28.85546875" style="133" customWidth="1"/>
    <col min="20" max="20" width="36" style="133" customWidth="1"/>
    <col min="21" max="21" width="34" style="133" customWidth="1"/>
    <col min="22" max="22" width="30.28515625" style="133" customWidth="1"/>
    <col min="23" max="23" width="32" style="139" customWidth="1"/>
    <col min="24" max="24" width="28" style="139" customWidth="1"/>
    <col min="25" max="25" width="22.5703125" style="139" customWidth="1"/>
    <col min="26" max="26" width="9.140625" style="139"/>
    <col min="27" max="27" width="55.140625" style="139" customWidth="1"/>
    <col min="28" max="28" width="28.85546875" style="133" customWidth="1"/>
    <col min="29" max="29" width="36" style="133" customWidth="1"/>
    <col min="30" max="30" width="34" style="133" customWidth="1"/>
    <col min="31" max="31" width="30.28515625" style="133" customWidth="1"/>
    <col min="32" max="32" width="32" style="139" customWidth="1"/>
    <col min="33" max="33" width="28" style="139" customWidth="1"/>
    <col min="34" max="43" width="9.140625" style="139"/>
    <col min="44" max="52" width="9.140625" style="138"/>
  </cols>
  <sheetData>
    <row r="1" spans="1:52" x14ac:dyDescent="0.3">
      <c r="B1" s="165" t="s">
        <v>74</v>
      </c>
      <c r="N1" s="38" t="s">
        <v>72</v>
      </c>
    </row>
    <row r="2" spans="1:52" ht="90" customHeight="1" thickBot="1" x14ac:dyDescent="0.3">
      <c r="A2" s="744" t="str">
        <f>'Приложение 1 (ОТЧЕТНЫЙ ПЕРИОД) '!A2:J2</f>
        <v>ИНФОРМАЦИЯ
 по показателям и мероприятиям дорожных карт по достижению показателей
 Указа Президента Российской Федерации от 07.05.2018 № 204
ПОЖАРСКИЙ МУНИЦИПАЛЬНЫЙ РАЙОН</v>
      </c>
      <c r="B2" s="744"/>
      <c r="C2" s="744"/>
      <c r="D2" s="744"/>
      <c r="E2" s="744"/>
      <c r="F2" s="744"/>
      <c r="G2" s="744"/>
      <c r="H2" s="744"/>
      <c r="I2" s="744"/>
      <c r="J2" s="744"/>
      <c r="K2" s="743" t="s">
        <v>25</v>
      </c>
      <c r="L2" s="743"/>
      <c r="M2" s="743"/>
      <c r="N2" s="743"/>
      <c r="Y2" s="403" t="s">
        <v>77</v>
      </c>
    </row>
    <row r="3" spans="1:52" ht="141.75" customHeight="1" thickBot="1" x14ac:dyDescent="0.3">
      <c r="A3" s="18" t="s">
        <v>0</v>
      </c>
      <c r="B3" s="19" t="s">
        <v>1</v>
      </c>
      <c r="C3" s="745" t="s">
        <v>2</v>
      </c>
      <c r="D3" s="746"/>
      <c r="E3" s="747" t="s">
        <v>96</v>
      </c>
      <c r="F3" s="748"/>
      <c r="G3" s="748"/>
      <c r="H3" s="748"/>
      <c r="I3" s="748"/>
      <c r="J3" s="749" t="s">
        <v>105</v>
      </c>
      <c r="K3" s="345" t="str">
        <f>'Приложение 1 (ОТЧЕТНЫЙ ПЕРИОД) '!K3</f>
        <v>ИТОГ ПРОФИНАНСИРОВАННО, млн рублей</v>
      </c>
      <c r="L3" s="647" t="str">
        <f>'Приложение 1 (ОТЧЕТНЫЙ ПЕРИОД) '!L3</f>
        <v>Значение показателя/ потребность в финансировании, млн рублей</v>
      </c>
      <c r="M3" s="648"/>
      <c r="N3" s="754" t="s">
        <v>20</v>
      </c>
      <c r="R3" s="180" t="s">
        <v>83</v>
      </c>
      <c r="W3" s="140"/>
      <c r="X3" s="140"/>
      <c r="Y3" s="140"/>
      <c r="Z3" s="140"/>
      <c r="AH3" s="140"/>
      <c r="AI3" s="140"/>
      <c r="AJ3" s="140"/>
      <c r="AK3" s="140"/>
      <c r="AL3" s="140"/>
      <c r="AM3" s="140"/>
      <c r="AN3" s="140"/>
      <c r="AO3" s="140"/>
      <c r="AP3" s="140"/>
    </row>
    <row r="4" spans="1:52" ht="225" customHeight="1" thickBot="1" x14ac:dyDescent="0.3">
      <c r="A4" s="18"/>
      <c r="B4" s="132" t="str">
        <f>'Приложение 1 (ОТЧЕТНЫЙ ПЕРИОД) '!B4</f>
        <v>городской округ (муниципальный р-н)</v>
      </c>
      <c r="C4" s="20" t="s">
        <v>3</v>
      </c>
      <c r="D4" s="21" t="s">
        <v>4</v>
      </c>
      <c r="E4" s="43" t="str">
        <f>'Приложение 1 (ОТЧЕТНЫЙ ПЕРИОД) '!E4</f>
        <v>2020 г. 
(план в соответствии с бюджетом)</v>
      </c>
      <c r="F4" s="43" t="str">
        <f>'Приложение 1 (ОТЧЕТНЫЙ ПЕРИОД) '!F4</f>
        <v>сумма подписанного контракта по мероприятию</v>
      </c>
      <c r="G4" s="76" t="str">
        <f>'Приложение 1 (ОТЧЕТНЫЙ ПЕРИОД) '!G4</f>
        <v>профинанси-ровано (кассовый расход) /исполнение 
на 01.01.2021</v>
      </c>
      <c r="H4" s="43" t="str">
        <f>'Приложение 1 (ОТЧЕТНЫЙ ПЕРИОД) '!H4</f>
        <v>2021 г.
(план в соответствии с бюджетом)</v>
      </c>
      <c r="I4" s="43" t="str">
        <f>'Приложение 1 (ОТЧЕТНЫЙ ПЕРИОД) '!I4</f>
        <v>2022 г.
 (план в соответствии с бюджетом)</v>
      </c>
      <c r="J4" s="810"/>
      <c r="K4" s="343" t="str">
        <f>'Приложение 1 (ОТЧЕТНЫЙ ПЕРИОД) '!K4</f>
        <v>2019 г.</v>
      </c>
      <c r="L4" s="19" t="str">
        <f>'Приложение 1 (ОТЧЕТНЫЙ ПЕРИОД) '!L4</f>
        <v>2023 г.</v>
      </c>
      <c r="M4" s="344" t="str">
        <f>'Приложение 1 (ОТЧЕТНЫЙ ПЕРИОД) '!M4</f>
        <v>2024 г.</v>
      </c>
      <c r="N4" s="811"/>
      <c r="P4" s="232" t="s">
        <v>71</v>
      </c>
      <c r="R4" s="153" t="str">
        <f>B4</f>
        <v>городской округ (муниципальный р-н)</v>
      </c>
      <c r="S4" s="154" t="s">
        <v>73</v>
      </c>
      <c r="T4" s="154" t="str">
        <f>E4</f>
        <v>2020 г. 
(план в соответствии с бюджетом)</v>
      </c>
      <c r="U4" s="154" t="str">
        <f t="shared" ref="U4:V4" si="0">F4</f>
        <v>сумма подписанного контракта по мероприятию</v>
      </c>
      <c r="V4" s="287" t="str">
        <f t="shared" si="0"/>
        <v>профинанси-ровано (кассовый расход) /исполнение 
на 01.01.2021</v>
      </c>
      <c r="W4" s="301" t="s">
        <v>101</v>
      </c>
      <c r="X4" s="301" t="s">
        <v>100</v>
      </c>
      <c r="Y4" s="323" t="s">
        <v>97</v>
      </c>
      <c r="Z4" s="140"/>
      <c r="AH4" s="140"/>
      <c r="AI4" s="140"/>
      <c r="AJ4" s="140"/>
      <c r="AK4" s="140"/>
      <c r="AL4" s="140"/>
      <c r="AM4" s="140"/>
      <c r="AN4" s="140"/>
      <c r="AO4" s="140"/>
      <c r="AP4" s="140"/>
    </row>
    <row r="5" spans="1:52" s="32" customFormat="1" ht="24.75" customHeight="1" x14ac:dyDescent="0.25">
      <c r="A5" s="756"/>
      <c r="B5" s="759" t="s">
        <v>45</v>
      </c>
      <c r="C5" s="762"/>
      <c r="D5" s="380" t="s">
        <v>7</v>
      </c>
      <c r="E5" s="381">
        <f t="shared" ref="E5:N5" si="1">E6+E7+E8</f>
        <v>131.035419179</v>
      </c>
      <c r="F5" s="381">
        <f t="shared" si="1"/>
        <v>131.035419179</v>
      </c>
      <c r="G5" s="381">
        <f t="shared" si="1"/>
        <v>131.035881179</v>
      </c>
      <c r="H5" s="381">
        <f t="shared" si="1"/>
        <v>496.09819099999999</v>
      </c>
      <c r="I5" s="381">
        <f t="shared" si="1"/>
        <v>455.72321699999998</v>
      </c>
      <c r="J5" s="751"/>
      <c r="K5" s="382">
        <f t="shared" si="1"/>
        <v>114.57</v>
      </c>
      <c r="L5" s="381">
        <f t="shared" si="1"/>
        <v>98.050000000000011</v>
      </c>
      <c r="M5" s="381">
        <f t="shared" si="1"/>
        <v>23.389999999999997</v>
      </c>
      <c r="N5" s="383">
        <f t="shared" si="1"/>
        <v>1318.866827179</v>
      </c>
      <c r="O5" s="141"/>
      <c r="P5" s="227"/>
      <c r="Q5" s="142"/>
      <c r="R5" s="759" t="str">
        <f>B5</f>
        <v xml:space="preserve">ВСЕГО </v>
      </c>
      <c r="S5" s="58" t="str">
        <f>D5</f>
        <v>Всего</v>
      </c>
      <c r="T5" s="58">
        <f>E5</f>
        <v>131.035419179</v>
      </c>
      <c r="U5" s="58">
        <f t="shared" ref="U5:V5" si="2">F5</f>
        <v>131.035419179</v>
      </c>
      <c r="V5" s="58">
        <f t="shared" si="2"/>
        <v>131.035881179</v>
      </c>
      <c r="W5" s="58">
        <f>F5/E5%</f>
        <v>99.999999999999986</v>
      </c>
      <c r="X5" s="58">
        <f>G5/F5%</f>
        <v>100.00035257642772</v>
      </c>
      <c r="Y5" s="324">
        <f>V5/T5%</f>
        <v>100.00035257642772</v>
      </c>
      <c r="Z5" s="142"/>
      <c r="AH5" s="142"/>
      <c r="AI5" s="142"/>
      <c r="AJ5" s="142"/>
      <c r="AK5" s="142"/>
      <c r="AL5" s="142"/>
      <c r="AM5" s="142"/>
      <c r="AN5" s="142"/>
      <c r="AO5" s="142"/>
      <c r="AP5" s="142"/>
      <c r="AQ5" s="142"/>
      <c r="AR5" s="141"/>
      <c r="AS5" s="141"/>
      <c r="AT5" s="141"/>
      <c r="AU5" s="141"/>
      <c r="AV5" s="141"/>
      <c r="AW5" s="141"/>
      <c r="AX5" s="141"/>
      <c r="AY5" s="141"/>
      <c r="AZ5" s="141"/>
    </row>
    <row r="6" spans="1:52" s="32" customFormat="1" ht="24.75" customHeight="1" x14ac:dyDescent="0.25">
      <c r="A6" s="757"/>
      <c r="B6" s="760"/>
      <c r="C6" s="763"/>
      <c r="D6" s="370" t="s">
        <v>16</v>
      </c>
      <c r="E6" s="371">
        <f t="shared" ref="E6:I8" si="3">E19+E135</f>
        <v>14.739500000000001</v>
      </c>
      <c r="F6" s="371">
        <f t="shared" si="3"/>
        <v>14.739500000000001</v>
      </c>
      <c r="G6" s="371">
        <f t="shared" si="3"/>
        <v>14.739500000000001</v>
      </c>
      <c r="H6" s="371">
        <f t="shared" si="3"/>
        <v>68.02000000000001</v>
      </c>
      <c r="I6" s="371">
        <f t="shared" si="3"/>
        <v>40</v>
      </c>
      <c r="J6" s="752"/>
      <c r="K6" s="378">
        <f t="shared" ref="K6:M8" si="4">K19+K135</f>
        <v>17.52</v>
      </c>
      <c r="L6" s="371">
        <f t="shared" si="4"/>
        <v>0</v>
      </c>
      <c r="M6" s="371">
        <f t="shared" si="4"/>
        <v>0</v>
      </c>
      <c r="N6" s="384">
        <f t="shared" ref="N6" si="5">N19+N135</f>
        <v>140.27950000000001</v>
      </c>
      <c r="O6" s="141"/>
      <c r="P6" s="227"/>
      <c r="Q6" s="142"/>
      <c r="R6" s="760"/>
      <c r="S6" s="159"/>
      <c r="T6" s="159"/>
      <c r="U6" s="159"/>
      <c r="V6" s="159"/>
      <c r="W6" s="155"/>
      <c r="X6" s="156"/>
      <c r="Y6" s="142"/>
      <c r="Z6" s="142"/>
      <c r="AH6" s="142"/>
      <c r="AI6" s="142"/>
      <c r="AJ6" s="142"/>
      <c r="AK6" s="142"/>
      <c r="AL6" s="142"/>
      <c r="AM6" s="142"/>
      <c r="AN6" s="142"/>
      <c r="AO6" s="142"/>
      <c r="AP6" s="142"/>
      <c r="AQ6" s="142"/>
      <c r="AR6" s="141"/>
      <c r="AS6" s="141"/>
      <c r="AT6" s="141"/>
      <c r="AU6" s="141"/>
      <c r="AV6" s="141"/>
      <c r="AW6" s="141"/>
      <c r="AX6" s="141"/>
      <c r="AY6" s="141"/>
      <c r="AZ6" s="141"/>
    </row>
    <row r="7" spans="1:52" s="32" customFormat="1" ht="24.75" customHeight="1" x14ac:dyDescent="0.25">
      <c r="A7" s="757"/>
      <c r="B7" s="760"/>
      <c r="C7" s="763"/>
      <c r="D7" s="370" t="s">
        <v>8</v>
      </c>
      <c r="E7" s="371">
        <f t="shared" si="3"/>
        <v>99.774877000000004</v>
      </c>
      <c r="F7" s="371">
        <f t="shared" si="3"/>
        <v>99.774877000000004</v>
      </c>
      <c r="G7" s="371">
        <f t="shared" si="3"/>
        <v>99.774877000000004</v>
      </c>
      <c r="H7" s="371">
        <f t="shared" si="3"/>
        <v>415.60013600000002</v>
      </c>
      <c r="I7" s="371">
        <f t="shared" si="3"/>
        <v>382.40189199999998</v>
      </c>
      <c r="J7" s="752"/>
      <c r="K7" s="378">
        <f t="shared" si="4"/>
        <v>87.7</v>
      </c>
      <c r="L7" s="371">
        <f t="shared" si="4"/>
        <v>66.23</v>
      </c>
      <c r="M7" s="371">
        <f t="shared" si="4"/>
        <v>12.059999999999999</v>
      </c>
      <c r="N7" s="384">
        <f t="shared" ref="N7" si="6">N20+N136</f>
        <v>1063.766905</v>
      </c>
      <c r="O7" s="141"/>
      <c r="P7" s="227"/>
      <c r="Q7" s="142"/>
      <c r="R7" s="760"/>
      <c r="S7" s="159"/>
      <c r="T7" s="159"/>
      <c r="U7" s="159"/>
      <c r="V7" s="159"/>
      <c r="W7" s="155"/>
      <c r="X7" s="156"/>
      <c r="Y7" s="142"/>
      <c r="Z7" s="142"/>
      <c r="AH7" s="142"/>
      <c r="AI7" s="142"/>
      <c r="AJ7" s="142"/>
      <c r="AK7" s="142"/>
      <c r="AL7" s="142"/>
      <c r="AM7" s="142"/>
      <c r="AN7" s="142"/>
      <c r="AO7" s="142"/>
      <c r="AP7" s="142"/>
      <c r="AQ7" s="142"/>
      <c r="AR7" s="141"/>
      <c r="AS7" s="141"/>
      <c r="AT7" s="141"/>
      <c r="AU7" s="141"/>
      <c r="AV7" s="141"/>
      <c r="AW7" s="141"/>
      <c r="AX7" s="141"/>
      <c r="AY7" s="141"/>
      <c r="AZ7" s="141"/>
    </row>
    <row r="8" spans="1:52" s="32" customFormat="1" ht="24.75" customHeight="1" thickBot="1" x14ac:dyDescent="0.3">
      <c r="A8" s="757"/>
      <c r="B8" s="760"/>
      <c r="C8" s="764"/>
      <c r="D8" s="385" t="s">
        <v>9</v>
      </c>
      <c r="E8" s="386">
        <f t="shared" si="3"/>
        <v>16.521042178999998</v>
      </c>
      <c r="F8" s="386">
        <f t="shared" si="3"/>
        <v>16.521042178999998</v>
      </c>
      <c r="G8" s="386">
        <f t="shared" si="3"/>
        <v>16.521504178999997</v>
      </c>
      <c r="H8" s="386">
        <f t="shared" si="3"/>
        <v>12.478054999999999</v>
      </c>
      <c r="I8" s="386">
        <f t="shared" si="3"/>
        <v>33.321325000000009</v>
      </c>
      <c r="J8" s="753"/>
      <c r="K8" s="387">
        <f t="shared" si="4"/>
        <v>9.3500000000000014</v>
      </c>
      <c r="L8" s="386">
        <f t="shared" si="4"/>
        <v>31.82</v>
      </c>
      <c r="M8" s="386">
        <f t="shared" si="4"/>
        <v>11.329999999999998</v>
      </c>
      <c r="N8" s="388">
        <f t="shared" ref="N8" si="7">N21+N137</f>
        <v>114.82042217899999</v>
      </c>
      <c r="O8" s="141"/>
      <c r="P8" s="227"/>
      <c r="Q8" s="142"/>
      <c r="R8" s="761"/>
      <c r="S8" s="160"/>
      <c r="T8" s="160"/>
      <c r="U8" s="160"/>
      <c r="V8" s="160"/>
      <c r="W8" s="157"/>
      <c r="X8" s="158"/>
      <c r="Y8" s="142"/>
      <c r="Z8" s="142"/>
      <c r="AH8" s="142"/>
      <c r="AI8" s="142"/>
      <c r="AJ8" s="142"/>
      <c r="AK8" s="142"/>
      <c r="AL8" s="142"/>
      <c r="AM8" s="142"/>
      <c r="AN8" s="142"/>
      <c r="AO8" s="142"/>
      <c r="AP8" s="142"/>
      <c r="AQ8" s="142"/>
      <c r="AR8" s="141"/>
      <c r="AS8" s="141"/>
      <c r="AT8" s="141"/>
      <c r="AU8" s="141"/>
      <c r="AV8" s="141"/>
      <c r="AW8" s="141"/>
      <c r="AX8" s="141"/>
      <c r="AY8" s="141"/>
      <c r="AZ8" s="141"/>
    </row>
    <row r="9" spans="1:52" s="31" customFormat="1" ht="11.25" customHeight="1" x14ac:dyDescent="0.25">
      <c r="A9" s="181"/>
      <c r="B9" s="175"/>
      <c r="C9" s="176"/>
      <c r="D9" s="177"/>
      <c r="E9" s="178"/>
      <c r="F9" s="178"/>
      <c r="G9" s="178"/>
      <c r="H9" s="178"/>
      <c r="I9" s="178"/>
      <c r="J9" s="178"/>
      <c r="K9" s="262"/>
      <c r="L9" s="178"/>
      <c r="M9" s="178"/>
      <c r="N9" s="179"/>
      <c r="O9" s="143"/>
      <c r="P9" s="228"/>
      <c r="Q9" s="144"/>
      <c r="R9" s="144"/>
      <c r="S9" s="135"/>
      <c r="T9" s="135"/>
      <c r="U9" s="135"/>
      <c r="V9" s="135"/>
      <c r="W9" s="144"/>
      <c r="X9" s="144"/>
      <c r="Y9" s="144"/>
      <c r="Z9" s="144"/>
      <c r="AH9" s="144"/>
      <c r="AI9" s="144"/>
      <c r="AJ9" s="144"/>
      <c r="AK9" s="144"/>
      <c r="AL9" s="144"/>
      <c r="AM9" s="144"/>
      <c r="AN9" s="144"/>
      <c r="AO9" s="144"/>
      <c r="AP9" s="144"/>
      <c r="AQ9" s="144"/>
      <c r="AR9" s="143"/>
      <c r="AS9" s="143"/>
      <c r="AT9" s="143"/>
      <c r="AU9" s="143"/>
      <c r="AV9" s="143"/>
      <c r="AW9" s="143"/>
      <c r="AX9" s="143"/>
      <c r="AY9" s="143"/>
      <c r="AZ9" s="143"/>
    </row>
    <row r="10" spans="1:52" s="31" customFormat="1" ht="11.25" customHeight="1" x14ac:dyDescent="0.25">
      <c r="A10" s="182"/>
      <c r="B10" s="123"/>
      <c r="C10" s="45"/>
      <c r="D10" s="49"/>
      <c r="E10" s="46"/>
      <c r="F10" s="46"/>
      <c r="G10" s="46"/>
      <c r="H10" s="46"/>
      <c r="I10" s="46"/>
      <c r="J10" s="46"/>
      <c r="K10" s="263"/>
      <c r="L10" s="46"/>
      <c r="M10" s="46"/>
      <c r="N10" s="47"/>
      <c r="O10" s="143"/>
      <c r="P10" s="228"/>
      <c r="Q10" s="144"/>
      <c r="R10" s="144"/>
      <c r="S10" s="135"/>
      <c r="T10" s="135"/>
      <c r="U10" s="135"/>
      <c r="V10" s="135"/>
      <c r="W10" s="144"/>
      <c r="X10" s="144"/>
      <c r="Y10" s="144"/>
      <c r="Z10" s="144"/>
      <c r="AH10" s="144"/>
      <c r="AI10" s="144"/>
      <c r="AJ10" s="144"/>
      <c r="AK10" s="144"/>
      <c r="AL10" s="144"/>
      <c r="AM10" s="144"/>
      <c r="AN10" s="144"/>
      <c r="AO10" s="144"/>
      <c r="AP10" s="144"/>
      <c r="AQ10" s="144"/>
      <c r="AR10" s="143"/>
      <c r="AS10" s="143"/>
      <c r="AT10" s="143"/>
      <c r="AU10" s="143"/>
      <c r="AV10" s="143"/>
      <c r="AW10" s="143"/>
      <c r="AX10" s="143"/>
      <c r="AY10" s="143"/>
      <c r="AZ10" s="143"/>
    </row>
    <row r="11" spans="1:52" s="31" customFormat="1" ht="17.25" customHeight="1" x14ac:dyDescent="0.35">
      <c r="A11" s="182"/>
      <c r="B11" s="124" t="s">
        <v>71</v>
      </c>
      <c r="C11" s="106"/>
      <c r="D11" s="111" t="s">
        <v>7</v>
      </c>
      <c r="E11" s="125">
        <f>E5-'Приложение 1 (ОТЧЕТНЫЙ ПЕРИОД) '!E5</f>
        <v>0</v>
      </c>
      <c r="F11" s="125">
        <f>F5-'Приложение 1 (ОТЧЕТНЫЙ ПЕРИОД) '!F5</f>
        <v>0</v>
      </c>
      <c r="G11" s="125">
        <f>G5-'Приложение 1 (ОТЧЕТНЫЙ ПЕРИОД) '!G5</f>
        <v>0</v>
      </c>
      <c r="H11" s="125">
        <f>H5-'Приложение 1 (ОТЧЕТНЫЙ ПЕРИОД) '!H5</f>
        <v>0</v>
      </c>
      <c r="I11" s="125">
        <f>I5-'Приложение 1 (ОТЧЕТНЫЙ ПЕРИОД) '!I5</f>
        <v>0</v>
      </c>
      <c r="J11" s="125"/>
      <c r="K11" s="264">
        <f>K5-'Приложение 1 (ОТЧЕТНЫЙ ПЕРИОД) '!K5</f>
        <v>0</v>
      </c>
      <c r="L11" s="125">
        <f>L5-'Приложение 1 (ОТЧЕТНЫЙ ПЕРИОД) '!L5</f>
        <v>0</v>
      </c>
      <c r="M11" s="125">
        <f>M5-'Приложение 1 (ОТЧЕТНЫЙ ПЕРИОД) '!M5</f>
        <v>0</v>
      </c>
      <c r="N11" s="126">
        <f>N5-'Приложение 1 (ОТЧЕТНЫЙ ПЕРИОД) '!N5</f>
        <v>0</v>
      </c>
      <c r="O11" s="145"/>
      <c r="P11" s="229">
        <f>SUM(E11:O11)</f>
        <v>0</v>
      </c>
      <c r="Q11" s="144"/>
      <c r="R11" s="144"/>
      <c r="S11" s="135"/>
      <c r="T11" s="135"/>
      <c r="U11" s="135"/>
      <c r="V11" s="135"/>
      <c r="W11" s="144"/>
      <c r="X11" s="144"/>
      <c r="Y11" s="144"/>
      <c r="Z11" s="144"/>
      <c r="AH11" s="144"/>
      <c r="AI11" s="144"/>
      <c r="AJ11" s="144"/>
      <c r="AK11" s="144"/>
      <c r="AL11" s="144"/>
      <c r="AM11" s="144"/>
      <c r="AN11" s="144"/>
      <c r="AO11" s="144"/>
      <c r="AP11" s="144"/>
      <c r="AQ11" s="144"/>
      <c r="AR11" s="143"/>
      <c r="AS11" s="143"/>
      <c r="AT11" s="143"/>
      <c r="AU11" s="143"/>
      <c r="AV11" s="143"/>
      <c r="AW11" s="143"/>
      <c r="AX11" s="143"/>
      <c r="AY11" s="143"/>
      <c r="AZ11" s="143"/>
    </row>
    <row r="12" spans="1:52" s="31" customFormat="1" ht="22.5" customHeight="1" x14ac:dyDescent="0.35">
      <c r="A12" s="182"/>
      <c r="B12" s="124" t="s">
        <v>71</v>
      </c>
      <c r="C12" s="106"/>
      <c r="D12" s="111" t="s">
        <v>16</v>
      </c>
      <c r="E12" s="125">
        <f>E6-'Приложение 1 (ОТЧЕТНЫЙ ПЕРИОД) '!E6</f>
        <v>0</v>
      </c>
      <c r="F12" s="125">
        <f>F6-'Приложение 1 (ОТЧЕТНЫЙ ПЕРИОД) '!F6</f>
        <v>0</v>
      </c>
      <c r="G12" s="125">
        <f>G6-'Приложение 1 (ОТЧЕТНЫЙ ПЕРИОД) '!G6</f>
        <v>0</v>
      </c>
      <c r="H12" s="125">
        <f>H6-'Приложение 1 (ОТЧЕТНЫЙ ПЕРИОД) '!H6</f>
        <v>0</v>
      </c>
      <c r="I12" s="125">
        <f>I6-'Приложение 1 (ОТЧЕТНЫЙ ПЕРИОД) '!I6</f>
        <v>0</v>
      </c>
      <c r="J12" s="125"/>
      <c r="K12" s="264">
        <f>K6-'Приложение 1 (ОТЧЕТНЫЙ ПЕРИОД) '!K6</f>
        <v>0</v>
      </c>
      <c r="L12" s="125">
        <f>L6-'Приложение 1 (ОТЧЕТНЫЙ ПЕРИОД) '!L6</f>
        <v>0</v>
      </c>
      <c r="M12" s="125">
        <f>M6-'Приложение 1 (ОТЧЕТНЫЙ ПЕРИОД) '!M6</f>
        <v>0</v>
      </c>
      <c r="N12" s="126">
        <f>N6-'Приложение 1 (ОТЧЕТНЫЙ ПЕРИОД) '!N6</f>
        <v>0</v>
      </c>
      <c r="O12" s="145"/>
      <c r="P12" s="229">
        <f t="shared" ref="P12:P14" si="8">SUM(E12:O12)</f>
        <v>0</v>
      </c>
      <c r="Q12" s="144"/>
      <c r="R12" s="144"/>
      <c r="S12" s="135"/>
      <c r="T12" s="135"/>
      <c r="U12" s="135"/>
      <c r="V12" s="135"/>
      <c r="W12" s="144"/>
      <c r="X12" s="144"/>
      <c r="Y12" s="144"/>
      <c r="Z12" s="144"/>
      <c r="AH12" s="144"/>
      <c r="AI12" s="144"/>
      <c r="AJ12" s="144"/>
      <c r="AK12" s="144"/>
      <c r="AL12" s="144"/>
      <c r="AM12" s="144"/>
      <c r="AN12" s="144"/>
      <c r="AO12" s="144"/>
      <c r="AP12" s="144"/>
      <c r="AQ12" s="144"/>
      <c r="AR12" s="143"/>
      <c r="AS12" s="143"/>
      <c r="AT12" s="143"/>
      <c r="AU12" s="143"/>
      <c r="AV12" s="143"/>
      <c r="AW12" s="143"/>
      <c r="AX12" s="143"/>
      <c r="AY12" s="143"/>
      <c r="AZ12" s="143"/>
    </row>
    <row r="13" spans="1:52" s="31" customFormat="1" ht="21" customHeight="1" x14ac:dyDescent="0.35">
      <c r="A13" s="182"/>
      <c r="B13" s="124" t="s">
        <v>71</v>
      </c>
      <c r="C13" s="106"/>
      <c r="D13" s="111" t="s">
        <v>8</v>
      </c>
      <c r="E13" s="125">
        <f>E7-'Приложение 1 (ОТЧЕТНЫЙ ПЕРИОД) '!E7</f>
        <v>0</v>
      </c>
      <c r="F13" s="125">
        <f>F7-'Приложение 1 (ОТЧЕТНЫЙ ПЕРИОД) '!F7</f>
        <v>0</v>
      </c>
      <c r="G13" s="125">
        <f>G7-'Приложение 1 (ОТЧЕТНЫЙ ПЕРИОД) '!G7</f>
        <v>0</v>
      </c>
      <c r="H13" s="125">
        <f>H7-'Приложение 1 (ОТЧЕТНЫЙ ПЕРИОД) '!H7</f>
        <v>0</v>
      </c>
      <c r="I13" s="125">
        <f>I7-'Приложение 1 (ОТЧЕТНЫЙ ПЕРИОД) '!I7</f>
        <v>0</v>
      </c>
      <c r="J13" s="125"/>
      <c r="K13" s="264">
        <f>K7-'Приложение 1 (ОТЧЕТНЫЙ ПЕРИОД) '!K7</f>
        <v>0</v>
      </c>
      <c r="L13" s="125">
        <f>L7-'Приложение 1 (ОТЧЕТНЫЙ ПЕРИОД) '!L7</f>
        <v>0</v>
      </c>
      <c r="M13" s="125">
        <f>M7-'Приложение 1 (ОТЧЕТНЫЙ ПЕРИОД) '!M7</f>
        <v>0</v>
      </c>
      <c r="N13" s="126">
        <f>N7-'Приложение 1 (ОТЧЕТНЫЙ ПЕРИОД) '!N7</f>
        <v>0</v>
      </c>
      <c r="O13" s="145"/>
      <c r="P13" s="229">
        <f t="shared" si="8"/>
        <v>0</v>
      </c>
      <c r="Q13" s="144"/>
      <c r="R13" s="144"/>
      <c r="S13" s="135"/>
      <c r="T13" s="135"/>
      <c r="U13" s="135"/>
      <c r="V13" s="135"/>
      <c r="W13" s="144"/>
      <c r="X13" s="144"/>
      <c r="Y13" s="144"/>
      <c r="Z13" s="144"/>
      <c r="AH13" s="144"/>
      <c r="AI13" s="144"/>
      <c r="AJ13" s="144"/>
      <c r="AK13" s="144"/>
      <c r="AL13" s="144"/>
      <c r="AM13" s="144"/>
      <c r="AN13" s="144"/>
      <c r="AO13" s="144"/>
      <c r="AP13" s="144"/>
      <c r="AQ13" s="144"/>
      <c r="AR13" s="143"/>
      <c r="AS13" s="143"/>
      <c r="AT13" s="143"/>
      <c r="AU13" s="143"/>
      <c r="AV13" s="143"/>
      <c r="AW13" s="143"/>
      <c r="AX13" s="143"/>
      <c r="AY13" s="143"/>
      <c r="AZ13" s="143"/>
    </row>
    <row r="14" spans="1:52" s="31" customFormat="1" ht="22.5" customHeight="1" x14ac:dyDescent="0.35">
      <c r="A14" s="182"/>
      <c r="B14" s="124" t="s">
        <v>71</v>
      </c>
      <c r="C14" s="106"/>
      <c r="D14" s="111" t="s">
        <v>9</v>
      </c>
      <c r="E14" s="125">
        <f>E8-'Приложение 1 (ОТЧЕТНЫЙ ПЕРИОД) '!E8</f>
        <v>0</v>
      </c>
      <c r="F14" s="125">
        <f>F8-'Приложение 1 (ОТЧЕТНЫЙ ПЕРИОД) '!F8</f>
        <v>0</v>
      </c>
      <c r="G14" s="125">
        <f>G8-'Приложение 1 (ОТЧЕТНЫЙ ПЕРИОД) '!G8</f>
        <v>0</v>
      </c>
      <c r="H14" s="125">
        <f>H8-'Приложение 1 (ОТЧЕТНЫЙ ПЕРИОД) '!H8</f>
        <v>0</v>
      </c>
      <c r="I14" s="125">
        <f>I8-'Приложение 1 (ОТЧЕТНЫЙ ПЕРИОД) '!I8</f>
        <v>0</v>
      </c>
      <c r="J14" s="125"/>
      <c r="K14" s="264">
        <f>K8-'Приложение 1 (ОТЧЕТНЫЙ ПЕРИОД) '!K8</f>
        <v>0</v>
      </c>
      <c r="L14" s="125">
        <f>L8-'Приложение 1 (ОТЧЕТНЫЙ ПЕРИОД) '!L8</f>
        <v>0</v>
      </c>
      <c r="M14" s="125">
        <f>M8-'Приложение 1 (ОТЧЕТНЫЙ ПЕРИОД) '!M8</f>
        <v>0</v>
      </c>
      <c r="N14" s="126">
        <f>N8-'Приложение 1 (ОТЧЕТНЫЙ ПЕРИОД) '!N8</f>
        <v>0</v>
      </c>
      <c r="O14" s="145"/>
      <c r="P14" s="229">
        <f t="shared" si="8"/>
        <v>0</v>
      </c>
      <c r="Q14" s="144"/>
      <c r="R14" s="144"/>
      <c r="S14" s="135"/>
      <c r="T14" s="135"/>
      <c r="U14" s="135"/>
      <c r="V14" s="135"/>
      <c r="W14" s="144"/>
      <c r="X14" s="144"/>
      <c r="Y14" s="144"/>
      <c r="Z14" s="144"/>
      <c r="AH14" s="144"/>
      <c r="AI14" s="144"/>
      <c r="AJ14" s="144"/>
      <c r="AK14" s="144"/>
      <c r="AL14" s="144"/>
      <c r="AM14" s="144"/>
      <c r="AN14" s="144"/>
      <c r="AO14" s="144"/>
      <c r="AP14" s="144"/>
      <c r="AQ14" s="144"/>
      <c r="AR14" s="143"/>
      <c r="AS14" s="143"/>
      <c r="AT14" s="143"/>
      <c r="AU14" s="143"/>
      <c r="AV14" s="143"/>
      <c r="AW14" s="143"/>
      <c r="AX14" s="143"/>
      <c r="AY14" s="143"/>
      <c r="AZ14" s="143"/>
    </row>
    <row r="15" spans="1:52" s="31" customFormat="1" ht="7.5" customHeight="1" x14ac:dyDescent="0.35">
      <c r="A15" s="182"/>
      <c r="B15" s="124"/>
      <c r="C15" s="106"/>
      <c r="D15" s="111"/>
      <c r="E15" s="125"/>
      <c r="F15" s="125"/>
      <c r="G15" s="125"/>
      <c r="H15" s="125"/>
      <c r="I15" s="125"/>
      <c r="J15" s="125"/>
      <c r="K15" s="264"/>
      <c r="L15" s="125"/>
      <c r="M15" s="125"/>
      <c r="N15" s="126"/>
      <c r="O15" s="145"/>
      <c r="P15" s="229"/>
      <c r="Q15" s="144"/>
      <c r="R15" s="144"/>
      <c r="S15" s="135"/>
      <c r="T15" s="135"/>
      <c r="U15" s="135"/>
      <c r="V15" s="135"/>
      <c r="W15" s="144"/>
      <c r="X15" s="144"/>
      <c r="Y15" s="144"/>
      <c r="Z15" s="144"/>
      <c r="AH15" s="144"/>
      <c r="AI15" s="144"/>
      <c r="AJ15" s="144"/>
      <c r="AK15" s="144"/>
      <c r="AL15" s="144"/>
      <c r="AM15" s="144"/>
      <c r="AN15" s="144"/>
      <c r="AO15" s="144"/>
      <c r="AP15" s="144"/>
      <c r="AQ15" s="144"/>
      <c r="AR15" s="143"/>
      <c r="AS15" s="143"/>
      <c r="AT15" s="143"/>
      <c r="AU15" s="143"/>
      <c r="AV15" s="143"/>
      <c r="AW15" s="143"/>
      <c r="AX15" s="143"/>
      <c r="AY15" s="143"/>
      <c r="AZ15" s="143"/>
    </row>
    <row r="16" spans="1:52" s="31" customFormat="1" ht="11.25" customHeight="1" x14ac:dyDescent="0.25">
      <c r="A16" s="44"/>
      <c r="B16" s="48"/>
      <c r="C16" s="45"/>
      <c r="D16" s="49"/>
      <c r="E16" s="46"/>
      <c r="F16" s="46"/>
      <c r="G16" s="46"/>
      <c r="H16" s="46"/>
      <c r="I16" s="46"/>
      <c r="J16" s="46"/>
      <c r="K16" s="263"/>
      <c r="L16" s="46"/>
      <c r="M16" s="46"/>
      <c r="N16" s="47"/>
      <c r="O16" s="143"/>
      <c r="P16" s="228"/>
      <c r="Q16" s="144"/>
      <c r="R16" s="144"/>
      <c r="S16" s="135"/>
      <c r="T16" s="135"/>
      <c r="U16" s="135"/>
      <c r="V16" s="135"/>
      <c r="W16" s="144"/>
      <c r="X16" s="144"/>
      <c r="Y16" s="144"/>
      <c r="Z16" s="144"/>
      <c r="AH16" s="144"/>
      <c r="AI16" s="144"/>
      <c r="AJ16" s="144"/>
      <c r="AK16" s="144"/>
      <c r="AL16" s="144"/>
      <c r="AM16" s="144"/>
      <c r="AN16" s="144"/>
      <c r="AO16" s="144"/>
      <c r="AP16" s="144"/>
      <c r="AQ16" s="144"/>
      <c r="AR16" s="143"/>
      <c r="AS16" s="143"/>
      <c r="AT16" s="143"/>
      <c r="AU16" s="143"/>
      <c r="AV16" s="143"/>
      <c r="AW16" s="143"/>
      <c r="AX16" s="143"/>
      <c r="AY16" s="143"/>
      <c r="AZ16" s="143"/>
    </row>
    <row r="17" spans="1:52" s="31" customFormat="1" ht="29.25" customHeight="1" thickBot="1" x14ac:dyDescent="0.3">
      <c r="A17" s="220"/>
      <c r="B17" s="221"/>
      <c r="C17" s="222"/>
      <c r="D17" s="223"/>
      <c r="E17" s="224"/>
      <c r="F17" s="224"/>
      <c r="G17" s="224"/>
      <c r="H17" s="224"/>
      <c r="I17" s="224"/>
      <c r="J17" s="224"/>
      <c r="K17" s="265"/>
      <c r="L17" s="224"/>
      <c r="M17" s="224"/>
      <c r="N17" s="225"/>
      <c r="O17" s="143"/>
      <c r="P17" s="228"/>
      <c r="Q17" s="144"/>
      <c r="R17" s="144"/>
      <c r="S17" s="135"/>
      <c r="T17" s="135"/>
      <c r="U17" s="325"/>
      <c r="V17" s="325"/>
      <c r="W17" s="326"/>
      <c r="X17" s="327"/>
      <c r="Y17" s="402" t="s">
        <v>88</v>
      </c>
      <c r="Z17" s="144"/>
      <c r="AH17" s="144"/>
      <c r="AI17" s="144"/>
      <c r="AJ17" s="144"/>
      <c r="AK17" s="144"/>
      <c r="AL17" s="144"/>
      <c r="AM17" s="144"/>
      <c r="AN17" s="144"/>
      <c r="AO17" s="144"/>
      <c r="AP17" s="144"/>
      <c r="AQ17" s="144"/>
      <c r="AR17" s="143"/>
      <c r="AS17" s="143"/>
      <c r="AT17" s="143"/>
      <c r="AU17" s="143"/>
      <c r="AV17" s="143"/>
      <c r="AW17" s="143"/>
      <c r="AX17" s="143"/>
      <c r="AY17" s="143"/>
      <c r="AZ17" s="143"/>
    </row>
    <row r="18" spans="1:52" s="32" customFormat="1" ht="24.75" customHeight="1" x14ac:dyDescent="0.25">
      <c r="A18" s="724"/>
      <c r="B18" s="721" t="s">
        <v>108</v>
      </c>
      <c r="C18" s="731"/>
      <c r="D18" s="59" t="s">
        <v>7</v>
      </c>
      <c r="E18" s="60">
        <f>'Приложение 1 (ОТЧЕТНЫЙ ПЕРИОД) '!E10</f>
        <v>122.995519179</v>
      </c>
      <c r="F18" s="60">
        <f>'Приложение 1 (ОТЧЕТНЫЙ ПЕРИОД) '!F10</f>
        <v>122.995519179</v>
      </c>
      <c r="G18" s="60">
        <f>'Приложение 1 (ОТЧЕТНЫЙ ПЕРИОД) '!G10</f>
        <v>122.995981179</v>
      </c>
      <c r="H18" s="60">
        <f>'Приложение 1 (ОТЧЕТНЫЙ ПЕРИОД) '!H10</f>
        <v>496.09819099999999</v>
      </c>
      <c r="I18" s="60">
        <f>'Приложение 1 (ОТЧЕТНЫЙ ПЕРИОД) '!I10</f>
        <v>455.72321699999998</v>
      </c>
      <c r="J18" s="814"/>
      <c r="K18" s="241">
        <f>'Приложение 1 (ОТЧЕТНЫЙ ПЕРИОД) '!K10</f>
        <v>114.57</v>
      </c>
      <c r="L18" s="60">
        <f>'Приложение 1 (ОТЧЕТНЫЙ ПЕРИОД) '!L10</f>
        <v>98.050000000000011</v>
      </c>
      <c r="M18" s="60">
        <f>'Приложение 1 (ОТЧЕТНЫЙ ПЕРИОД) '!M10</f>
        <v>23.389999999999997</v>
      </c>
      <c r="N18" s="61">
        <f>'Приложение 1 (ОТЧЕТНЫЙ ПЕРИОД) '!N10</f>
        <v>1310.8269271789998</v>
      </c>
      <c r="O18" s="141"/>
      <c r="P18" s="227"/>
      <c r="Q18" s="142"/>
      <c r="R18" s="804" t="str">
        <f>B18</f>
        <v xml:space="preserve">Всего по мероприятиям 
национальных проектов  </v>
      </c>
      <c r="S18" s="277" t="str">
        <f>D18</f>
        <v>Всего</v>
      </c>
      <c r="T18" s="277">
        <f>E18</f>
        <v>122.995519179</v>
      </c>
      <c r="U18" s="277">
        <f t="shared" ref="U18" si="9">F18</f>
        <v>122.995519179</v>
      </c>
      <c r="V18" s="277">
        <f t="shared" ref="V18" si="10">G18</f>
        <v>122.995981179</v>
      </c>
      <c r="W18" s="277">
        <f>F18/E18%</f>
        <v>100</v>
      </c>
      <c r="X18" s="277">
        <f>G18/F18%</f>
        <v>100.00037562343985</v>
      </c>
      <c r="Y18" s="324">
        <f>V18/T18%</f>
        <v>100.00037562343985</v>
      </c>
      <c r="Z18" s="142"/>
      <c r="AH18" s="142"/>
      <c r="AI18" s="142"/>
      <c r="AJ18" s="142"/>
      <c r="AK18" s="142"/>
      <c r="AL18" s="142"/>
      <c r="AM18" s="142"/>
      <c r="AN18" s="142"/>
      <c r="AO18" s="142"/>
      <c r="AP18" s="142"/>
      <c r="AQ18" s="142"/>
      <c r="AR18" s="141"/>
      <c r="AS18" s="141"/>
      <c r="AT18" s="141"/>
      <c r="AU18" s="141"/>
      <c r="AV18" s="141"/>
      <c r="AW18" s="141"/>
      <c r="AX18" s="141"/>
      <c r="AY18" s="141"/>
      <c r="AZ18" s="141"/>
    </row>
    <row r="19" spans="1:52" s="32" customFormat="1" ht="24.75" customHeight="1" x14ac:dyDescent="0.25">
      <c r="A19" s="725"/>
      <c r="B19" s="722"/>
      <c r="C19" s="732"/>
      <c r="D19" s="50" t="s">
        <v>16</v>
      </c>
      <c r="E19" s="75">
        <f>'Приложение 1 (ОТЧЕТНЫЙ ПЕРИОД) '!E11</f>
        <v>14.314500000000001</v>
      </c>
      <c r="F19" s="75">
        <f>'Приложение 1 (ОТЧЕТНЫЙ ПЕРИОД) '!F11</f>
        <v>14.314500000000001</v>
      </c>
      <c r="G19" s="75">
        <f>'Приложение 1 (ОТЧЕТНЫЙ ПЕРИОД) '!G11</f>
        <v>14.314500000000001</v>
      </c>
      <c r="H19" s="75">
        <f>'Приложение 1 (ОТЧЕТНЫЙ ПЕРИОД) '!H11</f>
        <v>68.02000000000001</v>
      </c>
      <c r="I19" s="75">
        <f>'Приложение 1 (ОТЧЕТНЫЙ ПЕРИОД) '!I11</f>
        <v>40</v>
      </c>
      <c r="J19" s="815"/>
      <c r="K19" s="242">
        <f>'Приложение 1 (ОТЧЕТНЫЙ ПЕРИОД) '!K11</f>
        <v>17.52</v>
      </c>
      <c r="L19" s="75">
        <f>'Приложение 1 (ОТЧЕТНЫЙ ПЕРИОД) '!L11</f>
        <v>0</v>
      </c>
      <c r="M19" s="75">
        <f>'Приложение 1 (ОТЧЕТНЫЙ ПЕРИОД) '!M11</f>
        <v>0</v>
      </c>
      <c r="N19" s="92">
        <f>'Приложение 1 (ОТЧЕТНЫЙ ПЕРИОД) '!N11</f>
        <v>139.8545</v>
      </c>
      <c r="O19" s="141"/>
      <c r="P19" s="227"/>
      <c r="Q19" s="142"/>
      <c r="R19" s="805"/>
      <c r="S19" s="159"/>
      <c r="T19" s="159"/>
      <c r="U19" s="159"/>
      <c r="V19" s="159"/>
      <c r="W19" s="155"/>
      <c r="X19" s="156"/>
      <c r="Y19" s="142"/>
      <c r="Z19" s="142"/>
      <c r="AH19" s="142"/>
      <c r="AI19" s="142"/>
      <c r="AJ19" s="142"/>
      <c r="AK19" s="142"/>
      <c r="AL19" s="142"/>
      <c r="AM19" s="142"/>
      <c r="AN19" s="142"/>
      <c r="AO19" s="142"/>
      <c r="AP19" s="142"/>
      <c r="AQ19" s="142"/>
      <c r="AR19" s="141"/>
      <c r="AS19" s="141"/>
      <c r="AT19" s="141"/>
      <c r="AU19" s="141"/>
      <c r="AV19" s="141"/>
      <c r="AW19" s="141"/>
      <c r="AX19" s="141"/>
      <c r="AY19" s="141"/>
      <c r="AZ19" s="141"/>
    </row>
    <row r="20" spans="1:52" s="32" customFormat="1" ht="24.75" customHeight="1" x14ac:dyDescent="0.25">
      <c r="A20" s="725"/>
      <c r="B20" s="722"/>
      <c r="C20" s="732"/>
      <c r="D20" s="50" t="s">
        <v>8</v>
      </c>
      <c r="E20" s="75">
        <f>'Приложение 1 (ОТЧЕТНЫЙ ПЕРИОД) '!E12</f>
        <v>92.239877000000007</v>
      </c>
      <c r="F20" s="75">
        <f>'Приложение 1 (ОТЧЕТНЫЙ ПЕРИОД) '!F12</f>
        <v>92.239877000000007</v>
      </c>
      <c r="G20" s="75">
        <f>'Приложение 1 (ОТЧЕТНЫЙ ПЕРИОД) '!G12</f>
        <v>92.239877000000007</v>
      </c>
      <c r="H20" s="75">
        <f>'Приложение 1 (ОТЧЕТНЫЙ ПЕРИОД) '!H12</f>
        <v>415.60013600000002</v>
      </c>
      <c r="I20" s="75">
        <f>'Приложение 1 (ОТЧЕТНЫЙ ПЕРИОД) '!I12</f>
        <v>382.40189199999998</v>
      </c>
      <c r="J20" s="815"/>
      <c r="K20" s="242">
        <f>'Приложение 1 (ОТЧЕТНЫЙ ПЕРИОД) '!K12</f>
        <v>87.7</v>
      </c>
      <c r="L20" s="75">
        <f>'Приложение 1 (ОТЧЕТНЫЙ ПЕРИОД) '!L12</f>
        <v>66.23</v>
      </c>
      <c r="M20" s="75">
        <f>'Приложение 1 (ОТЧЕТНЫЙ ПЕРИОД) '!M12</f>
        <v>12.059999999999999</v>
      </c>
      <c r="N20" s="92">
        <f>'Приложение 1 (ОТЧЕТНЫЙ ПЕРИОД) '!N12</f>
        <v>1056.2319049999999</v>
      </c>
      <c r="O20" s="141"/>
      <c r="P20" s="227"/>
      <c r="Q20" s="142"/>
      <c r="R20" s="805"/>
      <c r="S20" s="159"/>
      <c r="T20" s="159"/>
      <c r="U20" s="159"/>
      <c r="V20" s="159"/>
      <c r="W20" s="155"/>
      <c r="X20" s="156"/>
      <c r="Y20" s="142"/>
      <c r="Z20" s="142"/>
      <c r="AH20" s="142"/>
      <c r="AI20" s="142"/>
      <c r="AJ20" s="142"/>
      <c r="AK20" s="142"/>
      <c r="AL20" s="142"/>
      <c r="AM20" s="142"/>
      <c r="AN20" s="142"/>
      <c r="AO20" s="142"/>
      <c r="AP20" s="142"/>
      <c r="AQ20" s="142"/>
      <c r="AR20" s="141"/>
      <c r="AS20" s="141"/>
      <c r="AT20" s="141"/>
      <c r="AU20" s="141"/>
      <c r="AV20" s="141"/>
      <c r="AW20" s="141"/>
      <c r="AX20" s="141"/>
      <c r="AY20" s="141"/>
      <c r="AZ20" s="141"/>
    </row>
    <row r="21" spans="1:52" s="32" customFormat="1" ht="24.75" customHeight="1" thickBot="1" x14ac:dyDescent="0.3">
      <c r="A21" s="726"/>
      <c r="B21" s="723"/>
      <c r="C21" s="733"/>
      <c r="D21" s="364" t="s">
        <v>9</v>
      </c>
      <c r="E21" s="365">
        <f>'Приложение 1 (ОТЧЕТНЫЙ ПЕРИОД) '!E13</f>
        <v>16.441142179</v>
      </c>
      <c r="F21" s="365">
        <f>'Приложение 1 (ОТЧЕТНЫЙ ПЕРИОД) '!F13</f>
        <v>16.441142179</v>
      </c>
      <c r="G21" s="365">
        <f>'Приложение 1 (ОТЧЕТНЫЙ ПЕРИОД) '!G13</f>
        <v>16.441604178999999</v>
      </c>
      <c r="H21" s="365">
        <f>'Приложение 1 (ОТЧЕТНЫЙ ПЕРИОД) '!H13</f>
        <v>12.478054999999999</v>
      </c>
      <c r="I21" s="365">
        <f>'Приложение 1 (ОТЧЕТНЫЙ ПЕРИОД) '!I13</f>
        <v>33.321325000000009</v>
      </c>
      <c r="J21" s="816"/>
      <c r="K21" s="368">
        <f>'Приложение 1 (ОТЧЕТНЫЙ ПЕРИОД) '!K13</f>
        <v>9.3500000000000014</v>
      </c>
      <c r="L21" s="365">
        <f>'Приложение 1 (ОТЧЕТНЫЙ ПЕРИОД) '!L13</f>
        <v>31.82</v>
      </c>
      <c r="M21" s="365">
        <f>'Приложение 1 (ОТЧЕТНЫЙ ПЕРИОД) '!M13</f>
        <v>11.329999999999998</v>
      </c>
      <c r="N21" s="369">
        <f>'Приложение 1 (ОТЧЕТНЫЙ ПЕРИОД) '!N13</f>
        <v>114.740522179</v>
      </c>
      <c r="O21" s="141"/>
      <c r="P21" s="227"/>
      <c r="Q21" s="142"/>
      <c r="R21" s="806"/>
      <c r="S21" s="160"/>
      <c r="T21" s="160"/>
      <c r="U21" s="160"/>
      <c r="V21" s="160"/>
      <c r="W21" s="157"/>
      <c r="X21" s="158"/>
      <c r="Y21" s="142"/>
      <c r="Z21" s="142"/>
      <c r="AH21" s="142"/>
      <c r="AI21" s="142"/>
      <c r="AJ21" s="142"/>
      <c r="AK21" s="142"/>
      <c r="AL21" s="142"/>
      <c r="AM21" s="142"/>
      <c r="AN21" s="142"/>
      <c r="AO21" s="142"/>
      <c r="AP21" s="142"/>
      <c r="AQ21" s="142"/>
      <c r="AR21" s="141"/>
      <c r="AS21" s="141"/>
      <c r="AT21" s="141"/>
      <c r="AU21" s="141"/>
      <c r="AV21" s="141"/>
      <c r="AW21" s="141"/>
      <c r="AX21" s="141"/>
      <c r="AY21" s="141"/>
      <c r="AZ21" s="141"/>
    </row>
    <row r="22" spans="1:52" s="32" customFormat="1" ht="24.75" customHeight="1" x14ac:dyDescent="0.35">
      <c r="A22" s="120"/>
      <c r="B22" s="119"/>
      <c r="C22" s="107"/>
      <c r="D22" s="108" t="s">
        <v>71</v>
      </c>
      <c r="E22" s="109">
        <f>E19+E20+E21</f>
        <v>122.995519179</v>
      </c>
      <c r="F22" s="109">
        <f>F19+F20+F21</f>
        <v>122.995519179</v>
      </c>
      <c r="G22" s="109">
        <f>G19+G20+G21</f>
        <v>122.995981179</v>
      </c>
      <c r="H22" s="109">
        <f>H19+H20+H21</f>
        <v>496.09819099999999</v>
      </c>
      <c r="I22" s="109">
        <f>I19+I20+I21</f>
        <v>455.72321699999998</v>
      </c>
      <c r="J22" s="109"/>
      <c r="K22" s="266">
        <f>K19+K20+K21</f>
        <v>114.57</v>
      </c>
      <c r="L22" s="109">
        <f>L19+L20+L21</f>
        <v>98.050000000000011</v>
      </c>
      <c r="M22" s="109">
        <f>M19+M20+M21</f>
        <v>23.389999999999997</v>
      </c>
      <c r="N22" s="110">
        <f>N19+N20+N21</f>
        <v>1310.8269271789998</v>
      </c>
      <c r="O22" s="146"/>
      <c r="P22" s="230">
        <f>SUM(E22:O22)</f>
        <v>2867.6453547159999</v>
      </c>
      <c r="Q22" s="142"/>
      <c r="R22" s="142"/>
      <c r="S22" s="134"/>
      <c r="T22" s="134"/>
      <c r="U22" s="134"/>
      <c r="V22" s="134"/>
      <c r="W22" s="142"/>
      <c r="X22" s="142"/>
      <c r="Y22" s="142"/>
      <c r="Z22" s="142"/>
      <c r="AH22" s="142"/>
      <c r="AI22" s="142"/>
      <c r="AJ22" s="142"/>
      <c r="AK22" s="142"/>
      <c r="AL22" s="142"/>
      <c r="AM22" s="142"/>
      <c r="AN22" s="142"/>
      <c r="AO22" s="142"/>
      <c r="AP22" s="142"/>
      <c r="AQ22" s="142"/>
      <c r="AR22" s="141"/>
      <c r="AS22" s="141"/>
      <c r="AT22" s="141"/>
      <c r="AU22" s="141"/>
      <c r="AV22" s="141"/>
      <c r="AW22" s="141"/>
      <c r="AX22" s="141"/>
      <c r="AY22" s="141"/>
      <c r="AZ22" s="141"/>
    </row>
    <row r="23" spans="1:52" s="32" customFormat="1" ht="24.75" customHeight="1" x14ac:dyDescent="0.35">
      <c r="A23" s="120"/>
      <c r="B23" s="119"/>
      <c r="C23" s="106"/>
      <c r="D23" s="128" t="s">
        <v>71</v>
      </c>
      <c r="E23" s="129">
        <f>E22-E18</f>
        <v>0</v>
      </c>
      <c r="F23" s="129">
        <f>F22-F18</f>
        <v>0</v>
      </c>
      <c r="G23" s="129">
        <f>G22-G18</f>
        <v>0</v>
      </c>
      <c r="H23" s="129">
        <f>H22-H18</f>
        <v>0</v>
      </c>
      <c r="I23" s="129">
        <f>I22-I18</f>
        <v>0</v>
      </c>
      <c r="J23" s="129"/>
      <c r="K23" s="267">
        <f>K22-K18</f>
        <v>0</v>
      </c>
      <c r="L23" s="129">
        <f>L22-L18</f>
        <v>0</v>
      </c>
      <c r="M23" s="129">
        <f>M22-M18</f>
        <v>0</v>
      </c>
      <c r="N23" s="130">
        <f>N22-N18</f>
        <v>0</v>
      </c>
      <c r="O23" s="141"/>
      <c r="P23" s="229">
        <f>SUM(E23:O23)</f>
        <v>0</v>
      </c>
      <c r="Q23" s="142"/>
      <c r="R23" s="142"/>
      <c r="S23" s="134"/>
      <c r="T23" s="134"/>
      <c r="U23" s="134"/>
      <c r="V23" s="134"/>
      <c r="W23" s="142"/>
      <c r="X23" s="142"/>
      <c r="Y23" s="142"/>
      <c r="Z23" s="142"/>
      <c r="AH23" s="142"/>
      <c r="AI23" s="142"/>
      <c r="AJ23" s="142"/>
      <c r="AK23" s="142"/>
      <c r="AL23" s="142"/>
      <c r="AM23" s="142"/>
      <c r="AN23" s="142"/>
      <c r="AO23" s="142"/>
      <c r="AP23" s="142"/>
      <c r="AQ23" s="142"/>
      <c r="AR23" s="141"/>
      <c r="AS23" s="141"/>
      <c r="AT23" s="141"/>
      <c r="AU23" s="141"/>
      <c r="AV23" s="141"/>
      <c r="AW23" s="141"/>
      <c r="AX23" s="141"/>
      <c r="AY23" s="141"/>
      <c r="AZ23" s="141"/>
    </row>
    <row r="24" spans="1:52" s="32" customFormat="1" ht="24.75" customHeight="1" x14ac:dyDescent="0.35">
      <c r="A24" s="131"/>
      <c r="B24" s="119" t="s">
        <v>71</v>
      </c>
      <c r="C24" s="106"/>
      <c r="D24" s="111" t="s">
        <v>7</v>
      </c>
      <c r="E24" s="112">
        <f t="shared" ref="E24:N24" si="11">E25+E26+E27</f>
        <v>122.995519179</v>
      </c>
      <c r="F24" s="112">
        <f t="shared" si="11"/>
        <v>122.995519179</v>
      </c>
      <c r="G24" s="112">
        <f t="shared" si="11"/>
        <v>122.995981179</v>
      </c>
      <c r="H24" s="112">
        <f t="shared" si="11"/>
        <v>496.09819099999999</v>
      </c>
      <c r="I24" s="112">
        <f t="shared" si="11"/>
        <v>455.72321699999998</v>
      </c>
      <c r="J24" s="112"/>
      <c r="K24" s="268">
        <f t="shared" si="11"/>
        <v>114.57</v>
      </c>
      <c r="L24" s="112">
        <f t="shared" si="11"/>
        <v>98.050000000000011</v>
      </c>
      <c r="M24" s="112">
        <f t="shared" si="11"/>
        <v>23.389999999999997</v>
      </c>
      <c r="N24" s="112">
        <f t="shared" si="11"/>
        <v>1310.8269271789998</v>
      </c>
      <c r="O24" s="141"/>
      <c r="P24" s="229">
        <f>SUM(E24:O24)</f>
        <v>2867.6453547159999</v>
      </c>
      <c r="Q24" s="142"/>
      <c r="R24" s="142"/>
      <c r="S24" s="134"/>
      <c r="T24" s="134"/>
      <c r="U24" s="134"/>
      <c r="V24" s="134"/>
      <c r="W24" s="142"/>
      <c r="X24" s="142"/>
      <c r="Y24" s="142"/>
      <c r="Z24" s="142"/>
      <c r="AH24" s="142"/>
      <c r="AI24" s="142"/>
      <c r="AJ24" s="142"/>
      <c r="AK24" s="142"/>
      <c r="AL24" s="142"/>
      <c r="AM24" s="142"/>
      <c r="AN24" s="142"/>
      <c r="AO24" s="142"/>
      <c r="AP24" s="142"/>
      <c r="AQ24" s="142"/>
      <c r="AR24" s="141"/>
      <c r="AS24" s="141"/>
      <c r="AT24" s="141"/>
      <c r="AU24" s="141"/>
      <c r="AV24" s="141"/>
      <c r="AW24" s="141"/>
      <c r="AX24" s="141"/>
      <c r="AY24" s="141"/>
      <c r="AZ24" s="141"/>
    </row>
    <row r="25" spans="1:52" s="32" customFormat="1" ht="24.75" customHeight="1" x14ac:dyDescent="0.35">
      <c r="A25" s="131"/>
      <c r="B25" s="119" t="s">
        <v>71</v>
      </c>
      <c r="C25" s="106"/>
      <c r="D25" s="111" t="s">
        <v>16</v>
      </c>
      <c r="E25" s="127">
        <f>E37+E44+E62+E69+E76+E83+E90+E97+E104+E111+E118+E125</f>
        <v>14.314500000000001</v>
      </c>
      <c r="F25" s="127">
        <f t="shared" ref="F25:N25" si="12">F37+F44+F62+F69+F76+F83+F90+F97+F104+F111+F118+F125</f>
        <v>14.314500000000001</v>
      </c>
      <c r="G25" s="127">
        <f t="shared" si="12"/>
        <v>14.314500000000001</v>
      </c>
      <c r="H25" s="127">
        <f t="shared" si="12"/>
        <v>68.02000000000001</v>
      </c>
      <c r="I25" s="127">
        <f t="shared" si="12"/>
        <v>40</v>
      </c>
      <c r="J25" s="112"/>
      <c r="K25" s="269">
        <f t="shared" si="12"/>
        <v>17.52</v>
      </c>
      <c r="L25" s="127">
        <f t="shared" si="12"/>
        <v>0</v>
      </c>
      <c r="M25" s="127">
        <f t="shared" si="12"/>
        <v>0</v>
      </c>
      <c r="N25" s="127">
        <f t="shared" si="12"/>
        <v>139.8545</v>
      </c>
      <c r="O25" s="112"/>
      <c r="P25" s="229">
        <f t="shared" ref="P25:P27" si="13">SUM(E25:O25)</f>
        <v>308.33800000000002</v>
      </c>
      <c r="Q25" s="142"/>
      <c r="R25" s="142"/>
      <c r="S25" s="134"/>
      <c r="T25" s="134"/>
      <c r="U25" s="134"/>
      <c r="V25" s="134"/>
      <c r="W25" s="142"/>
      <c r="X25" s="142"/>
      <c r="Y25" s="142"/>
      <c r="Z25" s="142"/>
      <c r="AH25" s="142"/>
      <c r="AI25" s="142"/>
      <c r="AJ25" s="142"/>
      <c r="AK25" s="142"/>
      <c r="AL25" s="142"/>
      <c r="AM25" s="142"/>
      <c r="AN25" s="142"/>
      <c r="AO25" s="142"/>
      <c r="AP25" s="142"/>
      <c r="AQ25" s="142"/>
      <c r="AR25" s="141"/>
      <c r="AS25" s="141"/>
      <c r="AT25" s="141"/>
      <c r="AU25" s="141"/>
      <c r="AV25" s="141"/>
      <c r="AW25" s="141"/>
      <c r="AX25" s="141"/>
      <c r="AY25" s="141"/>
      <c r="AZ25" s="141"/>
    </row>
    <row r="26" spans="1:52" s="32" customFormat="1" ht="24.75" customHeight="1" x14ac:dyDescent="0.35">
      <c r="A26" s="131"/>
      <c r="B26" s="119" t="s">
        <v>71</v>
      </c>
      <c r="C26" s="106"/>
      <c r="D26" s="111" t="s">
        <v>8</v>
      </c>
      <c r="E26" s="127">
        <f>E38+E45+E63+E70+E77+E84+E91+E98+E105+E112+E119+E126</f>
        <v>92.239877000000007</v>
      </c>
      <c r="F26" s="127">
        <f t="shared" ref="F26:N26" si="14">F38+F45+F63+F70+F77+F84+F91+F98+F105+F112+F119+F126</f>
        <v>92.239877000000007</v>
      </c>
      <c r="G26" s="127">
        <f t="shared" si="14"/>
        <v>92.239877000000007</v>
      </c>
      <c r="H26" s="127">
        <f t="shared" si="14"/>
        <v>415.60013600000002</v>
      </c>
      <c r="I26" s="127">
        <f t="shared" si="14"/>
        <v>382.40189199999998</v>
      </c>
      <c r="J26" s="112"/>
      <c r="K26" s="269">
        <f t="shared" si="14"/>
        <v>87.7</v>
      </c>
      <c r="L26" s="127">
        <f t="shared" si="14"/>
        <v>66.23</v>
      </c>
      <c r="M26" s="127">
        <f t="shared" si="14"/>
        <v>12.059999999999999</v>
      </c>
      <c r="N26" s="127">
        <f t="shared" si="14"/>
        <v>1056.2319049999999</v>
      </c>
      <c r="O26" s="141"/>
      <c r="P26" s="229">
        <f t="shared" si="13"/>
        <v>2296.9435640000002</v>
      </c>
      <c r="Q26" s="142"/>
      <c r="R26" s="142"/>
      <c r="S26" s="134"/>
      <c r="T26" s="134"/>
      <c r="U26" s="134"/>
      <c r="V26" s="134"/>
      <c r="W26" s="142"/>
      <c r="X26" s="142"/>
      <c r="Y26" s="142"/>
      <c r="Z26" s="142"/>
      <c r="AH26" s="142"/>
      <c r="AI26" s="142"/>
      <c r="AJ26" s="142"/>
      <c r="AK26" s="142"/>
      <c r="AL26" s="142"/>
      <c r="AM26" s="142"/>
      <c r="AN26" s="142"/>
      <c r="AO26" s="142"/>
      <c r="AP26" s="142"/>
      <c r="AQ26" s="142"/>
      <c r="AR26" s="141"/>
      <c r="AS26" s="141"/>
      <c r="AT26" s="141"/>
      <c r="AU26" s="141"/>
      <c r="AV26" s="141"/>
      <c r="AW26" s="141"/>
      <c r="AX26" s="141"/>
      <c r="AY26" s="141"/>
      <c r="AZ26" s="141"/>
    </row>
    <row r="27" spans="1:52" s="32" customFormat="1" ht="24.75" customHeight="1" x14ac:dyDescent="0.35">
      <c r="A27" s="131"/>
      <c r="B27" s="119" t="s">
        <v>71</v>
      </c>
      <c r="C27" s="106"/>
      <c r="D27" s="111" t="s">
        <v>9</v>
      </c>
      <c r="E27" s="127">
        <f>E39+E46+E64+E71+E78+E85+E92+E99+E106+E113+E120+E127</f>
        <v>16.441142179</v>
      </c>
      <c r="F27" s="127">
        <f t="shared" ref="F27:N27" si="15">F39+F46+F64+F71+F78+F85+F92+F99+F106+F113+F120+F127</f>
        <v>16.441142179</v>
      </c>
      <c r="G27" s="127">
        <f t="shared" si="15"/>
        <v>16.441604178999999</v>
      </c>
      <c r="H27" s="127">
        <f t="shared" si="15"/>
        <v>12.478054999999999</v>
      </c>
      <c r="I27" s="127">
        <f t="shared" si="15"/>
        <v>33.321325000000009</v>
      </c>
      <c r="J27" s="112"/>
      <c r="K27" s="269">
        <f t="shared" si="15"/>
        <v>9.3500000000000014</v>
      </c>
      <c r="L27" s="127">
        <f t="shared" si="15"/>
        <v>31.82</v>
      </c>
      <c r="M27" s="127">
        <f t="shared" si="15"/>
        <v>11.329999999999998</v>
      </c>
      <c r="N27" s="127">
        <f t="shared" si="15"/>
        <v>114.74052217899998</v>
      </c>
      <c r="O27" s="141"/>
      <c r="P27" s="229">
        <f t="shared" si="13"/>
        <v>262.36379071599998</v>
      </c>
      <c r="Q27" s="142"/>
      <c r="R27" s="142"/>
      <c r="S27" s="134"/>
      <c r="T27" s="134"/>
      <c r="U27" s="134"/>
      <c r="V27" s="134"/>
      <c r="W27" s="142"/>
      <c r="X27" s="142"/>
      <c r="Y27" s="142"/>
      <c r="Z27" s="142"/>
      <c r="AH27" s="142"/>
      <c r="AI27" s="142"/>
      <c r="AJ27" s="142"/>
      <c r="AK27" s="142"/>
      <c r="AL27" s="142"/>
      <c r="AM27" s="142"/>
      <c r="AN27" s="142"/>
      <c r="AO27" s="142"/>
      <c r="AP27" s="142"/>
      <c r="AQ27" s="142"/>
      <c r="AR27" s="141"/>
      <c r="AS27" s="141"/>
      <c r="AT27" s="141"/>
      <c r="AU27" s="141"/>
      <c r="AV27" s="141"/>
      <c r="AW27" s="141"/>
      <c r="AX27" s="141"/>
      <c r="AY27" s="141"/>
      <c r="AZ27" s="141"/>
    </row>
    <row r="28" spans="1:52" s="104" customFormat="1" ht="20.25" customHeight="1" x14ac:dyDescent="0.4">
      <c r="A28" s="120"/>
      <c r="B28" s="119"/>
      <c r="C28" s="101"/>
      <c r="D28" s="100"/>
      <c r="E28" s="102"/>
      <c r="F28" s="102"/>
      <c r="G28" s="102"/>
      <c r="H28" s="102"/>
      <c r="I28" s="102"/>
      <c r="J28" s="102"/>
      <c r="K28" s="270"/>
      <c r="L28" s="102"/>
      <c r="M28" s="102"/>
      <c r="N28" s="103"/>
      <c r="O28" s="147"/>
      <c r="P28" s="231"/>
      <c r="Q28" s="148"/>
      <c r="R28" s="148"/>
      <c r="S28" s="136"/>
      <c r="T28" s="136"/>
      <c r="U28" s="136"/>
      <c r="V28" s="136"/>
      <c r="W28" s="148"/>
      <c r="X28" s="148"/>
      <c r="Y28" s="148"/>
      <c r="Z28" s="148"/>
      <c r="AH28" s="148"/>
      <c r="AI28" s="148"/>
      <c r="AJ28" s="148"/>
      <c r="AK28" s="148"/>
      <c r="AL28" s="148"/>
      <c r="AM28" s="148"/>
      <c r="AN28" s="148"/>
      <c r="AO28" s="148"/>
      <c r="AP28" s="148"/>
      <c r="AQ28" s="148"/>
      <c r="AR28" s="147"/>
      <c r="AS28" s="147"/>
      <c r="AT28" s="147"/>
      <c r="AU28" s="147"/>
      <c r="AV28" s="147"/>
      <c r="AW28" s="147"/>
      <c r="AX28" s="147"/>
      <c r="AY28" s="147"/>
      <c r="AZ28" s="147"/>
    </row>
    <row r="29" spans="1:52" s="104" customFormat="1" ht="18.75" customHeight="1" x14ac:dyDescent="0.4">
      <c r="A29" s="120"/>
      <c r="B29" s="119" t="s">
        <v>71</v>
      </c>
      <c r="C29" s="101"/>
      <c r="D29" s="111" t="s">
        <v>7</v>
      </c>
      <c r="E29" s="105">
        <f>E24-E18</f>
        <v>0</v>
      </c>
      <c r="F29" s="105">
        <f t="shared" ref="F29:I29" si="16">F24-F18</f>
        <v>0</v>
      </c>
      <c r="G29" s="105">
        <f t="shared" si="16"/>
        <v>0</v>
      </c>
      <c r="H29" s="105">
        <f t="shared" si="16"/>
        <v>0</v>
      </c>
      <c r="I29" s="105">
        <f t="shared" si="16"/>
        <v>0</v>
      </c>
      <c r="J29" s="102"/>
      <c r="K29" s="271">
        <f t="shared" ref="K29:N29" si="17">K24-K18</f>
        <v>0</v>
      </c>
      <c r="L29" s="105">
        <f t="shared" si="17"/>
        <v>0</v>
      </c>
      <c r="M29" s="105">
        <f t="shared" si="17"/>
        <v>0</v>
      </c>
      <c r="N29" s="113">
        <f t="shared" si="17"/>
        <v>0</v>
      </c>
      <c r="O29" s="147"/>
      <c r="P29" s="229">
        <f>SUM(E29:O29)</f>
        <v>0</v>
      </c>
      <c r="Q29" s="148"/>
      <c r="R29" s="148"/>
      <c r="S29" s="136"/>
      <c r="T29" s="136"/>
      <c r="U29" s="136"/>
      <c r="V29" s="136"/>
      <c r="W29" s="148"/>
      <c r="X29" s="148"/>
      <c r="Y29" s="148"/>
      <c r="Z29" s="148"/>
      <c r="AH29" s="148"/>
      <c r="AI29" s="148"/>
      <c r="AJ29" s="148"/>
      <c r="AK29" s="148"/>
      <c r="AL29" s="148"/>
      <c r="AM29" s="148"/>
      <c r="AN29" s="148"/>
      <c r="AO29" s="148"/>
      <c r="AP29" s="148"/>
      <c r="AQ29" s="148"/>
      <c r="AR29" s="147"/>
      <c r="AS29" s="147"/>
      <c r="AT29" s="147"/>
      <c r="AU29" s="147"/>
      <c r="AV29" s="147"/>
      <c r="AW29" s="147"/>
      <c r="AX29" s="147"/>
      <c r="AY29" s="147"/>
      <c r="AZ29" s="147"/>
    </row>
    <row r="30" spans="1:52" s="104" customFormat="1" ht="27.75" customHeight="1" x14ac:dyDescent="0.4">
      <c r="A30" s="120"/>
      <c r="B30" s="119" t="s">
        <v>71</v>
      </c>
      <c r="C30" s="101"/>
      <c r="D30" s="111" t="s">
        <v>16</v>
      </c>
      <c r="E30" s="105">
        <f t="shared" ref="E30:I30" si="18">E25-E19</f>
        <v>0</v>
      </c>
      <c r="F30" s="105">
        <f t="shared" si="18"/>
        <v>0</v>
      </c>
      <c r="G30" s="105">
        <f t="shared" si="18"/>
        <v>0</v>
      </c>
      <c r="H30" s="105">
        <f t="shared" si="18"/>
        <v>0</v>
      </c>
      <c r="I30" s="105">
        <f t="shared" si="18"/>
        <v>0</v>
      </c>
      <c r="J30" s="102"/>
      <c r="K30" s="271">
        <f t="shared" ref="K30:N30" si="19">K25-K19</f>
        <v>0</v>
      </c>
      <c r="L30" s="105">
        <f t="shared" si="19"/>
        <v>0</v>
      </c>
      <c r="M30" s="105">
        <f t="shared" si="19"/>
        <v>0</v>
      </c>
      <c r="N30" s="113">
        <f t="shared" si="19"/>
        <v>0</v>
      </c>
      <c r="O30" s="147"/>
      <c r="P30" s="229">
        <f>SUM(E30:O30)</f>
        <v>0</v>
      </c>
      <c r="Q30" s="148"/>
      <c r="R30" s="148"/>
      <c r="S30" s="136"/>
      <c r="T30" s="136"/>
      <c r="U30" s="136"/>
      <c r="V30" s="136"/>
      <c r="W30" s="148"/>
      <c r="X30" s="148"/>
      <c r="Y30" s="148"/>
      <c r="Z30" s="148"/>
      <c r="AH30" s="148"/>
      <c r="AI30" s="148"/>
      <c r="AJ30" s="148"/>
      <c r="AK30" s="148"/>
      <c r="AL30" s="148"/>
      <c r="AM30" s="148"/>
      <c r="AN30" s="148"/>
      <c r="AO30" s="148"/>
      <c r="AP30" s="148"/>
      <c r="AQ30" s="148"/>
      <c r="AR30" s="147"/>
      <c r="AS30" s="147"/>
      <c r="AT30" s="147"/>
      <c r="AU30" s="147"/>
      <c r="AV30" s="147"/>
      <c r="AW30" s="147"/>
      <c r="AX30" s="147"/>
      <c r="AY30" s="147"/>
      <c r="AZ30" s="147"/>
    </row>
    <row r="31" spans="1:52" s="104" customFormat="1" ht="24" customHeight="1" x14ac:dyDescent="0.4">
      <c r="A31" s="120"/>
      <c r="B31" s="119" t="s">
        <v>71</v>
      </c>
      <c r="C31" s="101"/>
      <c r="D31" s="111" t="s">
        <v>8</v>
      </c>
      <c r="E31" s="105">
        <f t="shared" ref="E31:I31" si="20">E26-E20</f>
        <v>0</v>
      </c>
      <c r="F31" s="105">
        <f t="shared" si="20"/>
        <v>0</v>
      </c>
      <c r="G31" s="105">
        <f t="shared" si="20"/>
        <v>0</v>
      </c>
      <c r="H31" s="105">
        <f t="shared" si="20"/>
        <v>0</v>
      </c>
      <c r="I31" s="105">
        <f t="shared" si="20"/>
        <v>0</v>
      </c>
      <c r="J31" s="102"/>
      <c r="K31" s="271">
        <f t="shared" ref="K31:N31" si="21">K26-K20</f>
        <v>0</v>
      </c>
      <c r="L31" s="105">
        <f t="shared" si="21"/>
        <v>0</v>
      </c>
      <c r="M31" s="105">
        <f t="shared" si="21"/>
        <v>0</v>
      </c>
      <c r="N31" s="113">
        <f t="shared" si="21"/>
        <v>0</v>
      </c>
      <c r="O31" s="147"/>
      <c r="P31" s="229">
        <f>SUM(E31:O31)</f>
        <v>0</v>
      </c>
      <c r="Q31" s="148"/>
      <c r="R31" s="148"/>
      <c r="S31" s="136"/>
      <c r="T31" s="136"/>
      <c r="U31" s="136"/>
      <c r="V31" s="136"/>
      <c r="W31" s="148"/>
      <c r="X31" s="148"/>
      <c r="Y31" s="148"/>
      <c r="Z31" s="148"/>
      <c r="AH31" s="148"/>
      <c r="AI31" s="148"/>
      <c r="AJ31" s="148"/>
      <c r="AK31" s="148"/>
      <c r="AL31" s="148"/>
      <c r="AM31" s="148"/>
      <c r="AN31" s="148"/>
      <c r="AO31" s="148"/>
      <c r="AP31" s="148"/>
      <c r="AQ31" s="148"/>
      <c r="AR31" s="147"/>
      <c r="AS31" s="147"/>
      <c r="AT31" s="147"/>
      <c r="AU31" s="147"/>
      <c r="AV31" s="147"/>
      <c r="AW31" s="147"/>
      <c r="AX31" s="147"/>
      <c r="AY31" s="147"/>
      <c r="AZ31" s="147"/>
    </row>
    <row r="32" spans="1:52" s="104" customFormat="1" ht="20.25" customHeight="1" thickBot="1" x14ac:dyDescent="0.45">
      <c r="A32" s="121"/>
      <c r="B32" s="122" t="s">
        <v>71</v>
      </c>
      <c r="C32" s="115"/>
      <c r="D32" s="114" t="s">
        <v>9</v>
      </c>
      <c r="E32" s="116">
        <f t="shared" ref="E32:I32" si="22">E27-E21</f>
        <v>0</v>
      </c>
      <c r="F32" s="116">
        <f t="shared" si="22"/>
        <v>0</v>
      </c>
      <c r="G32" s="116">
        <f t="shared" si="22"/>
        <v>0</v>
      </c>
      <c r="H32" s="116">
        <f t="shared" si="22"/>
        <v>0</v>
      </c>
      <c r="I32" s="116">
        <f t="shared" si="22"/>
        <v>0</v>
      </c>
      <c r="J32" s="117"/>
      <c r="K32" s="272">
        <f t="shared" ref="K32:N32" si="23">K27-K21</f>
        <v>0</v>
      </c>
      <c r="L32" s="116">
        <f t="shared" si="23"/>
        <v>0</v>
      </c>
      <c r="M32" s="116">
        <f t="shared" si="23"/>
        <v>0</v>
      </c>
      <c r="N32" s="118">
        <f t="shared" si="23"/>
        <v>0</v>
      </c>
      <c r="O32" s="147"/>
      <c r="P32" s="229">
        <f>SUM(E32:O32)</f>
        <v>0</v>
      </c>
      <c r="Q32" s="148"/>
      <c r="R32" s="148"/>
      <c r="S32" s="136"/>
      <c r="T32" s="136"/>
      <c r="U32" s="136"/>
      <c r="V32" s="136"/>
      <c r="W32" s="148"/>
      <c r="X32" s="148"/>
      <c r="Y32" s="148"/>
      <c r="Z32" s="148"/>
      <c r="AH32" s="148"/>
      <c r="AI32" s="148"/>
      <c r="AJ32" s="148"/>
      <c r="AK32" s="148"/>
      <c r="AL32" s="148"/>
      <c r="AM32" s="148"/>
      <c r="AN32" s="148"/>
      <c r="AO32" s="148"/>
      <c r="AP32" s="148"/>
      <c r="AQ32" s="148"/>
      <c r="AR32" s="147"/>
      <c r="AS32" s="147"/>
      <c r="AT32" s="147"/>
      <c r="AU32" s="147"/>
      <c r="AV32" s="147"/>
      <c r="AW32" s="147"/>
      <c r="AX32" s="147"/>
      <c r="AY32" s="147"/>
      <c r="AZ32" s="147"/>
    </row>
    <row r="33" spans="1:52" s="104" customFormat="1" ht="11.25" customHeight="1" x14ac:dyDescent="0.4">
      <c r="A33" s="99"/>
      <c r="B33" s="100"/>
      <c r="C33" s="101"/>
      <c r="D33" s="100"/>
      <c r="E33" s="102"/>
      <c r="F33" s="102"/>
      <c r="G33" s="102"/>
      <c r="H33" s="102"/>
      <c r="I33" s="102"/>
      <c r="J33" s="102"/>
      <c r="K33" s="270"/>
      <c r="L33" s="102"/>
      <c r="M33" s="102"/>
      <c r="N33" s="103"/>
      <c r="O33" s="147"/>
      <c r="P33" s="231"/>
      <c r="Q33" s="148"/>
      <c r="R33" s="148"/>
      <c r="S33" s="136"/>
      <c r="T33" s="136"/>
      <c r="U33" s="136"/>
      <c r="V33" s="136"/>
      <c r="W33" s="148"/>
      <c r="X33" s="148"/>
      <c r="Y33" s="148"/>
      <c r="Z33" s="148"/>
      <c r="AH33" s="148"/>
      <c r="AI33" s="148"/>
      <c r="AJ33" s="148"/>
      <c r="AK33" s="148"/>
      <c r="AL33" s="148"/>
      <c r="AM33" s="148"/>
      <c r="AN33" s="148"/>
      <c r="AO33" s="148"/>
      <c r="AP33" s="148"/>
      <c r="AQ33" s="148"/>
      <c r="AR33" s="147"/>
      <c r="AS33" s="147"/>
      <c r="AT33" s="147"/>
      <c r="AU33" s="147"/>
      <c r="AV33" s="147"/>
      <c r="AW33" s="147"/>
      <c r="AX33" s="147"/>
      <c r="AY33" s="147"/>
      <c r="AZ33" s="147"/>
    </row>
    <row r="34" spans="1:52" s="31" customFormat="1" ht="11.25" customHeight="1" thickBot="1" x14ac:dyDescent="0.3">
      <c r="A34" s="78"/>
      <c r="B34" s="49"/>
      <c r="C34" s="45"/>
      <c r="D34" s="49"/>
      <c r="E34" s="79"/>
      <c r="F34" s="79"/>
      <c r="G34" s="79"/>
      <c r="H34" s="79"/>
      <c r="I34" s="79"/>
      <c r="J34" s="79"/>
      <c r="K34" s="244"/>
      <c r="L34" s="79"/>
      <c r="M34" s="79"/>
      <c r="N34" s="80"/>
      <c r="O34" s="143"/>
      <c r="P34" s="228"/>
      <c r="Q34" s="144"/>
      <c r="R34" s="144"/>
      <c r="S34" s="135"/>
      <c r="T34" s="135"/>
      <c r="U34" s="135"/>
      <c r="V34" s="135"/>
      <c r="W34" s="144"/>
      <c r="X34" s="144"/>
      <c r="Y34" s="144"/>
      <c r="Z34" s="144"/>
      <c r="AH34" s="144"/>
      <c r="AI34" s="144"/>
      <c r="AJ34" s="144"/>
      <c r="AK34" s="144"/>
      <c r="AL34" s="144"/>
      <c r="AM34" s="144"/>
      <c r="AN34" s="144"/>
      <c r="AO34" s="144"/>
      <c r="AP34" s="144"/>
      <c r="AQ34" s="144"/>
      <c r="AR34" s="143"/>
      <c r="AS34" s="143"/>
      <c r="AT34" s="143"/>
      <c r="AU34" s="143"/>
      <c r="AV34" s="143"/>
      <c r="AW34" s="143"/>
      <c r="AX34" s="143"/>
      <c r="AY34" s="143"/>
      <c r="AZ34" s="143"/>
    </row>
    <row r="35" spans="1:52" ht="48.75" customHeight="1" thickBot="1" x14ac:dyDescent="0.3">
      <c r="A35" s="52"/>
      <c r="B35" s="53"/>
      <c r="C35" s="53"/>
      <c r="D35" s="53"/>
      <c r="E35" s="82" t="s">
        <v>47</v>
      </c>
      <c r="F35" s="81" t="s">
        <v>48</v>
      </c>
      <c r="G35" s="83"/>
      <c r="H35" s="53"/>
      <c r="I35" s="53"/>
      <c r="J35" s="53"/>
      <c r="K35" s="245"/>
      <c r="L35" s="53"/>
      <c r="M35" s="53"/>
      <c r="N35" s="54"/>
    </row>
    <row r="36" spans="1:52" s="32" customFormat="1" ht="40.5" x14ac:dyDescent="0.25">
      <c r="A36" s="812" t="str">
        <f>E35</f>
        <v>I</v>
      </c>
      <c r="B36" s="86" t="s">
        <v>46</v>
      </c>
      <c r="C36" s="813"/>
      <c r="D36" s="87" t="s">
        <v>7</v>
      </c>
      <c r="E36" s="88">
        <f>'Приложение 1 (ОТЧЕТНЫЙ ПЕРИОД) '!E100</f>
        <v>1.504068</v>
      </c>
      <c r="F36" s="88">
        <f>'Приложение 1 (ОТЧЕТНЫЙ ПЕРИОД) '!F100</f>
        <v>1.504068</v>
      </c>
      <c r="G36" s="88">
        <f>'Приложение 1 (ОТЧЕТНЫЙ ПЕРИОД) '!G100</f>
        <v>1.504068</v>
      </c>
      <c r="H36" s="88">
        <f>'Приложение 1 (ОТЧЕТНЫЙ ПЕРИОД) '!H100</f>
        <v>83.000000000000014</v>
      </c>
      <c r="I36" s="88">
        <f>'Приложение 1 (ОТЧЕТНЫЙ ПЕРИОД) '!I100</f>
        <v>41.216327</v>
      </c>
      <c r="J36" s="801"/>
      <c r="K36" s="275">
        <f>'Приложение 1 (ОТЧЕТНЫЙ ПЕРИОД) '!K100</f>
        <v>0</v>
      </c>
      <c r="L36" s="88">
        <f>'Приложение 1 (ОТЧЕТНЫЙ ПЕРИОД) '!L100</f>
        <v>55.95</v>
      </c>
      <c r="M36" s="88">
        <f>'Приложение 1 (ОТЧЕТНЫЙ ПЕРИОД) '!M100</f>
        <v>0.4</v>
      </c>
      <c r="N36" s="89">
        <f>'Приложение 1 (ОТЧЕТНЫЙ ПЕРИОД) '!N100</f>
        <v>182.07039500000002</v>
      </c>
      <c r="O36" s="141"/>
      <c r="P36" s="226"/>
      <c r="Q36" s="142"/>
      <c r="R36" s="792" t="str">
        <f>B37</f>
        <v>ДЕМОГРАФИЯ</v>
      </c>
      <c r="S36" s="161" t="str">
        <f>D36</f>
        <v>Всего</v>
      </c>
      <c r="T36" s="161">
        <f>E36</f>
        <v>1.504068</v>
      </c>
      <c r="U36" s="161">
        <f t="shared" ref="U36:V36" si="24">F36</f>
        <v>1.504068</v>
      </c>
      <c r="V36" s="161">
        <f t="shared" si="24"/>
        <v>1.504068</v>
      </c>
      <c r="W36" s="161">
        <f>F36/E36%</f>
        <v>100</v>
      </c>
      <c r="X36" s="162">
        <f>G36/F36%</f>
        <v>100</v>
      </c>
      <c r="Y36" s="324">
        <f>V36/T36%</f>
        <v>100</v>
      </c>
      <c r="Z36" s="142"/>
      <c r="AH36" s="142"/>
      <c r="AI36" s="142"/>
      <c r="AJ36" s="142"/>
      <c r="AK36" s="142"/>
      <c r="AL36" s="142"/>
      <c r="AM36" s="142"/>
      <c r="AN36" s="142"/>
      <c r="AO36" s="142"/>
      <c r="AP36" s="142"/>
      <c r="AQ36" s="142"/>
      <c r="AR36" s="141"/>
      <c r="AS36" s="141"/>
      <c r="AT36" s="141"/>
      <c r="AU36" s="141"/>
      <c r="AV36" s="141"/>
      <c r="AW36" s="141"/>
      <c r="AX36" s="141"/>
      <c r="AY36" s="141"/>
      <c r="AZ36" s="141"/>
    </row>
    <row r="37" spans="1:52" s="39" customFormat="1" ht="23.25" x14ac:dyDescent="0.25">
      <c r="A37" s="662"/>
      <c r="B37" s="669" t="str">
        <f>F35</f>
        <v>ДЕМОГРАФИЯ</v>
      </c>
      <c r="C37" s="664"/>
      <c r="D37" s="42" t="s">
        <v>16</v>
      </c>
      <c r="E37" s="85">
        <f>'Приложение 1 (ОТЧЕТНЫЙ ПЕРИОД) '!E101</f>
        <v>0</v>
      </c>
      <c r="F37" s="85">
        <f>'Приложение 1 (ОТЧЕТНЫЙ ПЕРИОД) '!F101</f>
        <v>0</v>
      </c>
      <c r="G37" s="85">
        <f>'Приложение 1 (ОТЧЕТНЫЙ ПЕРИОД) '!G101</f>
        <v>0</v>
      </c>
      <c r="H37" s="85">
        <f>'Приложение 1 (ОТЧЕТНЫЙ ПЕРИОД) '!H101</f>
        <v>68.02000000000001</v>
      </c>
      <c r="I37" s="85">
        <f>'Приложение 1 (ОТЧЕТНЫЙ ПЕРИОД) '!I101</f>
        <v>40</v>
      </c>
      <c r="J37" s="802"/>
      <c r="K37" s="276">
        <f>'Приложение 1 (ОТЧЕТНЫЙ ПЕРИОД) '!K101</f>
        <v>0</v>
      </c>
      <c r="L37" s="85">
        <f>'Приложение 1 (ОТЧЕТНЫЙ ПЕРИОД) '!L101</f>
        <v>0</v>
      </c>
      <c r="M37" s="85">
        <f>'Приложение 1 (ОТЧЕТНЫЙ ПЕРИОД) '!M101</f>
        <v>0</v>
      </c>
      <c r="N37" s="90">
        <f>'Приложение 1 (ОТЧЕТНЫЙ ПЕРИОД) '!N101</f>
        <v>108.02000000000001</v>
      </c>
      <c r="O37" s="138"/>
      <c r="P37" s="226"/>
      <c r="Q37" s="139"/>
      <c r="R37" s="793"/>
      <c r="S37" s="159"/>
      <c r="T37" s="159"/>
      <c r="U37" s="159"/>
      <c r="V37" s="159"/>
      <c r="W37" s="155"/>
      <c r="X37" s="156"/>
      <c r="Y37" s="139"/>
      <c r="Z37" s="139"/>
      <c r="AH37" s="139"/>
      <c r="AI37" s="139"/>
      <c r="AJ37" s="139"/>
      <c r="AK37" s="139"/>
      <c r="AL37" s="139"/>
      <c r="AM37" s="139"/>
      <c r="AN37" s="139"/>
      <c r="AO37" s="139"/>
      <c r="AP37" s="139"/>
      <c r="AQ37" s="139"/>
      <c r="AR37" s="138"/>
      <c r="AS37" s="138"/>
      <c r="AT37" s="138"/>
      <c r="AU37" s="138"/>
      <c r="AV37" s="138"/>
      <c r="AW37" s="138"/>
      <c r="AX37" s="138"/>
      <c r="AY37" s="138"/>
      <c r="AZ37" s="138"/>
    </row>
    <row r="38" spans="1:52" s="39" customFormat="1" ht="28.5" customHeight="1" x14ac:dyDescent="0.25">
      <c r="A38" s="662"/>
      <c r="B38" s="670"/>
      <c r="C38" s="664"/>
      <c r="D38" s="42" t="s">
        <v>8</v>
      </c>
      <c r="E38" s="85">
        <f>'Приложение 1 (ОТЧЕТНЫЙ ПЕРИОД) '!E102</f>
        <v>0.97</v>
      </c>
      <c r="F38" s="85">
        <f>'Приложение 1 (ОТЧЕТНЫЙ ПЕРИОД) '!F102</f>
        <v>0.97</v>
      </c>
      <c r="G38" s="85">
        <f>'Приложение 1 (ОТЧЕТНЫЙ ПЕРИОД) '!G102</f>
        <v>0.97</v>
      </c>
      <c r="H38" s="85">
        <f>'Приложение 1 (ОТЧЕТНЫЙ ПЕРИОД) '!H102</f>
        <v>12.72</v>
      </c>
      <c r="I38" s="85">
        <f>'Приложение 1 (ОТЧЕТНЫЙ ПЕРИОД) '!I102</f>
        <v>0.81632700000000002</v>
      </c>
      <c r="J38" s="802"/>
      <c r="K38" s="276">
        <f>'Приложение 1 (ОТЧЕТНЫЙ ПЕРИОД) '!K102</f>
        <v>0</v>
      </c>
      <c r="L38" s="85">
        <f>'Приложение 1 (ОТЧЕТНЫЙ ПЕРИОД) '!L102</f>
        <v>55</v>
      </c>
      <c r="M38" s="85">
        <f>'Приложение 1 (ОТЧЕТНЫЙ ПЕРИОД) '!M102</f>
        <v>0</v>
      </c>
      <c r="N38" s="90">
        <f>'Приложение 1 (ОТЧЕТНЫЙ ПЕРИОД) '!N102</f>
        <v>69.506326999999999</v>
      </c>
      <c r="O38" s="138"/>
      <c r="P38" s="226"/>
      <c r="Q38" s="139"/>
      <c r="R38" s="793"/>
      <c r="S38" s="159"/>
      <c r="T38" s="159"/>
      <c r="U38" s="159"/>
      <c r="V38" s="159"/>
      <c r="W38" s="155"/>
      <c r="X38" s="156"/>
      <c r="Y38" s="139"/>
      <c r="Z38" s="139"/>
      <c r="AH38" s="139"/>
      <c r="AI38" s="139"/>
      <c r="AJ38" s="139"/>
      <c r="AK38" s="139"/>
      <c r="AL38" s="139"/>
      <c r="AM38" s="139"/>
      <c r="AN38" s="139"/>
      <c r="AO38" s="139"/>
      <c r="AP38" s="139"/>
      <c r="AQ38" s="139"/>
      <c r="AR38" s="138"/>
      <c r="AS38" s="138"/>
      <c r="AT38" s="138"/>
      <c r="AU38" s="138"/>
      <c r="AV38" s="138"/>
      <c r="AW38" s="138"/>
      <c r="AX38" s="138"/>
      <c r="AY38" s="138"/>
      <c r="AZ38" s="138"/>
    </row>
    <row r="39" spans="1:52" s="32" customFormat="1" ht="24" thickBot="1" x14ac:dyDescent="0.3">
      <c r="A39" s="663"/>
      <c r="B39" s="671"/>
      <c r="C39" s="665"/>
      <c r="D39" s="360" t="s">
        <v>9</v>
      </c>
      <c r="E39" s="398">
        <f>'Приложение 1 (ОТЧЕТНЫЙ ПЕРИОД) '!E103</f>
        <v>0.53406799999999999</v>
      </c>
      <c r="F39" s="398">
        <f>'Приложение 1 (ОТЧЕТНЫЙ ПЕРИОД) '!F103</f>
        <v>0.53406799999999999</v>
      </c>
      <c r="G39" s="398">
        <f>'Приложение 1 (ОТЧЕТНЫЙ ПЕРИОД) '!G103</f>
        <v>0.53406799999999999</v>
      </c>
      <c r="H39" s="398">
        <f>'Приложение 1 (ОТЧЕТНЫЙ ПЕРИОД) '!H103</f>
        <v>2.2600000000000002</v>
      </c>
      <c r="I39" s="398">
        <f>'Приложение 1 (ОТЧЕТНЫЙ ПЕРИОД) '!I103</f>
        <v>0.4</v>
      </c>
      <c r="J39" s="803"/>
      <c r="K39" s="399">
        <f>'Приложение 1 (ОТЧЕТНЫЙ ПЕРИОД) '!K103</f>
        <v>0</v>
      </c>
      <c r="L39" s="398">
        <f>'Приложение 1 (ОТЧЕТНЫЙ ПЕРИОД) '!L103</f>
        <v>0.95000000000000007</v>
      </c>
      <c r="M39" s="398">
        <f>'Приложение 1 (ОТЧЕТНЫЙ ПЕРИОД) '!M103</f>
        <v>0.4</v>
      </c>
      <c r="N39" s="400">
        <f>'Приложение 1 (ОТЧЕТНЫЙ ПЕРИОД) '!N103</f>
        <v>4.5440680000000002</v>
      </c>
      <c r="O39" s="141"/>
      <c r="P39" s="226"/>
      <c r="Q39" s="142"/>
      <c r="R39" s="794"/>
      <c r="S39" s="160"/>
      <c r="T39" s="160"/>
      <c r="U39" s="160"/>
      <c r="V39" s="160"/>
      <c r="W39" s="157"/>
      <c r="X39" s="158"/>
      <c r="Y39" s="142"/>
      <c r="Z39" s="142"/>
      <c r="AH39" s="142"/>
      <c r="AI39" s="142"/>
      <c r="AJ39" s="142"/>
      <c r="AK39" s="142"/>
      <c r="AL39" s="142"/>
      <c r="AM39" s="142"/>
      <c r="AN39" s="142"/>
      <c r="AO39" s="142"/>
      <c r="AP39" s="142"/>
      <c r="AQ39" s="142"/>
      <c r="AR39" s="141"/>
      <c r="AS39" s="141"/>
      <c r="AT39" s="141"/>
      <c r="AU39" s="141"/>
      <c r="AV39" s="141"/>
      <c r="AW39" s="141"/>
      <c r="AX39" s="141"/>
      <c r="AY39" s="141"/>
      <c r="AZ39" s="141"/>
    </row>
    <row r="40" spans="1:52" s="32" customFormat="1" ht="23.25" x14ac:dyDescent="0.35">
      <c r="A40"/>
      <c r="B40"/>
      <c r="C40" s="95"/>
      <c r="D40" s="96" t="s">
        <v>71</v>
      </c>
      <c r="E40" s="97">
        <f>E37+E38+E39</f>
        <v>1.504068</v>
      </c>
      <c r="F40" s="97">
        <f>F37+F38+F39</f>
        <v>1.504068</v>
      </c>
      <c r="G40" s="97">
        <f>G37+G38+G39</f>
        <v>1.504068</v>
      </c>
      <c r="H40" s="97">
        <f>H37+H38+H39</f>
        <v>83.000000000000014</v>
      </c>
      <c r="I40" s="97">
        <f>I37+I38+I39</f>
        <v>41.216327</v>
      </c>
      <c r="J40" s="97"/>
      <c r="K40" s="273">
        <f>K37+K38+K39</f>
        <v>0</v>
      </c>
      <c r="L40" s="97">
        <f>L37+L38+L39</f>
        <v>55.95</v>
      </c>
      <c r="M40" s="97">
        <f>M37+M38+M39</f>
        <v>0.4</v>
      </c>
      <c r="N40" s="97">
        <f>N37+N38+N39</f>
        <v>182.07039500000002</v>
      </c>
      <c r="O40" s="146"/>
      <c r="P40" s="230">
        <f>SUM(E40:O40)</f>
        <v>367.14892600000007</v>
      </c>
      <c r="Q40" s="142"/>
      <c r="R40" s="142"/>
      <c r="S40" s="134"/>
      <c r="T40" s="134"/>
      <c r="U40" s="134"/>
      <c r="V40" s="134"/>
      <c r="W40" s="142"/>
      <c r="X40" s="142"/>
      <c r="Y40" s="142"/>
      <c r="Z40" s="142"/>
      <c r="AH40" s="142"/>
      <c r="AI40" s="142"/>
      <c r="AJ40" s="142"/>
      <c r="AK40" s="142"/>
      <c r="AL40" s="142"/>
      <c r="AM40" s="142"/>
      <c r="AN40" s="142"/>
      <c r="AO40" s="142"/>
      <c r="AP40" s="142"/>
      <c r="AQ40" s="142"/>
      <c r="AR40" s="141"/>
      <c r="AS40" s="141"/>
      <c r="AT40" s="141"/>
      <c r="AU40" s="141"/>
      <c r="AV40" s="141"/>
      <c r="AW40" s="141"/>
      <c r="AX40" s="141"/>
      <c r="AY40" s="141"/>
      <c r="AZ40" s="141"/>
    </row>
    <row r="41" spans="1:52" s="32" customFormat="1" ht="24" thickBot="1" x14ac:dyDescent="0.4">
      <c r="A41"/>
      <c r="B41"/>
      <c r="C41"/>
      <c r="D41" s="94" t="s">
        <v>71</v>
      </c>
      <c r="E41" s="93">
        <f>E40-E36</f>
        <v>0</v>
      </c>
      <c r="F41" s="93">
        <f>F40-F36</f>
        <v>0</v>
      </c>
      <c r="G41" s="93">
        <f>G40-G36</f>
        <v>0</v>
      </c>
      <c r="H41" s="93">
        <f>H40-H36</f>
        <v>0</v>
      </c>
      <c r="I41" s="93">
        <f>I40-I36</f>
        <v>0</v>
      </c>
      <c r="J41" s="93"/>
      <c r="K41" s="274">
        <f>K40-K36</f>
        <v>0</v>
      </c>
      <c r="L41" s="93">
        <f>L40-L36</f>
        <v>0</v>
      </c>
      <c r="M41" s="93">
        <f>M40-M36</f>
        <v>0</v>
      </c>
      <c r="N41" s="93">
        <f>N40-N36</f>
        <v>0</v>
      </c>
      <c r="O41" s="138"/>
      <c r="P41" s="229">
        <f>SUM(E41:O41)</f>
        <v>0</v>
      </c>
      <c r="Q41" s="142"/>
      <c r="R41" s="142"/>
      <c r="S41" s="134"/>
      <c r="T41" s="134"/>
      <c r="U41" s="134"/>
      <c r="V41" s="134"/>
      <c r="W41" s="142"/>
      <c r="X41" s="142"/>
      <c r="Y41" s="142"/>
      <c r="Z41" s="142"/>
      <c r="AH41" s="142"/>
      <c r="AI41" s="142"/>
      <c r="AJ41" s="142"/>
      <c r="AK41" s="142"/>
      <c r="AL41" s="142"/>
      <c r="AM41" s="142"/>
      <c r="AN41" s="142"/>
      <c r="AO41" s="142"/>
      <c r="AP41" s="142"/>
      <c r="AQ41" s="142"/>
      <c r="AR41" s="141"/>
      <c r="AS41" s="141"/>
      <c r="AT41" s="141"/>
      <c r="AU41" s="141"/>
      <c r="AV41" s="141"/>
      <c r="AW41" s="141"/>
      <c r="AX41" s="141"/>
      <c r="AY41" s="141"/>
      <c r="AZ41" s="141"/>
    </row>
    <row r="42" spans="1:52" s="32" customFormat="1" ht="53.25" customHeight="1" thickBot="1" x14ac:dyDescent="0.3">
      <c r="A42" s="52"/>
      <c r="B42" s="53"/>
      <c r="C42" s="53"/>
      <c r="D42" s="53"/>
      <c r="E42" s="82" t="s">
        <v>49</v>
      </c>
      <c r="F42" s="81" t="s">
        <v>50</v>
      </c>
      <c r="G42" s="83"/>
      <c r="H42" s="53"/>
      <c r="I42" s="53"/>
      <c r="J42" s="53"/>
      <c r="K42" s="245"/>
      <c r="L42" s="53"/>
      <c r="M42" s="53"/>
      <c r="N42" s="54"/>
      <c r="O42" s="141"/>
      <c r="P42" s="226"/>
      <c r="Q42" s="142"/>
      <c r="R42" s="142"/>
      <c r="S42" s="134"/>
      <c r="T42" s="134"/>
      <c r="U42" s="134"/>
      <c r="V42" s="134"/>
      <c r="W42" s="142"/>
      <c r="X42" s="142"/>
      <c r="Y42" s="142"/>
      <c r="Z42" s="142"/>
      <c r="AH42" s="142"/>
      <c r="AI42" s="142"/>
      <c r="AJ42" s="142"/>
      <c r="AK42" s="142"/>
      <c r="AL42" s="142"/>
      <c r="AM42" s="142"/>
      <c r="AN42" s="142"/>
      <c r="AO42" s="142"/>
      <c r="AP42" s="142"/>
      <c r="AQ42" s="142"/>
      <c r="AR42" s="141"/>
      <c r="AS42" s="141"/>
      <c r="AT42" s="141"/>
      <c r="AU42" s="141"/>
      <c r="AV42" s="141"/>
      <c r="AW42" s="141"/>
      <c r="AX42" s="141"/>
      <c r="AY42" s="141"/>
      <c r="AZ42" s="141"/>
    </row>
    <row r="43" spans="1:52" s="32" customFormat="1" ht="40.5" x14ac:dyDescent="0.25">
      <c r="A43" s="812" t="str">
        <f>E42</f>
        <v>II</v>
      </c>
      <c r="B43" s="56" t="s">
        <v>46</v>
      </c>
      <c r="C43" s="664"/>
      <c r="D43" s="87" t="s">
        <v>7</v>
      </c>
      <c r="E43" s="88">
        <f>'Приложение 1 (ОТЧЕТНЫЙ ПЕРИОД) '!E138</f>
        <v>0</v>
      </c>
      <c r="F43" s="88">
        <f>'Приложение 1 (ОТЧЕТНЫЙ ПЕРИОД) '!F138</f>
        <v>0</v>
      </c>
      <c r="G43" s="88">
        <f>'Приложение 1 (ОТЧЕТНЫЙ ПЕРИОД) '!G138</f>
        <v>0</v>
      </c>
      <c r="H43" s="88">
        <f>'Приложение 1 (ОТЧЕТНЫЙ ПЕРИОД) '!H138</f>
        <v>0</v>
      </c>
      <c r="I43" s="88">
        <f>'Приложение 1 (ОТЧЕТНЫЙ ПЕРИОД) '!I138</f>
        <v>0</v>
      </c>
      <c r="J43" s="801"/>
      <c r="K43" s="275">
        <f>'Приложение 1 (ОТЧЕТНЫЙ ПЕРИОД) '!K138</f>
        <v>0</v>
      </c>
      <c r="L43" s="88">
        <f>'Приложение 1 (ОТЧЕТНЫЙ ПЕРИОД) '!L138</f>
        <v>0</v>
      </c>
      <c r="M43" s="88">
        <f>'Приложение 1 (ОТЧЕТНЫЙ ПЕРИОД) '!M138</f>
        <v>0</v>
      </c>
      <c r="N43" s="89">
        <f>'Приложение 1 (ОТЧЕТНЫЙ ПЕРИОД) '!N138</f>
        <v>0</v>
      </c>
      <c r="O43" s="141"/>
      <c r="P43" s="226"/>
      <c r="Q43" s="142"/>
      <c r="R43" s="792" t="str">
        <f>B44</f>
        <v>ЗДРАВООХРАНЕНИЕ</v>
      </c>
      <c r="S43" s="161" t="str">
        <f>D43</f>
        <v>Всего</v>
      </c>
      <c r="T43" s="161">
        <f>E43</f>
        <v>0</v>
      </c>
      <c r="U43" s="161">
        <f t="shared" ref="U43:V43" si="25">F43</f>
        <v>0</v>
      </c>
      <c r="V43" s="161">
        <f t="shared" si="25"/>
        <v>0</v>
      </c>
      <c r="W43" s="161" t="e">
        <f>F43/E43%</f>
        <v>#DIV/0!</v>
      </c>
      <c r="X43" s="162" t="e">
        <f>G43/F43%</f>
        <v>#DIV/0!</v>
      </c>
      <c r="Y43" s="324" t="e">
        <f>V43/T43%</f>
        <v>#DIV/0!</v>
      </c>
      <c r="Z43" s="142"/>
      <c r="AH43" s="142"/>
      <c r="AI43" s="142"/>
      <c r="AJ43" s="142"/>
      <c r="AK43" s="142"/>
      <c r="AL43" s="142"/>
      <c r="AM43" s="142"/>
      <c r="AN43" s="142"/>
      <c r="AO43" s="142"/>
      <c r="AP43" s="142"/>
      <c r="AQ43" s="142"/>
      <c r="AR43" s="141"/>
      <c r="AS43" s="141"/>
      <c r="AT43" s="141"/>
      <c r="AU43" s="141"/>
      <c r="AV43" s="141"/>
      <c r="AW43" s="141"/>
      <c r="AX43" s="141"/>
      <c r="AY43" s="141"/>
      <c r="AZ43" s="141"/>
    </row>
    <row r="44" spans="1:52" s="32" customFormat="1" ht="23.25" customHeight="1" x14ac:dyDescent="0.25">
      <c r="A44" s="662"/>
      <c r="B44" s="669" t="str">
        <f>F42</f>
        <v>ЗДРАВООХРАНЕНИЕ</v>
      </c>
      <c r="C44" s="664"/>
      <c r="D44" s="42" t="s">
        <v>16</v>
      </c>
      <c r="E44" s="85">
        <f>'Приложение 1 (ОТЧЕТНЫЙ ПЕРИОД) '!E139</f>
        <v>0</v>
      </c>
      <c r="F44" s="85">
        <f>'Приложение 1 (ОТЧЕТНЫЙ ПЕРИОД) '!F139</f>
        <v>0</v>
      </c>
      <c r="G44" s="85">
        <f>'Приложение 1 (ОТЧЕТНЫЙ ПЕРИОД) '!G139</f>
        <v>0</v>
      </c>
      <c r="H44" s="85">
        <f>'Приложение 1 (ОТЧЕТНЫЙ ПЕРИОД) '!H139</f>
        <v>0</v>
      </c>
      <c r="I44" s="85">
        <f>'Приложение 1 (ОТЧЕТНЫЙ ПЕРИОД) '!I139</f>
        <v>0</v>
      </c>
      <c r="J44" s="802"/>
      <c r="K44" s="276">
        <f>'Приложение 1 (ОТЧЕТНЫЙ ПЕРИОД) '!K139</f>
        <v>0</v>
      </c>
      <c r="L44" s="85">
        <f>'Приложение 1 (ОТЧЕТНЫЙ ПЕРИОД) '!L139</f>
        <v>0</v>
      </c>
      <c r="M44" s="85">
        <f>'Приложение 1 (ОТЧЕТНЫЙ ПЕРИОД) '!M139</f>
        <v>0</v>
      </c>
      <c r="N44" s="90">
        <f>'Приложение 1 (ОТЧЕТНЫЙ ПЕРИОД) '!N139</f>
        <v>0</v>
      </c>
      <c r="O44" s="141"/>
      <c r="P44" s="226"/>
      <c r="Q44" s="142"/>
      <c r="R44" s="793"/>
      <c r="S44" s="159"/>
      <c r="T44" s="159"/>
      <c r="U44" s="159"/>
      <c r="V44" s="159"/>
      <c r="W44" s="155"/>
      <c r="X44" s="156"/>
      <c r="Y44" s="142"/>
      <c r="Z44" s="142"/>
      <c r="AH44" s="142"/>
      <c r="AI44" s="142"/>
      <c r="AJ44" s="142"/>
      <c r="AK44" s="142"/>
      <c r="AL44" s="142"/>
      <c r="AM44" s="142"/>
      <c r="AN44" s="142"/>
      <c r="AO44" s="142"/>
      <c r="AP44" s="142"/>
      <c r="AQ44" s="142"/>
      <c r="AR44" s="141"/>
      <c r="AS44" s="141"/>
      <c r="AT44" s="141"/>
      <c r="AU44" s="141"/>
      <c r="AV44" s="141"/>
      <c r="AW44" s="141"/>
      <c r="AX44" s="141"/>
      <c r="AY44" s="141"/>
      <c r="AZ44" s="141"/>
    </row>
    <row r="45" spans="1:52" s="32" customFormat="1" ht="23.25" customHeight="1" x14ac:dyDescent="0.25">
      <c r="A45" s="662"/>
      <c r="B45" s="670"/>
      <c r="C45" s="664"/>
      <c r="D45" s="42" t="s">
        <v>8</v>
      </c>
      <c r="E45" s="85">
        <f>'Приложение 1 (ОТЧЕТНЫЙ ПЕРИОД) '!E140</f>
        <v>0</v>
      </c>
      <c r="F45" s="85">
        <f>'Приложение 1 (ОТЧЕТНЫЙ ПЕРИОД) '!F140</f>
        <v>0</v>
      </c>
      <c r="G45" s="85">
        <f>'Приложение 1 (ОТЧЕТНЫЙ ПЕРИОД) '!G140</f>
        <v>0</v>
      </c>
      <c r="H45" s="85">
        <f>'Приложение 1 (ОТЧЕТНЫЙ ПЕРИОД) '!H140</f>
        <v>0</v>
      </c>
      <c r="I45" s="85">
        <f>'Приложение 1 (ОТЧЕТНЫЙ ПЕРИОД) '!I140</f>
        <v>0</v>
      </c>
      <c r="J45" s="802"/>
      <c r="K45" s="276">
        <f>'Приложение 1 (ОТЧЕТНЫЙ ПЕРИОД) '!K140</f>
        <v>0</v>
      </c>
      <c r="L45" s="85">
        <f>'Приложение 1 (ОТЧЕТНЫЙ ПЕРИОД) '!L140</f>
        <v>0</v>
      </c>
      <c r="M45" s="85">
        <f>'Приложение 1 (ОТЧЕТНЫЙ ПЕРИОД) '!M140</f>
        <v>0</v>
      </c>
      <c r="N45" s="90">
        <f>'Приложение 1 (ОТЧЕТНЫЙ ПЕРИОД) '!N140</f>
        <v>0</v>
      </c>
      <c r="O45" s="141"/>
      <c r="P45" s="226"/>
      <c r="Q45" s="142"/>
      <c r="R45" s="793"/>
      <c r="S45" s="159"/>
      <c r="T45" s="159"/>
      <c r="U45" s="159"/>
      <c r="V45" s="159"/>
      <c r="W45" s="155"/>
      <c r="X45" s="156"/>
      <c r="Y45" s="142"/>
      <c r="Z45" s="142"/>
      <c r="AH45" s="142"/>
      <c r="AI45" s="142"/>
      <c r="AJ45" s="142"/>
      <c r="AK45" s="142"/>
      <c r="AL45" s="142"/>
      <c r="AM45" s="142"/>
      <c r="AN45" s="142"/>
      <c r="AO45" s="142"/>
      <c r="AP45" s="142"/>
      <c r="AQ45" s="142"/>
      <c r="AR45" s="141"/>
      <c r="AS45" s="141"/>
      <c r="AT45" s="141"/>
      <c r="AU45" s="141"/>
      <c r="AV45" s="141"/>
      <c r="AW45" s="141"/>
      <c r="AX45" s="141"/>
      <c r="AY45" s="141"/>
      <c r="AZ45" s="141"/>
    </row>
    <row r="46" spans="1:52" s="32" customFormat="1" ht="23.25" customHeight="1" thickBot="1" x14ac:dyDescent="0.3">
      <c r="A46" s="663"/>
      <c r="B46" s="671"/>
      <c r="C46" s="665"/>
      <c r="D46" s="360" t="s">
        <v>9</v>
      </c>
      <c r="E46" s="398">
        <f>'Приложение 1 (ОТЧЕТНЫЙ ПЕРИОД) '!E141</f>
        <v>0</v>
      </c>
      <c r="F46" s="398">
        <f>'Приложение 1 (ОТЧЕТНЫЙ ПЕРИОД) '!F141</f>
        <v>0</v>
      </c>
      <c r="G46" s="398">
        <f>'Приложение 1 (ОТЧЕТНЫЙ ПЕРИОД) '!G141</f>
        <v>0</v>
      </c>
      <c r="H46" s="398">
        <f>'Приложение 1 (ОТЧЕТНЫЙ ПЕРИОД) '!H141</f>
        <v>0</v>
      </c>
      <c r="I46" s="398">
        <f>'Приложение 1 (ОТЧЕТНЫЙ ПЕРИОД) '!I141</f>
        <v>0</v>
      </c>
      <c r="J46" s="803"/>
      <c r="K46" s="399">
        <f>'Приложение 1 (ОТЧЕТНЫЙ ПЕРИОД) '!K141</f>
        <v>0</v>
      </c>
      <c r="L46" s="398">
        <f>'Приложение 1 (ОТЧЕТНЫЙ ПЕРИОД) '!L141</f>
        <v>0</v>
      </c>
      <c r="M46" s="398">
        <f>'Приложение 1 (ОТЧЕТНЫЙ ПЕРИОД) '!M141</f>
        <v>0</v>
      </c>
      <c r="N46" s="400">
        <f>'Приложение 1 (ОТЧЕТНЫЙ ПЕРИОД) '!N141</f>
        <v>0</v>
      </c>
      <c r="O46" s="141"/>
      <c r="P46" s="226"/>
      <c r="Q46" s="142"/>
      <c r="R46" s="794"/>
      <c r="S46" s="160"/>
      <c r="T46" s="160"/>
      <c r="U46" s="160"/>
      <c r="V46" s="160"/>
      <c r="W46" s="157"/>
      <c r="X46" s="158"/>
      <c r="Y46" s="142"/>
      <c r="Z46" s="142"/>
      <c r="AH46" s="142"/>
      <c r="AI46" s="142"/>
      <c r="AJ46" s="142"/>
      <c r="AK46" s="142"/>
      <c r="AL46" s="142"/>
      <c r="AM46" s="142"/>
      <c r="AN46" s="142"/>
      <c r="AO46" s="142"/>
      <c r="AP46" s="142"/>
      <c r="AQ46" s="142"/>
      <c r="AR46" s="141"/>
      <c r="AS46" s="141"/>
      <c r="AT46" s="141"/>
      <c r="AU46" s="141"/>
      <c r="AV46" s="141"/>
      <c r="AW46" s="141"/>
      <c r="AX46" s="141"/>
      <c r="AY46" s="141"/>
      <c r="AZ46" s="141"/>
    </row>
    <row r="47" spans="1:52" s="32" customFormat="1" ht="23.25" x14ac:dyDescent="0.35">
      <c r="A47"/>
      <c r="B47"/>
      <c r="C47" s="95"/>
      <c r="D47" s="96" t="s">
        <v>71</v>
      </c>
      <c r="E47" s="97">
        <f>E44+E45+E46</f>
        <v>0</v>
      </c>
      <c r="F47" s="97">
        <f>F44+F45+F46</f>
        <v>0</v>
      </c>
      <c r="G47" s="97">
        <f>G44+G45+G46</f>
        <v>0</v>
      </c>
      <c r="H47" s="97">
        <f>H44+H45+H46</f>
        <v>0</v>
      </c>
      <c r="I47" s="97">
        <f>I44+I45+I46</f>
        <v>0</v>
      </c>
      <c r="J47" s="97"/>
      <c r="K47" s="273">
        <f>K44+K45+K46</f>
        <v>0</v>
      </c>
      <c r="L47" s="97">
        <f>L44+L45+L46</f>
        <v>0</v>
      </c>
      <c r="M47" s="97">
        <f>M44+M45+M46</f>
        <v>0</v>
      </c>
      <c r="N47" s="97">
        <f>N44+N45+N46</f>
        <v>0</v>
      </c>
      <c r="O47" s="146"/>
      <c r="P47" s="230">
        <f>SUM(E47:O47)</f>
        <v>0</v>
      </c>
      <c r="Q47" s="142"/>
      <c r="R47" s="142"/>
      <c r="S47" s="134"/>
      <c r="T47" s="134"/>
      <c r="U47" s="134"/>
      <c r="V47" s="134"/>
      <c r="W47" s="142"/>
      <c r="X47" s="142"/>
      <c r="Y47" s="142"/>
      <c r="Z47" s="142"/>
      <c r="AH47" s="142"/>
      <c r="AI47" s="142"/>
      <c r="AJ47" s="142"/>
      <c r="AK47" s="142"/>
      <c r="AL47" s="142"/>
      <c r="AM47" s="142"/>
      <c r="AN47" s="142"/>
      <c r="AO47" s="142"/>
      <c r="AP47" s="142"/>
      <c r="AQ47" s="142"/>
      <c r="AR47" s="141"/>
      <c r="AS47" s="141"/>
      <c r="AT47" s="141"/>
      <c r="AU47" s="141"/>
      <c r="AV47" s="141"/>
      <c r="AW47" s="141"/>
      <c r="AX47" s="141"/>
      <c r="AY47" s="141"/>
      <c r="AZ47" s="141"/>
    </row>
    <row r="48" spans="1:52" s="32" customFormat="1" ht="24" thickBot="1" x14ac:dyDescent="0.4">
      <c r="A48"/>
      <c r="B48"/>
      <c r="C48"/>
      <c r="D48" s="94" t="s">
        <v>71</v>
      </c>
      <c r="E48" s="93">
        <f>E47-E43</f>
        <v>0</v>
      </c>
      <c r="F48" s="93">
        <f>F47-F43</f>
        <v>0</v>
      </c>
      <c r="G48" s="93">
        <f>G47-G43</f>
        <v>0</v>
      </c>
      <c r="H48" s="93">
        <f>H47-H43</f>
        <v>0</v>
      </c>
      <c r="I48" s="93">
        <f>I47-I43</f>
        <v>0</v>
      </c>
      <c r="J48" s="93"/>
      <c r="K48" s="274">
        <f>K47-K43</f>
        <v>0</v>
      </c>
      <c r="L48" s="93">
        <f>L47-L43</f>
        <v>0</v>
      </c>
      <c r="M48" s="93">
        <f>M47-M43</f>
        <v>0</v>
      </c>
      <c r="N48" s="93">
        <f>N47-N43</f>
        <v>0</v>
      </c>
      <c r="O48" s="138"/>
      <c r="P48" s="229">
        <f>SUM(E48:O48)</f>
        <v>0</v>
      </c>
      <c r="Q48" s="142"/>
      <c r="R48" s="142"/>
      <c r="S48" s="134"/>
      <c r="T48" s="134"/>
      <c r="U48" s="134"/>
      <c r="V48" s="134"/>
      <c r="W48" s="142"/>
      <c r="X48" s="142"/>
      <c r="Y48" s="142"/>
      <c r="Z48" s="142"/>
      <c r="AH48" s="142"/>
      <c r="AI48" s="142"/>
      <c r="AJ48" s="142"/>
      <c r="AK48" s="142"/>
      <c r="AL48" s="142"/>
      <c r="AM48" s="142"/>
      <c r="AN48" s="142"/>
      <c r="AO48" s="142"/>
      <c r="AP48" s="142"/>
      <c r="AQ48" s="142"/>
      <c r="AR48" s="141"/>
      <c r="AS48" s="141"/>
      <c r="AT48" s="141"/>
      <c r="AU48" s="141"/>
      <c r="AV48" s="141"/>
      <c r="AW48" s="141"/>
      <c r="AX48" s="141"/>
      <c r="AY48" s="141"/>
      <c r="AZ48" s="141"/>
    </row>
    <row r="49" spans="1:52" s="32" customFormat="1" ht="26.25" customHeight="1" thickBot="1" x14ac:dyDescent="0.4">
      <c r="A49" s="652" t="s">
        <v>90</v>
      </c>
      <c r="B49" s="653"/>
      <c r="C49" s="653"/>
      <c r="D49" s="653"/>
      <c r="E49" s="653"/>
      <c r="F49" s="653"/>
      <c r="G49" s="653"/>
      <c r="H49" s="653"/>
      <c r="I49" s="653"/>
      <c r="J49" s="653"/>
      <c r="K49" s="654"/>
      <c r="L49" s="654"/>
      <c r="M49" s="654"/>
      <c r="N49" s="655"/>
      <c r="O49" s="138"/>
      <c r="P49" s="229"/>
      <c r="Q49" s="142"/>
      <c r="R49" s="142"/>
      <c r="S49" s="134"/>
      <c r="T49" s="134"/>
      <c r="U49" s="134"/>
      <c r="V49" s="134"/>
      <c r="W49" s="142"/>
      <c r="X49" s="142"/>
      <c r="Y49" s="142"/>
      <c r="Z49" s="142"/>
      <c r="AH49" s="142"/>
      <c r="AI49" s="142"/>
      <c r="AJ49" s="142"/>
      <c r="AK49" s="142"/>
      <c r="AL49" s="142"/>
      <c r="AM49" s="142"/>
      <c r="AN49" s="142"/>
      <c r="AO49" s="142"/>
      <c r="AP49" s="142"/>
      <c r="AQ49" s="142"/>
      <c r="AR49" s="141"/>
      <c r="AS49" s="141"/>
      <c r="AT49" s="141"/>
      <c r="AU49" s="141"/>
      <c r="AV49" s="141"/>
      <c r="AW49" s="141"/>
      <c r="AX49" s="141"/>
      <c r="AY49" s="141"/>
      <c r="AZ49" s="141"/>
    </row>
    <row r="50" spans="1:52" s="32" customFormat="1" ht="46.5" x14ac:dyDescent="0.35">
      <c r="A50" s="649" t="s">
        <v>10</v>
      </c>
      <c r="B50" s="171" t="s">
        <v>84</v>
      </c>
      <c r="C50" s="292"/>
      <c r="D50" s="191"/>
      <c r="E50" s="172">
        <f>'Приложение 1 (ОТЧЕТНЫЙ ПЕРИОД) '!E106</f>
        <v>0</v>
      </c>
      <c r="F50" s="172">
        <f>'Приложение 1 (ОТЧЕТНЫЙ ПЕРИОД) '!F106</f>
        <v>0</v>
      </c>
      <c r="G50" s="172">
        <f>'Приложение 1 (ОТЧЕТНЫЙ ПЕРИОД) '!G106</f>
        <v>0</v>
      </c>
      <c r="H50" s="172">
        <f>'Приложение 1 (ОТЧЕТНЫЙ ПЕРИОД) '!H106</f>
        <v>0</v>
      </c>
      <c r="I50" s="172">
        <f>'Приложение 1 (ОТЧЕТНЫЙ ПЕРИОД) '!I106</f>
        <v>0</v>
      </c>
      <c r="J50" s="183"/>
      <c r="K50" s="288">
        <f>'Приложение 1 (ОТЧЕТНЫЙ ПЕРИОД) '!K106</f>
        <v>0</v>
      </c>
      <c r="L50" s="172">
        <f>'Приложение 1 (ОТЧЕТНЫЙ ПЕРИОД) '!L106</f>
        <v>0</v>
      </c>
      <c r="M50" s="172">
        <f>'Приложение 1 (ОТЧЕТНЫЙ ПЕРИОД) '!M106</f>
        <v>0</v>
      </c>
      <c r="N50" s="184">
        <f>'Приложение 1 (ОТЧЕТНЫЙ ПЕРИОД) '!N106</f>
        <v>0</v>
      </c>
      <c r="O50" s="138"/>
      <c r="P50" s="229"/>
      <c r="Q50" s="302"/>
      <c r="R50" s="302"/>
      <c r="S50" s="134"/>
      <c r="T50" s="134"/>
      <c r="U50" s="134"/>
      <c r="V50" s="134"/>
      <c r="W50" s="142"/>
      <c r="X50" s="142"/>
      <c r="Y50" s="142"/>
      <c r="Z50" s="142"/>
      <c r="AH50" s="142"/>
      <c r="AI50" s="142"/>
      <c r="AJ50" s="142"/>
      <c r="AK50" s="142"/>
      <c r="AL50" s="142"/>
      <c r="AM50" s="142"/>
      <c r="AN50" s="142"/>
      <c r="AO50" s="142"/>
      <c r="AP50" s="142"/>
      <c r="AQ50" s="142"/>
      <c r="AR50" s="141"/>
      <c r="AS50" s="141"/>
      <c r="AT50" s="141"/>
      <c r="AU50" s="141"/>
      <c r="AV50" s="141"/>
      <c r="AW50" s="141"/>
      <c r="AX50" s="141"/>
      <c r="AY50" s="141"/>
      <c r="AZ50" s="141"/>
    </row>
    <row r="51" spans="1:52" s="32" customFormat="1" ht="22.5" customHeight="1" x14ac:dyDescent="0.35">
      <c r="A51" s="650"/>
      <c r="B51" s="6" t="s">
        <v>19</v>
      </c>
      <c r="C51" s="293"/>
      <c r="D51" s="192"/>
      <c r="E51" s="173" t="str">
        <f>'Приложение 1 (ОТЧЕТНЫЙ ПЕРИОД) '!E107</f>
        <v>указать плановое значение  2020 года по показателю</v>
      </c>
      <c r="F51" s="166">
        <f>'Приложение 1 (ОТЧЕТНЫЙ ПЕРИОД) '!F107</f>
        <v>0</v>
      </c>
      <c r="G51" s="166">
        <f>'Приложение 1 (ОТЧЕТНЫЙ ПЕРИОД) '!G107</f>
        <v>0</v>
      </c>
      <c r="H51" s="166">
        <f>'Приложение 1 (ОТЧЕТНЫЙ ПЕРИОД) '!H107</f>
        <v>0</v>
      </c>
      <c r="I51" s="166">
        <f>'Приложение 1 (ОТЧЕТНЫЙ ПЕРИОД) '!I107</f>
        <v>0</v>
      </c>
      <c r="J51" s="185"/>
      <c r="K51" s="289">
        <f>'Приложение 1 (ОТЧЕТНЫЙ ПЕРИОД) '!K107</f>
        <v>0</v>
      </c>
      <c r="L51" s="166">
        <f>'Приложение 1 (ОТЧЕТНЫЙ ПЕРИОД) '!L107</f>
        <v>0</v>
      </c>
      <c r="M51" s="166">
        <f>'Приложение 1 (ОТЧЕТНЫЙ ПЕРИОД) '!M107</f>
        <v>0</v>
      </c>
      <c r="N51" s="186">
        <f>'Приложение 1 (ОТЧЕТНЫЙ ПЕРИОД) '!N107</f>
        <v>0</v>
      </c>
      <c r="O51" s="138"/>
      <c r="P51" s="229"/>
      <c r="Q51" s="302"/>
      <c r="R51" s="302"/>
      <c r="S51" s="134"/>
      <c r="T51" s="134"/>
      <c r="U51" s="134"/>
      <c r="V51" s="134"/>
      <c r="W51" s="142"/>
      <c r="X51" s="142"/>
      <c r="Y51" s="142"/>
      <c r="Z51" s="142"/>
      <c r="AH51" s="142"/>
      <c r="AI51" s="142"/>
      <c r="AJ51" s="142"/>
      <c r="AK51" s="142"/>
      <c r="AL51" s="142"/>
      <c r="AM51" s="142"/>
      <c r="AN51" s="142"/>
      <c r="AO51" s="142"/>
      <c r="AP51" s="142"/>
      <c r="AQ51" s="142"/>
      <c r="AR51" s="141"/>
      <c r="AS51" s="141"/>
      <c r="AT51" s="141"/>
      <c r="AU51" s="141"/>
      <c r="AV51" s="141"/>
      <c r="AW51" s="141"/>
      <c r="AX51" s="141"/>
      <c r="AY51" s="141"/>
      <c r="AZ51" s="141"/>
    </row>
    <row r="52" spans="1:52" s="32" customFormat="1" ht="69.75" x14ac:dyDescent="0.35">
      <c r="A52" s="650" t="s">
        <v>11</v>
      </c>
      <c r="B52" s="167" t="s">
        <v>85</v>
      </c>
      <c r="C52" s="294"/>
      <c r="D52" s="193"/>
      <c r="E52" s="168">
        <f>'Приложение 1 (ОТЧЕТНЫЙ ПЕРИОД) '!E108</f>
        <v>0</v>
      </c>
      <c r="F52" s="168">
        <f>'Приложение 1 (ОТЧЕТНЫЙ ПЕРИОД) '!F108</f>
        <v>0</v>
      </c>
      <c r="G52" s="168">
        <f>'Приложение 1 (ОТЧЕТНЫЙ ПЕРИОД) '!G108</f>
        <v>0</v>
      </c>
      <c r="H52" s="168">
        <f>'Приложение 1 (ОТЧЕТНЫЙ ПЕРИОД) '!H108</f>
        <v>0</v>
      </c>
      <c r="I52" s="168">
        <f>'Приложение 1 (ОТЧЕТНЫЙ ПЕРИОД) '!I108</f>
        <v>0</v>
      </c>
      <c r="J52" s="187"/>
      <c r="K52" s="290">
        <f>'Приложение 1 (ОТЧЕТНЫЙ ПЕРИОД) '!K108</f>
        <v>0</v>
      </c>
      <c r="L52" s="168">
        <f>'Приложение 1 (ОТЧЕТНЫЙ ПЕРИОД) '!L108</f>
        <v>0</v>
      </c>
      <c r="M52" s="168">
        <f>'Приложение 1 (ОТЧЕТНЫЙ ПЕРИОД) '!M108</f>
        <v>0</v>
      </c>
      <c r="N52" s="188">
        <f>'Приложение 1 (ОТЧЕТНЫЙ ПЕРИОД) '!N108</f>
        <v>0</v>
      </c>
      <c r="O52" s="138"/>
      <c r="P52" s="229"/>
      <c r="Q52" s="302"/>
      <c r="R52" s="302"/>
      <c r="S52" s="134"/>
      <c r="T52" s="134"/>
      <c r="U52" s="134"/>
      <c r="V52" s="134"/>
      <c r="W52" s="142"/>
      <c r="X52" s="142"/>
      <c r="Y52" s="142"/>
      <c r="Z52" s="142"/>
      <c r="AH52" s="142"/>
      <c r="AI52" s="142"/>
      <c r="AJ52" s="142"/>
      <c r="AK52" s="142"/>
      <c r="AL52" s="142"/>
      <c r="AM52" s="142"/>
      <c r="AN52" s="142"/>
      <c r="AO52" s="142"/>
      <c r="AP52" s="142"/>
      <c r="AQ52" s="142"/>
      <c r="AR52" s="141"/>
      <c r="AS52" s="141"/>
      <c r="AT52" s="141"/>
      <c r="AU52" s="141"/>
      <c r="AV52" s="141"/>
      <c r="AW52" s="141"/>
      <c r="AX52" s="141"/>
      <c r="AY52" s="141"/>
      <c r="AZ52" s="141"/>
    </row>
    <row r="53" spans="1:52" s="32" customFormat="1" ht="22.5" customHeight="1" x14ac:dyDescent="0.35">
      <c r="A53" s="650"/>
      <c r="B53" s="6" t="s">
        <v>19</v>
      </c>
      <c r="C53" s="293"/>
      <c r="D53" s="192"/>
      <c r="E53" s="173" t="str">
        <f>'Приложение 1 (ОТЧЕТНЫЙ ПЕРИОД) '!E109</f>
        <v>указать плановое значение  2020 года по показателю</v>
      </c>
      <c r="F53" s="166">
        <f>'Приложение 1 (ОТЧЕТНЫЙ ПЕРИОД) '!F109</f>
        <v>0</v>
      </c>
      <c r="G53" s="166">
        <f>'Приложение 1 (ОТЧЕТНЫЙ ПЕРИОД) '!G109</f>
        <v>0</v>
      </c>
      <c r="H53" s="166">
        <f>'Приложение 1 (ОТЧЕТНЫЙ ПЕРИОД) '!H109</f>
        <v>0</v>
      </c>
      <c r="I53" s="166">
        <f>'Приложение 1 (ОТЧЕТНЫЙ ПЕРИОД) '!I109</f>
        <v>0</v>
      </c>
      <c r="J53" s="185"/>
      <c r="K53" s="289">
        <f>'Приложение 1 (ОТЧЕТНЫЙ ПЕРИОД) '!K109</f>
        <v>0</v>
      </c>
      <c r="L53" s="166">
        <f>'Приложение 1 (ОТЧЕТНЫЙ ПЕРИОД) '!L109</f>
        <v>0</v>
      </c>
      <c r="M53" s="166">
        <f>'Приложение 1 (ОТЧЕТНЫЙ ПЕРИОД) '!M109</f>
        <v>0</v>
      </c>
      <c r="N53" s="186">
        <f>'Приложение 1 (ОТЧЕТНЫЙ ПЕРИОД) '!N109</f>
        <v>0</v>
      </c>
      <c r="O53" s="138"/>
      <c r="P53" s="229"/>
      <c r="Q53" s="302"/>
      <c r="R53" s="302"/>
      <c r="S53" s="134"/>
      <c r="T53" s="134"/>
      <c r="U53" s="134"/>
      <c r="V53" s="134"/>
      <c r="W53" s="142"/>
      <c r="X53" s="142"/>
      <c r="Y53" s="142"/>
      <c r="Z53" s="142"/>
      <c r="AH53" s="142"/>
      <c r="AI53" s="142"/>
      <c r="AJ53" s="142"/>
      <c r="AK53" s="142"/>
      <c r="AL53" s="142"/>
      <c r="AM53" s="142"/>
      <c r="AN53" s="142"/>
      <c r="AO53" s="142"/>
      <c r="AP53" s="142"/>
      <c r="AQ53" s="142"/>
      <c r="AR53" s="141"/>
      <c r="AS53" s="141"/>
      <c r="AT53" s="141"/>
      <c r="AU53" s="141"/>
      <c r="AV53" s="141"/>
      <c r="AW53" s="141"/>
      <c r="AX53" s="141"/>
      <c r="AY53" s="141"/>
      <c r="AZ53" s="141"/>
    </row>
    <row r="54" spans="1:52" s="32" customFormat="1" ht="93" x14ac:dyDescent="0.35">
      <c r="A54" s="650" t="s">
        <v>75</v>
      </c>
      <c r="B54" s="167" t="s">
        <v>86</v>
      </c>
      <c r="C54" s="294"/>
      <c r="D54" s="193"/>
      <c r="E54" s="168">
        <f>'Приложение 1 (ОТЧЕТНЫЙ ПЕРИОД) '!E110</f>
        <v>0</v>
      </c>
      <c r="F54" s="168">
        <f>'Приложение 1 (ОТЧЕТНЫЙ ПЕРИОД) '!F110</f>
        <v>0</v>
      </c>
      <c r="G54" s="168">
        <f>'Приложение 1 (ОТЧЕТНЫЙ ПЕРИОД) '!G110</f>
        <v>0</v>
      </c>
      <c r="H54" s="168">
        <f>'Приложение 1 (ОТЧЕТНЫЙ ПЕРИОД) '!H110</f>
        <v>0</v>
      </c>
      <c r="I54" s="168">
        <f>'Приложение 1 (ОТЧЕТНЫЙ ПЕРИОД) '!I110</f>
        <v>0</v>
      </c>
      <c r="J54" s="187"/>
      <c r="K54" s="290">
        <f>'Приложение 1 (ОТЧЕТНЫЙ ПЕРИОД) '!K110</f>
        <v>0</v>
      </c>
      <c r="L54" s="168">
        <f>'Приложение 1 (ОТЧЕТНЫЙ ПЕРИОД) '!L110</f>
        <v>0</v>
      </c>
      <c r="M54" s="168">
        <f>'Приложение 1 (ОТЧЕТНЫЙ ПЕРИОД) '!M110</f>
        <v>0</v>
      </c>
      <c r="N54" s="188">
        <f>'Приложение 1 (ОТЧЕТНЫЙ ПЕРИОД) '!N110</f>
        <v>0</v>
      </c>
      <c r="O54" s="138"/>
      <c r="P54" s="229"/>
      <c r="Q54" s="302"/>
      <c r="R54" s="302"/>
      <c r="S54" s="134"/>
      <c r="T54" s="134"/>
      <c r="U54" s="134"/>
      <c r="V54" s="134"/>
      <c r="W54" s="142"/>
      <c r="X54" s="142"/>
      <c r="Y54" s="142"/>
      <c r="Z54" s="142"/>
      <c r="AH54" s="142"/>
      <c r="AI54" s="142"/>
      <c r="AJ54" s="142"/>
      <c r="AK54" s="142"/>
      <c r="AL54" s="142"/>
      <c r="AM54" s="142"/>
      <c r="AN54" s="142"/>
      <c r="AO54" s="142"/>
      <c r="AP54" s="142"/>
      <c r="AQ54" s="142"/>
      <c r="AR54" s="141"/>
      <c r="AS54" s="141"/>
      <c r="AT54" s="141"/>
      <c r="AU54" s="141"/>
      <c r="AV54" s="141"/>
      <c r="AW54" s="141"/>
      <c r="AX54" s="141"/>
      <c r="AY54" s="141"/>
      <c r="AZ54" s="141"/>
    </row>
    <row r="55" spans="1:52" s="32" customFormat="1" ht="22.5" customHeight="1" x14ac:dyDescent="0.35">
      <c r="A55" s="650"/>
      <c r="B55" s="6" t="s">
        <v>19</v>
      </c>
      <c r="C55" s="293"/>
      <c r="D55" s="192"/>
      <c r="E55" s="173" t="str">
        <f>'Приложение 1 (ОТЧЕТНЫЙ ПЕРИОД) '!E111</f>
        <v>указать плановое значение  2020 года по показателю</v>
      </c>
      <c r="F55" s="166">
        <f>'Приложение 1 (ОТЧЕТНЫЙ ПЕРИОД) '!F111</f>
        <v>0</v>
      </c>
      <c r="G55" s="166">
        <f>'Приложение 1 (ОТЧЕТНЫЙ ПЕРИОД) '!G111</f>
        <v>0</v>
      </c>
      <c r="H55" s="166">
        <f>'Приложение 1 (ОТЧЕТНЫЙ ПЕРИОД) '!H111</f>
        <v>0</v>
      </c>
      <c r="I55" s="166">
        <f>'Приложение 1 (ОТЧЕТНЫЙ ПЕРИОД) '!I111</f>
        <v>0</v>
      </c>
      <c r="J55" s="185"/>
      <c r="K55" s="289">
        <f>'Приложение 1 (ОТЧЕТНЫЙ ПЕРИОД) '!K111</f>
        <v>0</v>
      </c>
      <c r="L55" s="166">
        <f>'Приложение 1 (ОТЧЕТНЫЙ ПЕРИОД) '!L111</f>
        <v>0</v>
      </c>
      <c r="M55" s="166">
        <f>'Приложение 1 (ОТЧЕТНЫЙ ПЕРИОД) '!M111</f>
        <v>0</v>
      </c>
      <c r="N55" s="186">
        <f>'Приложение 1 (ОТЧЕТНЫЙ ПЕРИОД) '!N111</f>
        <v>0</v>
      </c>
      <c r="O55" s="138"/>
      <c r="P55" s="229"/>
      <c r="Q55" s="302"/>
      <c r="R55" s="302"/>
      <c r="S55" s="134"/>
      <c r="T55" s="134"/>
      <c r="U55" s="134"/>
      <c r="V55" s="134"/>
      <c r="W55" s="142"/>
      <c r="X55" s="142"/>
      <c r="Y55" s="142"/>
      <c r="Z55" s="142"/>
      <c r="AH55" s="142"/>
      <c r="AI55" s="142"/>
      <c r="AJ55" s="142"/>
      <c r="AK55" s="142"/>
      <c r="AL55" s="142"/>
      <c r="AM55" s="142"/>
      <c r="AN55" s="142"/>
      <c r="AO55" s="142"/>
      <c r="AP55" s="142"/>
      <c r="AQ55" s="142"/>
      <c r="AR55" s="141"/>
      <c r="AS55" s="141"/>
      <c r="AT55" s="141"/>
      <c r="AU55" s="141"/>
      <c r="AV55" s="141"/>
      <c r="AW55" s="141"/>
      <c r="AX55" s="141"/>
      <c r="AY55" s="141"/>
      <c r="AZ55" s="141"/>
    </row>
    <row r="56" spans="1:52" s="32" customFormat="1" ht="93" x14ac:dyDescent="0.35">
      <c r="A56" s="650" t="s">
        <v>76</v>
      </c>
      <c r="B56" s="167" t="s">
        <v>87</v>
      </c>
      <c r="C56" s="294"/>
      <c r="D56" s="193"/>
      <c r="E56" s="168">
        <f>'Приложение 1 (ОТЧЕТНЫЙ ПЕРИОД) '!E112</f>
        <v>0</v>
      </c>
      <c r="F56" s="168">
        <f>'Приложение 1 (ОТЧЕТНЫЙ ПЕРИОД) '!F112</f>
        <v>0</v>
      </c>
      <c r="G56" s="168">
        <f>'Приложение 1 (ОТЧЕТНЫЙ ПЕРИОД) '!G112</f>
        <v>0</v>
      </c>
      <c r="H56" s="168">
        <f>'Приложение 1 (ОТЧЕТНЫЙ ПЕРИОД) '!H112</f>
        <v>0</v>
      </c>
      <c r="I56" s="168">
        <f>'Приложение 1 (ОТЧЕТНЫЙ ПЕРИОД) '!I112</f>
        <v>0</v>
      </c>
      <c r="J56" s="187"/>
      <c r="K56" s="290">
        <f>'Приложение 1 (ОТЧЕТНЫЙ ПЕРИОД) '!K112</f>
        <v>0</v>
      </c>
      <c r="L56" s="168">
        <f>'Приложение 1 (ОТЧЕТНЫЙ ПЕРИОД) '!L112</f>
        <v>0</v>
      </c>
      <c r="M56" s="168">
        <f>'Приложение 1 (ОТЧЕТНЫЙ ПЕРИОД) '!M112</f>
        <v>0</v>
      </c>
      <c r="N56" s="188">
        <f>'Приложение 1 (ОТЧЕТНЫЙ ПЕРИОД) '!N112</f>
        <v>0</v>
      </c>
      <c r="O56" s="138"/>
      <c r="P56" s="229"/>
      <c r="Q56" s="302"/>
      <c r="R56" s="302"/>
      <c r="S56" s="134"/>
      <c r="T56" s="134"/>
      <c r="U56" s="134"/>
      <c r="V56" s="134"/>
      <c r="W56" s="142"/>
      <c r="X56" s="142"/>
      <c r="Y56" s="142"/>
      <c r="Z56" s="142"/>
      <c r="AH56" s="142"/>
      <c r="AI56" s="142"/>
      <c r="AJ56" s="142"/>
      <c r="AK56" s="142"/>
      <c r="AL56" s="142"/>
      <c r="AM56" s="142"/>
      <c r="AN56" s="142"/>
      <c r="AO56" s="142"/>
      <c r="AP56" s="142"/>
      <c r="AQ56" s="142"/>
      <c r="AR56" s="141"/>
      <c r="AS56" s="141"/>
      <c r="AT56" s="141"/>
      <c r="AU56" s="141"/>
      <c r="AV56" s="141"/>
      <c r="AW56" s="141"/>
      <c r="AX56" s="141"/>
      <c r="AY56" s="141"/>
      <c r="AZ56" s="141"/>
    </row>
    <row r="57" spans="1:52" s="32" customFormat="1" ht="23.25" customHeight="1" thickBot="1" x14ac:dyDescent="0.4">
      <c r="A57" s="651"/>
      <c r="B57" s="169" t="s">
        <v>19</v>
      </c>
      <c r="C57" s="295"/>
      <c r="D57" s="194"/>
      <c r="E57" s="174" t="str">
        <f>'Приложение 1 (ОТЧЕТНЫЙ ПЕРИОД) '!E113</f>
        <v>указать плановое значение  2020 года по показателю</v>
      </c>
      <c r="F57" s="170">
        <f>'Приложение 1 (ОТЧЕТНЫЙ ПЕРИОД) '!F113</f>
        <v>0</v>
      </c>
      <c r="G57" s="170">
        <f>'Приложение 1 (ОТЧЕТНЫЙ ПЕРИОД) '!G113</f>
        <v>0</v>
      </c>
      <c r="H57" s="170">
        <f>'Приложение 1 (ОТЧЕТНЫЙ ПЕРИОД) '!H113</f>
        <v>0</v>
      </c>
      <c r="I57" s="170">
        <f>'Приложение 1 (ОТЧЕТНЫЙ ПЕРИОД) '!I113</f>
        <v>0</v>
      </c>
      <c r="J57" s="189"/>
      <c r="K57" s="291">
        <f>'Приложение 1 (ОТЧЕТНЫЙ ПЕРИОД) '!K113</f>
        <v>0</v>
      </c>
      <c r="L57" s="170">
        <f>'Приложение 1 (ОТЧЕТНЫЙ ПЕРИОД) '!L113</f>
        <v>0</v>
      </c>
      <c r="M57" s="170">
        <f>'Приложение 1 (ОТЧЕТНЫЙ ПЕРИОД) '!M113</f>
        <v>0</v>
      </c>
      <c r="N57" s="190">
        <f>'Приложение 1 (ОТЧЕТНЫЙ ПЕРИОД) '!N113</f>
        <v>0</v>
      </c>
      <c r="O57" s="138"/>
      <c r="P57" s="229"/>
      <c r="Q57" s="302"/>
      <c r="R57" s="302"/>
      <c r="S57" s="134"/>
      <c r="T57" s="134"/>
      <c r="U57" s="134"/>
      <c r="V57" s="134"/>
      <c r="W57" s="142"/>
      <c r="X57" s="142"/>
      <c r="Y57" s="142"/>
      <c r="Z57" s="142"/>
      <c r="AH57" s="142"/>
      <c r="AI57" s="142"/>
      <c r="AJ57" s="142"/>
      <c r="AK57" s="142"/>
      <c r="AL57" s="142"/>
      <c r="AM57" s="142"/>
      <c r="AN57" s="142"/>
      <c r="AO57" s="142"/>
      <c r="AP57" s="142"/>
      <c r="AQ57" s="142"/>
      <c r="AR57" s="141"/>
      <c r="AS57" s="141"/>
      <c r="AT57" s="141"/>
      <c r="AU57" s="141"/>
      <c r="AV57" s="141"/>
      <c r="AW57" s="141"/>
      <c r="AX57" s="141"/>
      <c r="AY57" s="141"/>
      <c r="AZ57" s="141"/>
    </row>
    <row r="58" spans="1:52" s="32" customFormat="1" ht="9.75" customHeight="1" x14ac:dyDescent="0.35">
      <c r="A58"/>
      <c r="B58"/>
      <c r="C58"/>
      <c r="D58" s="94"/>
      <c r="E58" s="93"/>
      <c r="F58" s="93"/>
      <c r="G58" s="93"/>
      <c r="H58" s="93"/>
      <c r="I58" s="93"/>
      <c r="J58" s="93"/>
      <c r="K58" s="274"/>
      <c r="L58" s="93"/>
      <c r="M58" s="93"/>
      <c r="N58" s="93"/>
      <c r="O58" s="138"/>
      <c r="P58" s="229"/>
      <c r="Q58" s="142"/>
      <c r="R58" s="142"/>
      <c r="S58" s="134"/>
      <c r="T58" s="134"/>
      <c r="U58" s="134"/>
      <c r="V58" s="134"/>
      <c r="W58" s="142"/>
      <c r="X58" s="142"/>
      <c r="Y58" s="142"/>
      <c r="Z58" s="142"/>
      <c r="AH58" s="142"/>
      <c r="AI58" s="142"/>
      <c r="AJ58" s="142"/>
      <c r="AK58" s="142"/>
      <c r="AL58" s="142"/>
      <c r="AM58" s="142"/>
      <c r="AN58" s="142"/>
      <c r="AO58" s="142"/>
      <c r="AP58" s="142"/>
      <c r="AQ58" s="142"/>
      <c r="AR58" s="141"/>
      <c r="AS58" s="141"/>
      <c r="AT58" s="141"/>
      <c r="AU58" s="141"/>
      <c r="AV58" s="141"/>
      <c r="AW58" s="141"/>
      <c r="AX58" s="141"/>
      <c r="AY58" s="141"/>
      <c r="AZ58" s="141"/>
    </row>
    <row r="59" spans="1:52" s="32" customFormat="1" ht="10.5" customHeight="1" thickBot="1" x14ac:dyDescent="0.4">
      <c r="A59"/>
      <c r="B59"/>
      <c r="C59"/>
      <c r="D59" s="94"/>
      <c r="E59" s="93"/>
      <c r="F59" s="93"/>
      <c r="G59" s="93"/>
      <c r="H59" s="93"/>
      <c r="I59" s="93"/>
      <c r="J59" s="93"/>
      <c r="K59" s="274"/>
      <c r="L59" s="93"/>
      <c r="M59" s="93"/>
      <c r="N59" s="93"/>
      <c r="O59" s="138"/>
      <c r="P59" s="229"/>
      <c r="Q59" s="142"/>
      <c r="R59" s="142"/>
      <c r="S59" s="134"/>
      <c r="T59" s="134"/>
      <c r="U59" s="134"/>
      <c r="V59" s="134"/>
      <c r="W59" s="142"/>
      <c r="X59" s="142"/>
      <c r="Y59" s="142"/>
      <c r="Z59" s="142"/>
      <c r="AH59" s="142"/>
      <c r="AI59" s="142"/>
      <c r="AJ59" s="142"/>
      <c r="AK59" s="142"/>
      <c r="AL59" s="142"/>
      <c r="AM59" s="142"/>
      <c r="AN59" s="142"/>
      <c r="AO59" s="142"/>
      <c r="AP59" s="142"/>
      <c r="AQ59" s="142"/>
      <c r="AR59" s="141"/>
      <c r="AS59" s="141"/>
      <c r="AT59" s="141"/>
      <c r="AU59" s="141"/>
      <c r="AV59" s="141"/>
      <c r="AW59" s="141"/>
      <c r="AX59" s="141"/>
      <c r="AY59" s="141"/>
      <c r="AZ59" s="141"/>
    </row>
    <row r="60" spans="1:52" s="32" customFormat="1" ht="39.75" customHeight="1" thickBot="1" x14ac:dyDescent="0.3">
      <c r="A60" s="52"/>
      <c r="B60" s="53"/>
      <c r="C60" s="53"/>
      <c r="D60" s="53"/>
      <c r="E60" s="82" t="s">
        <v>51</v>
      </c>
      <c r="F60" s="81" t="s">
        <v>52</v>
      </c>
      <c r="G60" s="83"/>
      <c r="H60" s="53"/>
      <c r="I60" s="53"/>
      <c r="J60" s="53"/>
      <c r="K60" s="245"/>
      <c r="L60" s="53"/>
      <c r="M60" s="53"/>
      <c r="N60" s="54"/>
      <c r="O60" s="141"/>
      <c r="P60" s="226"/>
      <c r="Q60" s="142"/>
      <c r="R60" s="142"/>
      <c r="S60" s="134"/>
      <c r="T60" s="134"/>
      <c r="U60" s="134"/>
      <c r="V60" s="134"/>
      <c r="W60" s="142"/>
      <c r="X60" s="142"/>
      <c r="Y60" s="142"/>
      <c r="Z60" s="142"/>
      <c r="AH60" s="142"/>
      <c r="AI60" s="142"/>
      <c r="AJ60" s="142"/>
      <c r="AK60" s="142"/>
      <c r="AL60" s="142"/>
      <c r="AM60" s="142"/>
      <c r="AN60" s="142"/>
      <c r="AO60" s="142"/>
      <c r="AP60" s="142"/>
      <c r="AQ60" s="142"/>
      <c r="AR60" s="141"/>
      <c r="AS60" s="141"/>
      <c r="AT60" s="141"/>
      <c r="AU60" s="141"/>
      <c r="AV60" s="141"/>
      <c r="AW60" s="141"/>
      <c r="AX60" s="141"/>
      <c r="AY60" s="141"/>
      <c r="AZ60" s="141"/>
    </row>
    <row r="61" spans="1:52" s="32" customFormat="1" ht="40.5" x14ac:dyDescent="0.25">
      <c r="A61" s="662" t="str">
        <f>E60</f>
        <v>III</v>
      </c>
      <c r="B61" s="56" t="s">
        <v>46</v>
      </c>
      <c r="C61" s="664"/>
      <c r="D61" s="87" t="s">
        <v>7</v>
      </c>
      <c r="E61" s="88">
        <f>'Приложение 1 (ОТЧЕТНЫЙ ПЕРИОД) '!E303</f>
        <v>8.6911849999999991</v>
      </c>
      <c r="F61" s="88">
        <f>'Приложение 1 (ОТЧЕТНЫЙ ПЕРИОД) '!F303</f>
        <v>8.6911849999999991</v>
      </c>
      <c r="G61" s="88">
        <f>'Приложение 1 (ОТЧЕТНЫЙ ПЕРИОД) '!G303</f>
        <v>8.6911849999999991</v>
      </c>
      <c r="H61" s="88">
        <f>'Приложение 1 (ОТЧЕТНЫЙ ПЕРИОД) '!H303</f>
        <v>334.69258600000001</v>
      </c>
      <c r="I61" s="88">
        <f>'Приложение 1 (ОТЧЕТНЫЙ ПЕРИОД) '!I303</f>
        <v>238.75488999999999</v>
      </c>
      <c r="J61" s="801"/>
      <c r="K61" s="275">
        <f>'Приложение 1 (ОТЧЕТНЫЙ ПЕРИОД) '!K303</f>
        <v>33.880000000000003</v>
      </c>
      <c r="L61" s="88">
        <f>'Приложение 1 (ОТЧЕТНЫЙ ПЕРИОД) '!L303</f>
        <v>5.16</v>
      </c>
      <c r="M61" s="88">
        <f>'Приложение 1 (ОТЧЕТНЫЙ ПЕРИОД) '!M303</f>
        <v>5.21</v>
      </c>
      <c r="N61" s="89">
        <f>'Приложение 1 (ОТЧЕТНЫЙ ПЕРИОД) '!N303</f>
        <v>626.38866099999996</v>
      </c>
      <c r="O61" s="141"/>
      <c r="P61" s="226"/>
      <c r="Q61" s="142"/>
      <c r="R61" s="792" t="str">
        <f>B62</f>
        <v>ОБРАЗОВАНИЕ</v>
      </c>
      <c r="S61" s="161" t="str">
        <f>D61</f>
        <v>Всего</v>
      </c>
      <c r="T61" s="591">
        <f>E61</f>
        <v>8.6911849999999991</v>
      </c>
      <c r="U61" s="591">
        <f>F61</f>
        <v>8.6911849999999991</v>
      </c>
      <c r="V61" s="591">
        <f>G61</f>
        <v>8.6911849999999991</v>
      </c>
      <c r="W61" s="161">
        <f>F61/E61%</f>
        <v>100</v>
      </c>
      <c r="X61" s="162">
        <f>G61/F61%</f>
        <v>100</v>
      </c>
      <c r="Y61" s="324">
        <f>V61/T61%</f>
        <v>100</v>
      </c>
      <c r="Z61" s="142"/>
      <c r="AH61" s="142"/>
      <c r="AI61" s="142"/>
      <c r="AJ61" s="142"/>
      <c r="AK61" s="142"/>
      <c r="AL61" s="142"/>
      <c r="AM61" s="142"/>
      <c r="AN61" s="142"/>
      <c r="AO61" s="142"/>
      <c r="AP61" s="142"/>
      <c r="AQ61" s="142"/>
      <c r="AR61" s="141"/>
      <c r="AS61" s="141"/>
      <c r="AT61" s="141"/>
      <c r="AU61" s="141"/>
      <c r="AV61" s="141"/>
      <c r="AW61" s="141"/>
      <c r="AX61" s="141"/>
      <c r="AY61" s="141"/>
      <c r="AZ61" s="141"/>
    </row>
    <row r="62" spans="1:52" s="32" customFormat="1" ht="23.25" customHeight="1" x14ac:dyDescent="0.25">
      <c r="A62" s="662"/>
      <c r="B62" s="669" t="str">
        <f>F60</f>
        <v>ОБРАЗОВАНИЕ</v>
      </c>
      <c r="C62" s="664"/>
      <c r="D62" s="42" t="s">
        <v>16</v>
      </c>
      <c r="E62" s="85">
        <f>'Приложение 1 (ОТЧЕТНЫЙ ПЕРИОД) '!E304</f>
        <v>0</v>
      </c>
      <c r="F62" s="85">
        <f>'Приложение 1 (ОТЧЕТНЫЙ ПЕРИОД) '!F304</f>
        <v>0</v>
      </c>
      <c r="G62" s="85">
        <f>'Приложение 1 (ОТЧЕТНЫЙ ПЕРИОД) '!G304</f>
        <v>0</v>
      </c>
      <c r="H62" s="85">
        <f>'Приложение 1 (ОТЧЕТНЫЙ ПЕРИОД) '!H304</f>
        <v>0</v>
      </c>
      <c r="I62" s="85">
        <f>'Приложение 1 (ОТЧЕТНЫЙ ПЕРИОД) '!I304</f>
        <v>0</v>
      </c>
      <c r="J62" s="802"/>
      <c r="K62" s="276">
        <f>'Приложение 1 (ОТЧЕТНЫЙ ПЕРИОД) '!K304</f>
        <v>0</v>
      </c>
      <c r="L62" s="85">
        <f>'Приложение 1 (ОТЧЕТНЫЙ ПЕРИОД) '!L304</f>
        <v>0</v>
      </c>
      <c r="M62" s="85">
        <f>'Приложение 1 (ОТЧЕТНЫЙ ПЕРИОД) '!M304</f>
        <v>0</v>
      </c>
      <c r="N62" s="90">
        <f>'Приложение 1 (ОТЧЕТНЫЙ ПЕРИОД) '!N304</f>
        <v>0</v>
      </c>
      <c r="O62" s="141"/>
      <c r="P62" s="226"/>
      <c r="Q62" s="142"/>
      <c r="R62" s="793"/>
      <c r="S62" s="159"/>
      <c r="T62" s="159"/>
      <c r="U62" s="159"/>
      <c r="V62" s="159"/>
      <c r="W62" s="155"/>
      <c r="X62" s="156"/>
      <c r="Y62" s="142"/>
      <c r="Z62" s="142"/>
      <c r="AH62" s="142"/>
      <c r="AI62" s="142"/>
      <c r="AJ62" s="142"/>
      <c r="AK62" s="142"/>
      <c r="AL62" s="142"/>
      <c r="AM62" s="142"/>
      <c r="AN62" s="142"/>
      <c r="AO62" s="142"/>
      <c r="AP62" s="142"/>
      <c r="AQ62" s="142"/>
      <c r="AR62" s="141"/>
      <c r="AS62" s="141"/>
      <c r="AT62" s="141"/>
      <c r="AU62" s="141"/>
      <c r="AV62" s="141"/>
      <c r="AW62" s="141"/>
      <c r="AX62" s="141"/>
      <c r="AY62" s="141"/>
      <c r="AZ62" s="141"/>
    </row>
    <row r="63" spans="1:52" s="32" customFormat="1" ht="23.25" customHeight="1" x14ac:dyDescent="0.25">
      <c r="A63" s="662"/>
      <c r="B63" s="670"/>
      <c r="C63" s="664"/>
      <c r="D63" s="42" t="s">
        <v>8</v>
      </c>
      <c r="E63" s="85">
        <f>'Приложение 1 (ОТЧЕТНЫЙ ПЕРИОД) '!E305</f>
        <v>3.35</v>
      </c>
      <c r="F63" s="85">
        <f>'Приложение 1 (ОТЧЕТНЫЙ ПЕРИОД) '!F305</f>
        <v>3.35</v>
      </c>
      <c r="G63" s="85">
        <f>'Приложение 1 (ОТЧЕТНЫЙ ПЕРИОД) '!G305</f>
        <v>3.35</v>
      </c>
      <c r="H63" s="85">
        <f>'Приложение 1 (ОТЧЕТНЫЙ ПЕРИОД) '!H305</f>
        <v>325.36158599999999</v>
      </c>
      <c r="I63" s="85">
        <f>'Приложение 1 (ОТЧЕТНЫЙ ПЕРИОД) '!I305</f>
        <v>237.185565</v>
      </c>
      <c r="J63" s="802"/>
      <c r="K63" s="276">
        <f>'Приложение 1 (ОТЧЕТНЫЙ ПЕРИОД) '!K305</f>
        <v>30.3</v>
      </c>
      <c r="L63" s="85">
        <f>'Приложение 1 (ОТЧЕТНЫЙ ПЕРИОД) '!L305</f>
        <v>4.5</v>
      </c>
      <c r="M63" s="85">
        <f>'Приложение 1 (ОТЧЕТНЫЙ ПЕРИОД) '!M305</f>
        <v>4.5</v>
      </c>
      <c r="N63" s="90">
        <f>'Приложение 1 (ОТЧЕТНЫЙ ПЕРИОД) '!N305</f>
        <v>605.19715099999996</v>
      </c>
      <c r="O63" s="141"/>
      <c r="P63" s="226"/>
      <c r="Q63" s="142"/>
      <c r="R63" s="793"/>
      <c r="S63" s="159"/>
      <c r="T63" s="159"/>
      <c r="U63" s="159"/>
      <c r="V63" s="159"/>
      <c r="W63" s="155"/>
      <c r="X63" s="156"/>
      <c r="Y63" s="142"/>
      <c r="Z63" s="142"/>
      <c r="AH63" s="142"/>
      <c r="AI63" s="142"/>
      <c r="AJ63" s="142"/>
      <c r="AK63" s="142"/>
      <c r="AL63" s="142"/>
      <c r="AM63" s="142"/>
      <c r="AN63" s="142"/>
      <c r="AO63" s="142"/>
      <c r="AP63" s="142"/>
      <c r="AQ63" s="142"/>
      <c r="AR63" s="141"/>
      <c r="AS63" s="141"/>
      <c r="AT63" s="141"/>
      <c r="AU63" s="141"/>
      <c r="AV63" s="141"/>
      <c r="AW63" s="141"/>
      <c r="AX63" s="141"/>
      <c r="AY63" s="141"/>
      <c r="AZ63" s="141"/>
    </row>
    <row r="64" spans="1:52" s="32" customFormat="1" ht="23.25" customHeight="1" thickBot="1" x14ac:dyDescent="0.3">
      <c r="A64" s="663"/>
      <c r="B64" s="671"/>
      <c r="C64" s="665"/>
      <c r="D64" s="360" t="s">
        <v>9</v>
      </c>
      <c r="E64" s="398">
        <f>'Приложение 1 (ОТЧЕТНЫЙ ПЕРИОД) '!E306</f>
        <v>5.3411849999999994</v>
      </c>
      <c r="F64" s="398">
        <f>'Приложение 1 (ОТЧЕТНЫЙ ПЕРИОД) '!F306</f>
        <v>5.3411849999999994</v>
      </c>
      <c r="G64" s="398">
        <f>'Приложение 1 (ОТЧЕТНЫЙ ПЕРИОД) '!G306</f>
        <v>5.3411849999999994</v>
      </c>
      <c r="H64" s="398">
        <f>'Приложение 1 (ОТЧЕТНЫЙ ПЕРИОД) '!H306</f>
        <v>9.3309999999999995</v>
      </c>
      <c r="I64" s="398">
        <f>'Приложение 1 (ОТЧЕТНЫЙ ПЕРИОД) '!I306</f>
        <v>1.5693250000000001</v>
      </c>
      <c r="J64" s="803"/>
      <c r="K64" s="399">
        <f>'Приложение 1 (ОТЧЕТНЫЙ ПЕРИОД) '!K306</f>
        <v>3.58</v>
      </c>
      <c r="L64" s="398">
        <f>'Приложение 1 (ОТЧЕТНЫЙ ПЕРИОД) '!L306</f>
        <v>0.66</v>
      </c>
      <c r="M64" s="398">
        <f>'Приложение 1 (ОТЧЕТНЫЙ ПЕРИОД) '!M306</f>
        <v>0.71</v>
      </c>
      <c r="N64" s="400">
        <f>'Приложение 1 (ОТЧЕТНЫЙ ПЕРИОД) '!N306</f>
        <v>21.191509999999997</v>
      </c>
      <c r="O64" s="141"/>
      <c r="P64" s="226"/>
      <c r="Q64" s="142"/>
      <c r="R64" s="794"/>
      <c r="S64" s="160"/>
      <c r="T64" s="160"/>
      <c r="U64" s="160"/>
      <c r="V64" s="160"/>
      <c r="W64" s="157"/>
      <c r="X64" s="158"/>
      <c r="Y64" s="142"/>
      <c r="Z64" s="142"/>
      <c r="AH64" s="142"/>
      <c r="AI64" s="142"/>
      <c r="AJ64" s="142"/>
      <c r="AK64" s="142"/>
      <c r="AL64" s="142"/>
      <c r="AM64" s="142"/>
      <c r="AN64" s="142"/>
      <c r="AO64" s="142"/>
      <c r="AP64" s="142"/>
      <c r="AQ64" s="142"/>
      <c r="AR64" s="141"/>
      <c r="AS64" s="141"/>
      <c r="AT64" s="141"/>
      <c r="AU64" s="141"/>
      <c r="AV64" s="141"/>
      <c r="AW64" s="141"/>
      <c r="AX64" s="141"/>
      <c r="AY64" s="141"/>
      <c r="AZ64" s="141"/>
    </row>
    <row r="65" spans="1:52" s="32" customFormat="1" ht="23.25" x14ac:dyDescent="0.35">
      <c r="A65"/>
      <c r="B65"/>
      <c r="C65" s="95"/>
      <c r="D65" s="96" t="s">
        <v>71</v>
      </c>
      <c r="E65" s="97">
        <f>E62+E63+E64</f>
        <v>8.6911849999999991</v>
      </c>
      <c r="F65" s="97">
        <f>F62+F63+F64</f>
        <v>8.6911849999999991</v>
      </c>
      <c r="G65" s="97">
        <f>G62+G63+G64</f>
        <v>8.6911849999999991</v>
      </c>
      <c r="H65" s="97">
        <f>H62+H63+H64</f>
        <v>334.69258600000001</v>
      </c>
      <c r="I65" s="97">
        <f>I62+I63+I64</f>
        <v>238.75488999999999</v>
      </c>
      <c r="J65" s="97"/>
      <c r="K65" s="273">
        <f>K62+K63+K64</f>
        <v>33.880000000000003</v>
      </c>
      <c r="L65" s="97">
        <f>L62+L63+L64</f>
        <v>5.16</v>
      </c>
      <c r="M65" s="97">
        <f>M62+M63+M64</f>
        <v>5.21</v>
      </c>
      <c r="N65" s="97">
        <f>N62+N63+N64</f>
        <v>626.38866099999996</v>
      </c>
      <c r="O65" s="146"/>
      <c r="P65" s="230">
        <f>SUM(E65:O65)</f>
        <v>1270.1596919999999</v>
      </c>
      <c r="Q65" s="142"/>
      <c r="R65" s="142"/>
      <c r="S65" s="134"/>
      <c r="T65" s="134"/>
      <c r="U65" s="134"/>
      <c r="V65" s="134"/>
      <c r="W65" s="142"/>
      <c r="X65" s="142"/>
      <c r="Y65" s="142"/>
      <c r="Z65" s="142"/>
      <c r="AA65" s="142"/>
      <c r="AB65" s="134"/>
      <c r="AC65" s="134"/>
      <c r="AD65" s="134"/>
      <c r="AE65" s="134"/>
      <c r="AF65" s="142"/>
      <c r="AG65" s="142"/>
      <c r="AH65" s="142"/>
      <c r="AI65" s="142"/>
      <c r="AJ65" s="142"/>
      <c r="AK65" s="142"/>
      <c r="AL65" s="142"/>
      <c r="AM65" s="142"/>
      <c r="AN65" s="142"/>
      <c r="AO65" s="142"/>
      <c r="AP65" s="142"/>
      <c r="AQ65" s="142"/>
      <c r="AR65" s="141"/>
      <c r="AS65" s="141"/>
      <c r="AT65" s="141"/>
      <c r="AU65" s="141"/>
      <c r="AV65" s="141"/>
      <c r="AW65" s="141"/>
      <c r="AX65" s="141"/>
      <c r="AY65" s="141"/>
      <c r="AZ65" s="141"/>
    </row>
    <row r="66" spans="1:52" s="32" customFormat="1" ht="24" thickBot="1" x14ac:dyDescent="0.4">
      <c r="A66"/>
      <c r="B66"/>
      <c r="C66"/>
      <c r="D66" s="94" t="s">
        <v>71</v>
      </c>
      <c r="E66" s="93">
        <f>E65-E61</f>
        <v>0</v>
      </c>
      <c r="F66" s="93">
        <f>F65-F61</f>
        <v>0</v>
      </c>
      <c r="G66" s="93">
        <f>G65-G61</f>
        <v>0</v>
      </c>
      <c r="H66" s="93">
        <f>H65-H61</f>
        <v>0</v>
      </c>
      <c r="I66" s="93">
        <f>I65-I61</f>
        <v>0</v>
      </c>
      <c r="J66" s="93"/>
      <c r="K66" s="274">
        <f>K65-K61</f>
        <v>0</v>
      </c>
      <c r="L66" s="93">
        <f>L65-L61</f>
        <v>0</v>
      </c>
      <c r="M66" s="93">
        <f>M65-M61</f>
        <v>0</v>
      </c>
      <c r="N66" s="93">
        <f>N65-N61</f>
        <v>0</v>
      </c>
      <c r="O66" s="138"/>
      <c r="P66" s="229">
        <f>SUM(E66:O66)</f>
        <v>0</v>
      </c>
      <c r="Q66" s="142"/>
      <c r="R66" s="142"/>
      <c r="S66" s="134"/>
      <c r="T66" s="134"/>
      <c r="U66" s="134"/>
      <c r="V66" s="134"/>
      <c r="W66" s="142"/>
      <c r="X66" s="142"/>
      <c r="Y66" s="142"/>
      <c r="Z66" s="142"/>
      <c r="AA66" s="142"/>
      <c r="AB66" s="134"/>
      <c r="AC66" s="134"/>
      <c r="AD66" s="134"/>
      <c r="AE66" s="134"/>
      <c r="AF66" s="142"/>
      <c r="AG66" s="142"/>
      <c r="AH66" s="142"/>
      <c r="AI66" s="142"/>
      <c r="AJ66" s="142"/>
      <c r="AK66" s="142"/>
      <c r="AL66" s="142"/>
      <c r="AM66" s="142"/>
      <c r="AN66" s="142"/>
      <c r="AO66" s="142"/>
      <c r="AP66" s="142"/>
      <c r="AQ66" s="142"/>
      <c r="AR66" s="141"/>
      <c r="AS66" s="141"/>
      <c r="AT66" s="141"/>
      <c r="AU66" s="141"/>
      <c r="AV66" s="141"/>
      <c r="AW66" s="141"/>
      <c r="AX66" s="141"/>
      <c r="AY66" s="141"/>
      <c r="AZ66" s="141"/>
    </row>
    <row r="67" spans="1:52" s="32" customFormat="1" ht="57.75" customHeight="1" thickBot="1" x14ac:dyDescent="0.3">
      <c r="A67" s="52"/>
      <c r="B67" s="53"/>
      <c r="C67" s="53"/>
      <c r="D67" s="53"/>
      <c r="E67" s="82" t="s">
        <v>54</v>
      </c>
      <c r="F67" s="81" t="s">
        <v>53</v>
      </c>
      <c r="G67" s="83"/>
      <c r="H67" s="53"/>
      <c r="I67" s="53"/>
      <c r="J67" s="53"/>
      <c r="K67" s="245"/>
      <c r="L67" s="53"/>
      <c r="M67" s="53"/>
      <c r="N67" s="54"/>
      <c r="O67" s="141"/>
      <c r="P67" s="226"/>
      <c r="Q67" s="142"/>
      <c r="R67" s="142"/>
      <c r="S67" s="134"/>
      <c r="T67" s="134"/>
      <c r="U67" s="134"/>
      <c r="V67" s="134"/>
      <c r="W67" s="142"/>
      <c r="X67" s="142"/>
      <c r="Y67" s="142"/>
      <c r="Z67" s="142"/>
      <c r="AA67" s="142"/>
      <c r="AB67" s="134"/>
      <c r="AC67" s="134"/>
      <c r="AD67" s="134"/>
      <c r="AE67" s="134"/>
      <c r="AF67" s="142"/>
      <c r="AG67" s="142"/>
      <c r="AH67" s="142"/>
      <c r="AI67" s="142"/>
      <c r="AJ67" s="142"/>
      <c r="AK67" s="142"/>
      <c r="AL67" s="142"/>
      <c r="AM67" s="142"/>
      <c r="AN67" s="142"/>
      <c r="AO67" s="142"/>
      <c r="AP67" s="142"/>
      <c r="AQ67" s="142"/>
      <c r="AR67" s="141"/>
      <c r="AS67" s="141"/>
      <c r="AT67" s="141"/>
      <c r="AU67" s="141"/>
      <c r="AV67" s="141"/>
      <c r="AW67" s="141"/>
      <c r="AX67" s="141"/>
      <c r="AY67" s="141"/>
      <c r="AZ67" s="141"/>
    </row>
    <row r="68" spans="1:52" s="32" customFormat="1" ht="40.5" x14ac:dyDescent="0.25">
      <c r="A68" s="734" t="str">
        <f>E67</f>
        <v>IV</v>
      </c>
      <c r="B68" s="56" t="s">
        <v>46</v>
      </c>
      <c r="C68" s="698"/>
      <c r="D68" s="87" t="s">
        <v>7</v>
      </c>
      <c r="E68" s="88">
        <f>'Приложение 1 (ОТЧЕТНЫЙ ПЕРИОД) '!E348</f>
        <v>47.952139649999992</v>
      </c>
      <c r="F68" s="88">
        <f>'Приложение 1 (ОТЧЕТНЫЙ ПЕРИОД) '!F348</f>
        <v>47.952139649999992</v>
      </c>
      <c r="G68" s="88">
        <f>'Приложение 1 (ОТЧЕТНЫЙ ПЕРИОД) '!G348</f>
        <v>47.952139649999992</v>
      </c>
      <c r="H68" s="88">
        <f>'Приложение 1 (ОТЧЕТНЫЙ ПЕРИОД) '!H348</f>
        <v>0</v>
      </c>
      <c r="I68" s="88">
        <f>'Приложение 1 (ОТЧЕТНЫЙ ПЕРИОД) '!I348</f>
        <v>0</v>
      </c>
      <c r="J68" s="801"/>
      <c r="K68" s="275">
        <f>'Приложение 1 (ОТЧЕТНЫЙ ПЕРИОД) '!K348</f>
        <v>41.77</v>
      </c>
      <c r="L68" s="88">
        <f>'Приложение 1 (ОТЧЕТНЫЙ ПЕРИОД) '!L348</f>
        <v>0</v>
      </c>
      <c r="M68" s="88">
        <f>'Приложение 1 (ОТЧЕТНЫЙ ПЕРИОД) '!M348</f>
        <v>0</v>
      </c>
      <c r="N68" s="89">
        <f>'Приложение 1 (ОТЧЕТНЫЙ ПЕРИОД) '!N348</f>
        <v>89.722139650000003</v>
      </c>
      <c r="O68" s="141"/>
      <c r="P68" s="226"/>
      <c r="Q68" s="142"/>
      <c r="R68" s="792" t="str">
        <f>B69</f>
        <v>ЖИЛЬЕ И ГОРОДСКАЯ СРЕДА</v>
      </c>
      <c r="S68" s="161" t="str">
        <f>D68</f>
        <v>Всего</v>
      </c>
      <c r="T68" s="161">
        <f>E68</f>
        <v>47.952139649999992</v>
      </c>
      <c r="U68" s="161">
        <f t="shared" ref="U68:V68" si="26">F68</f>
        <v>47.952139649999992</v>
      </c>
      <c r="V68" s="161">
        <f t="shared" si="26"/>
        <v>47.952139649999992</v>
      </c>
      <c r="W68" s="161">
        <f>F68/E68%</f>
        <v>100</v>
      </c>
      <c r="X68" s="162">
        <f>G68/F68%</f>
        <v>100</v>
      </c>
      <c r="Y68" s="324">
        <f>V68/T68%</f>
        <v>100</v>
      </c>
      <c r="Z68" s="142"/>
      <c r="AH68" s="142"/>
      <c r="AI68" s="142"/>
      <c r="AJ68" s="142"/>
      <c r="AK68" s="142"/>
      <c r="AL68" s="142"/>
      <c r="AM68" s="142"/>
      <c r="AN68" s="142"/>
      <c r="AO68" s="142"/>
      <c r="AP68" s="142"/>
      <c r="AQ68" s="142"/>
      <c r="AR68" s="141"/>
      <c r="AS68" s="141"/>
      <c r="AT68" s="141"/>
      <c r="AU68" s="141"/>
      <c r="AV68" s="141"/>
      <c r="AW68" s="141"/>
      <c r="AX68" s="141"/>
      <c r="AY68" s="141"/>
      <c r="AZ68" s="141"/>
    </row>
    <row r="69" spans="1:52" s="32" customFormat="1" ht="20.25" customHeight="1" x14ac:dyDescent="0.25">
      <c r="A69" s="735"/>
      <c r="B69" s="669" t="str">
        <f>F67</f>
        <v>ЖИЛЬЕ И ГОРОДСКАЯ СРЕДА</v>
      </c>
      <c r="C69" s="699"/>
      <c r="D69" s="42" t="s">
        <v>16</v>
      </c>
      <c r="E69" s="85">
        <f>'Приложение 1 (ОТЧЕТНЫЙ ПЕРИОД) '!E349</f>
        <v>14.227</v>
      </c>
      <c r="F69" s="85">
        <f>'Приложение 1 (ОТЧЕТНЫЙ ПЕРИОД) '!F349</f>
        <v>14.227</v>
      </c>
      <c r="G69" s="85">
        <f>'Приложение 1 (ОТЧЕТНЫЙ ПЕРИОД) '!G349</f>
        <v>14.227</v>
      </c>
      <c r="H69" s="85">
        <f>'Приложение 1 (ОТЧЕТНЫЙ ПЕРИОД) '!H349</f>
        <v>0</v>
      </c>
      <c r="I69" s="85">
        <f>'Приложение 1 (ОТЧЕТНЫЙ ПЕРИОД) '!I349</f>
        <v>0</v>
      </c>
      <c r="J69" s="802"/>
      <c r="K69" s="276">
        <f>'Приложение 1 (ОТЧЕТНЫЙ ПЕРИОД) '!K349</f>
        <v>17.03</v>
      </c>
      <c r="L69" s="85">
        <f>'Приложение 1 (ОТЧЕТНЫЙ ПЕРИОД) '!L349</f>
        <v>0</v>
      </c>
      <c r="M69" s="85">
        <f>'Приложение 1 (ОТЧЕТНЫЙ ПЕРИОД) '!M349</f>
        <v>0</v>
      </c>
      <c r="N69" s="90">
        <f>'Приложение 1 (ОТЧЕТНЫЙ ПЕРИОД) '!N349</f>
        <v>31.257000000000001</v>
      </c>
      <c r="O69" s="141"/>
      <c r="P69" s="226"/>
      <c r="Q69" s="142"/>
      <c r="R69" s="793"/>
      <c r="S69" s="159"/>
      <c r="T69" s="159"/>
      <c r="U69" s="159"/>
      <c r="V69" s="159"/>
      <c r="W69" s="155"/>
      <c r="X69" s="156"/>
      <c r="Y69" s="142"/>
      <c r="Z69" s="142"/>
      <c r="AH69" s="142"/>
      <c r="AI69" s="142"/>
      <c r="AJ69" s="142"/>
      <c r="AK69" s="142"/>
      <c r="AL69" s="142"/>
      <c r="AM69" s="142"/>
      <c r="AN69" s="142"/>
      <c r="AO69" s="142"/>
      <c r="AP69" s="142"/>
      <c r="AQ69" s="142"/>
      <c r="AR69" s="141"/>
      <c r="AS69" s="141"/>
      <c r="AT69" s="141"/>
      <c r="AU69" s="141"/>
      <c r="AV69" s="141"/>
      <c r="AW69" s="141"/>
      <c r="AX69" s="141"/>
      <c r="AY69" s="141"/>
      <c r="AZ69" s="141"/>
    </row>
    <row r="70" spans="1:52" s="32" customFormat="1" ht="20.25" customHeight="1" x14ac:dyDescent="0.25">
      <c r="A70" s="735"/>
      <c r="B70" s="669"/>
      <c r="C70" s="699"/>
      <c r="D70" s="42" t="s">
        <v>8</v>
      </c>
      <c r="E70" s="85">
        <f>'Приложение 1 (ОТЧЕТНЫЙ ПЕРИОД) '!E350</f>
        <v>32.018746999999998</v>
      </c>
      <c r="F70" s="85">
        <f>'Приложение 1 (ОТЧЕТНЫЙ ПЕРИОД) '!F350</f>
        <v>32.018746999999998</v>
      </c>
      <c r="G70" s="85">
        <f>'Приложение 1 (ОТЧЕТНЫЙ ПЕРИОД) '!G350</f>
        <v>32.018746999999998</v>
      </c>
      <c r="H70" s="85">
        <f>'Приложение 1 (ОТЧЕТНЫЙ ПЕРИОД) '!H350</f>
        <v>0</v>
      </c>
      <c r="I70" s="85">
        <f>'Приложение 1 (ОТЧЕТНЫЙ ПЕРИОД) '!I350</f>
        <v>0</v>
      </c>
      <c r="J70" s="802"/>
      <c r="K70" s="276">
        <f>'Приложение 1 (ОТЧЕТНЫЙ ПЕРИОД) '!K350</f>
        <v>23</v>
      </c>
      <c r="L70" s="85">
        <f>'Приложение 1 (ОТЧЕТНЫЙ ПЕРИОД) '!L350</f>
        <v>0</v>
      </c>
      <c r="M70" s="85">
        <f>'Приложение 1 (ОТЧЕТНЫЙ ПЕРИОД) '!M350</f>
        <v>0</v>
      </c>
      <c r="N70" s="90">
        <f>'Приложение 1 (ОТЧЕТНЫЙ ПЕРИОД) '!N350</f>
        <v>55.018746999999998</v>
      </c>
      <c r="O70" s="141"/>
      <c r="P70" s="226"/>
      <c r="Q70" s="142"/>
      <c r="R70" s="793"/>
      <c r="S70" s="159"/>
      <c r="T70" s="159"/>
      <c r="U70" s="159"/>
      <c r="V70" s="159"/>
      <c r="W70" s="155"/>
      <c r="X70" s="156"/>
      <c r="Y70" s="142"/>
      <c r="Z70" s="142"/>
      <c r="AH70" s="142"/>
      <c r="AI70" s="142"/>
      <c r="AJ70" s="142"/>
      <c r="AK70" s="142"/>
      <c r="AL70" s="142"/>
      <c r="AM70" s="142"/>
      <c r="AN70" s="142"/>
      <c r="AO70" s="142"/>
      <c r="AP70" s="142"/>
      <c r="AQ70" s="142"/>
      <c r="AR70" s="141"/>
      <c r="AS70" s="141"/>
      <c r="AT70" s="141"/>
      <c r="AU70" s="141"/>
      <c r="AV70" s="141"/>
      <c r="AW70" s="141"/>
      <c r="AX70" s="141"/>
      <c r="AY70" s="141"/>
      <c r="AZ70" s="141"/>
    </row>
    <row r="71" spans="1:52" s="32" customFormat="1" ht="21" customHeight="1" thickBot="1" x14ac:dyDescent="0.3">
      <c r="A71" s="736"/>
      <c r="B71" s="703"/>
      <c r="C71" s="700"/>
      <c r="D71" s="360" t="s">
        <v>9</v>
      </c>
      <c r="E71" s="398">
        <f>'Приложение 1 (ОТЧЕТНЫЙ ПЕРИОД) '!E351</f>
        <v>1.7063926500000002</v>
      </c>
      <c r="F71" s="398">
        <f>'Приложение 1 (ОТЧЕТНЫЙ ПЕРИОД) '!F351</f>
        <v>1.7063926500000002</v>
      </c>
      <c r="G71" s="398">
        <f>'Приложение 1 (ОТЧЕТНЫЙ ПЕРИОД) '!G351</f>
        <v>1.7063926500000002</v>
      </c>
      <c r="H71" s="398">
        <f>'Приложение 1 (ОТЧЕТНЫЙ ПЕРИОД) '!H351</f>
        <v>0</v>
      </c>
      <c r="I71" s="398">
        <f>'Приложение 1 (ОТЧЕТНЫЙ ПЕРИОД) '!I351</f>
        <v>0</v>
      </c>
      <c r="J71" s="803"/>
      <c r="K71" s="399">
        <f>'Приложение 1 (ОТЧЕТНЫЙ ПЕРИОД) '!K351</f>
        <v>1.74</v>
      </c>
      <c r="L71" s="398">
        <f>'Приложение 1 (ОТЧЕТНЫЙ ПЕРИОД) '!L351</f>
        <v>0</v>
      </c>
      <c r="M71" s="398">
        <f>'Приложение 1 (ОТЧЕТНЫЙ ПЕРИОД) '!M351</f>
        <v>0</v>
      </c>
      <c r="N71" s="400">
        <f>'Приложение 1 (ОТЧЕТНЫЙ ПЕРИОД) '!N351</f>
        <v>3.4463926499999999</v>
      </c>
      <c r="O71" s="141"/>
      <c r="P71" s="226"/>
      <c r="Q71" s="142"/>
      <c r="R71" s="794"/>
      <c r="S71" s="160"/>
      <c r="T71" s="160"/>
      <c r="U71" s="160"/>
      <c r="V71" s="160"/>
      <c r="W71" s="157"/>
      <c r="X71" s="158"/>
      <c r="Y71" s="142"/>
      <c r="Z71" s="142"/>
      <c r="AH71" s="142"/>
      <c r="AI71" s="142"/>
      <c r="AJ71" s="142"/>
      <c r="AK71" s="142"/>
      <c r="AL71" s="142"/>
      <c r="AM71" s="142"/>
      <c r="AN71" s="142"/>
      <c r="AO71" s="142"/>
      <c r="AP71" s="142"/>
      <c r="AQ71" s="142"/>
      <c r="AR71" s="141"/>
      <c r="AS71" s="141"/>
      <c r="AT71" s="141"/>
      <c r="AU71" s="141"/>
      <c r="AV71" s="141"/>
      <c r="AW71" s="141"/>
      <c r="AX71" s="141"/>
      <c r="AY71" s="141"/>
      <c r="AZ71" s="141"/>
    </row>
    <row r="72" spans="1:52" s="32" customFormat="1" ht="23.25" x14ac:dyDescent="0.35">
      <c r="A72"/>
      <c r="B72"/>
      <c r="C72" s="95"/>
      <c r="D72" s="96" t="s">
        <v>71</v>
      </c>
      <c r="E72" s="97">
        <f>E69+E70+E71</f>
        <v>47.952139649999992</v>
      </c>
      <c r="F72" s="97">
        <f>F69+F70+F71</f>
        <v>47.952139649999992</v>
      </c>
      <c r="G72" s="97">
        <f>G69+G70+G71</f>
        <v>47.952139649999992</v>
      </c>
      <c r="H72" s="97">
        <f>H69+H70+H71</f>
        <v>0</v>
      </c>
      <c r="I72" s="97">
        <f>I69+I70+I71</f>
        <v>0</v>
      </c>
      <c r="J72" s="97"/>
      <c r="K72" s="273">
        <f>K69+K70+K71</f>
        <v>41.77</v>
      </c>
      <c r="L72" s="97">
        <f>L69+L70+L71</f>
        <v>0</v>
      </c>
      <c r="M72" s="97">
        <f>M69+M70+M71</f>
        <v>0</v>
      </c>
      <c r="N72" s="97">
        <f>N69+N70+N71</f>
        <v>89.722139650000003</v>
      </c>
      <c r="O72" s="146"/>
      <c r="P72" s="230">
        <f>SUM(E72:O72)</f>
        <v>275.34855859999999</v>
      </c>
      <c r="Q72" s="142"/>
      <c r="R72" s="142"/>
      <c r="S72" s="134"/>
      <c r="T72" s="134"/>
      <c r="U72" s="134"/>
      <c r="V72" s="134"/>
      <c r="W72" s="142"/>
      <c r="X72" s="142"/>
      <c r="Y72" s="142"/>
      <c r="Z72" s="142"/>
      <c r="AA72" s="142"/>
      <c r="AB72" s="134"/>
      <c r="AC72" s="134"/>
      <c r="AD72" s="134"/>
      <c r="AE72" s="134"/>
      <c r="AF72" s="142"/>
      <c r="AG72" s="142"/>
      <c r="AH72" s="142"/>
      <c r="AI72" s="142"/>
      <c r="AJ72" s="142"/>
      <c r="AK72" s="142"/>
      <c r="AL72" s="142"/>
      <c r="AM72" s="142"/>
      <c r="AN72" s="142"/>
      <c r="AO72" s="142"/>
      <c r="AP72" s="142"/>
      <c r="AQ72" s="142"/>
      <c r="AR72" s="141"/>
      <c r="AS72" s="141"/>
      <c r="AT72" s="141"/>
      <c r="AU72" s="141"/>
      <c r="AV72" s="141"/>
      <c r="AW72" s="141"/>
      <c r="AX72" s="141"/>
      <c r="AY72" s="141"/>
      <c r="AZ72" s="141"/>
    </row>
    <row r="73" spans="1:52" s="32" customFormat="1" ht="24" thickBot="1" x14ac:dyDescent="0.4">
      <c r="A73"/>
      <c r="B73"/>
      <c r="C73"/>
      <c r="D73" s="94" t="s">
        <v>71</v>
      </c>
      <c r="E73" s="93">
        <f>E72-E68</f>
        <v>0</v>
      </c>
      <c r="F73" s="93">
        <f>F72-F68</f>
        <v>0</v>
      </c>
      <c r="G73" s="93">
        <f>G72-G68</f>
        <v>0</v>
      </c>
      <c r="H73" s="93">
        <f>H72-H68</f>
        <v>0</v>
      </c>
      <c r="I73" s="93">
        <f>I72-I68</f>
        <v>0</v>
      </c>
      <c r="J73" s="93"/>
      <c r="K73" s="274">
        <f>K72-K68</f>
        <v>0</v>
      </c>
      <c r="L73" s="93">
        <f>L72-L68</f>
        <v>0</v>
      </c>
      <c r="M73" s="93">
        <f>M72-M68</f>
        <v>0</v>
      </c>
      <c r="N73" s="93">
        <f>N72-N68</f>
        <v>0</v>
      </c>
      <c r="O73" s="138"/>
      <c r="P73" s="229">
        <f>SUM(E73:O73)</f>
        <v>0</v>
      </c>
      <c r="Q73" s="142"/>
      <c r="R73" s="142"/>
      <c r="S73" s="134"/>
      <c r="T73" s="134"/>
      <c r="U73" s="134"/>
      <c r="V73" s="134"/>
      <c r="W73" s="142"/>
      <c r="X73" s="142"/>
      <c r="Y73" s="142"/>
      <c r="Z73" s="142"/>
      <c r="AA73" s="142"/>
      <c r="AB73" s="134"/>
      <c r="AC73" s="134"/>
      <c r="AD73" s="134"/>
      <c r="AE73" s="134"/>
      <c r="AF73" s="142"/>
      <c r="AG73" s="142"/>
      <c r="AH73" s="142"/>
      <c r="AI73" s="142"/>
      <c r="AJ73" s="142"/>
      <c r="AK73" s="142"/>
      <c r="AL73" s="142"/>
      <c r="AM73" s="142"/>
      <c r="AN73" s="142"/>
      <c r="AO73" s="142"/>
      <c r="AP73" s="142"/>
      <c r="AQ73" s="142"/>
      <c r="AR73" s="141"/>
      <c r="AS73" s="141"/>
      <c r="AT73" s="141"/>
      <c r="AU73" s="141"/>
      <c r="AV73" s="141"/>
      <c r="AW73" s="141"/>
      <c r="AX73" s="141"/>
      <c r="AY73" s="141"/>
      <c r="AZ73" s="141"/>
    </row>
    <row r="74" spans="1:52" s="32" customFormat="1" ht="53.25" customHeight="1" thickBot="1" x14ac:dyDescent="0.3">
      <c r="A74" s="52"/>
      <c r="B74" s="53"/>
      <c r="C74" s="53"/>
      <c r="D74" s="53"/>
      <c r="E74" s="82" t="s">
        <v>56</v>
      </c>
      <c r="F74" s="81" t="s">
        <v>55</v>
      </c>
      <c r="G74" s="83"/>
      <c r="H74" s="53"/>
      <c r="I74" s="53"/>
      <c r="J74" s="53"/>
      <c r="K74" s="245"/>
      <c r="L74" s="53"/>
      <c r="M74" s="53"/>
      <c r="N74" s="54"/>
      <c r="O74" s="141"/>
      <c r="P74" s="226"/>
      <c r="Q74" s="142"/>
      <c r="R74" s="142"/>
      <c r="S74" s="134"/>
      <c r="T74" s="134"/>
      <c r="U74" s="134"/>
      <c r="V74" s="134"/>
      <c r="W74" s="142"/>
      <c r="X74" s="142"/>
      <c r="Y74" s="142"/>
      <c r="Z74" s="142"/>
      <c r="AA74" s="142"/>
      <c r="AB74" s="134"/>
      <c r="AC74" s="134"/>
      <c r="AD74" s="134"/>
      <c r="AE74" s="134"/>
      <c r="AF74" s="142"/>
      <c r="AG74" s="142"/>
      <c r="AH74" s="142"/>
      <c r="AI74" s="142"/>
      <c r="AJ74" s="142"/>
      <c r="AK74" s="142"/>
      <c r="AL74" s="142"/>
      <c r="AM74" s="142"/>
      <c r="AN74" s="142"/>
      <c r="AO74" s="142"/>
      <c r="AP74" s="142"/>
      <c r="AQ74" s="142"/>
      <c r="AR74" s="141"/>
      <c r="AS74" s="141"/>
      <c r="AT74" s="141"/>
      <c r="AU74" s="141"/>
      <c r="AV74" s="141"/>
      <c r="AW74" s="141"/>
      <c r="AX74" s="141"/>
      <c r="AY74" s="141"/>
      <c r="AZ74" s="141"/>
    </row>
    <row r="75" spans="1:52" s="32" customFormat="1" ht="40.5" x14ac:dyDescent="0.25">
      <c r="A75" s="662" t="str">
        <f>E74</f>
        <v>V</v>
      </c>
      <c r="B75" s="56" t="s">
        <v>46</v>
      </c>
      <c r="C75" s="664"/>
      <c r="D75" s="87" t="s">
        <v>7</v>
      </c>
      <c r="E75" s="88">
        <f>'Приложение 1 (ОТЧЕТНЫЙ ПЕРИОД) '!E389</f>
        <v>0</v>
      </c>
      <c r="F75" s="88">
        <f>'Приложение 1 (ОТЧЕТНЫЙ ПЕРИОД) '!F389</f>
        <v>0</v>
      </c>
      <c r="G75" s="88">
        <f>'Приложение 1 (ОТЧЕТНЫЙ ПЕРИОД) '!G389</f>
        <v>0</v>
      </c>
      <c r="H75" s="88">
        <f>'Приложение 1 (ОТЧЕТНЫЙ ПЕРИОД) '!H389</f>
        <v>54.5</v>
      </c>
      <c r="I75" s="88">
        <f>'Приложение 1 (ОТЧЕТНЫЙ ПЕРИОД) '!I389</f>
        <v>84.5</v>
      </c>
      <c r="J75" s="801"/>
      <c r="K75" s="275">
        <f>'Приложение 1 (ОТЧЕТНЫЙ ПЕРИОД) '!K389</f>
        <v>33.71</v>
      </c>
      <c r="L75" s="88">
        <f>'Приложение 1 (ОТЧЕТНЫЙ ПЕРИОД) '!L389</f>
        <v>30</v>
      </c>
      <c r="M75" s="88">
        <f>'Приложение 1 (ОТЧЕТНЫЙ ПЕРИОД) '!M389</f>
        <v>10</v>
      </c>
      <c r="N75" s="89">
        <f>'Приложение 1 (ОТЧЕТНЫЙ ПЕРИОД) '!N389</f>
        <v>212.70999999999998</v>
      </c>
      <c r="O75" s="141"/>
      <c r="P75" s="226"/>
      <c r="Q75" s="142"/>
      <c r="R75" s="792" t="str">
        <f>B76</f>
        <v>ЭКОЛОГИЯ</v>
      </c>
      <c r="S75" s="161" t="str">
        <f>D75</f>
        <v>Всего</v>
      </c>
      <c r="T75" s="161">
        <f>E75</f>
        <v>0</v>
      </c>
      <c r="U75" s="161">
        <f t="shared" ref="U75:V75" si="27">F75</f>
        <v>0</v>
      </c>
      <c r="V75" s="161">
        <f t="shared" si="27"/>
        <v>0</v>
      </c>
      <c r="W75" s="161" t="e">
        <f>F75/E75%</f>
        <v>#DIV/0!</v>
      </c>
      <c r="X75" s="162" t="e">
        <f>G75/F75%</f>
        <v>#DIV/0!</v>
      </c>
      <c r="Y75" s="324" t="e">
        <f>V75/T75%</f>
        <v>#DIV/0!</v>
      </c>
      <c r="Z75" s="142"/>
      <c r="AH75" s="142"/>
      <c r="AI75" s="142"/>
      <c r="AJ75" s="142"/>
      <c r="AK75" s="142"/>
      <c r="AL75" s="142"/>
      <c r="AM75" s="142"/>
      <c r="AN75" s="142"/>
      <c r="AO75" s="142"/>
      <c r="AP75" s="142"/>
      <c r="AQ75" s="142"/>
      <c r="AR75" s="141"/>
      <c r="AS75" s="141"/>
      <c r="AT75" s="141"/>
      <c r="AU75" s="141"/>
      <c r="AV75" s="141"/>
      <c r="AW75" s="141"/>
      <c r="AX75" s="141"/>
      <c r="AY75" s="141"/>
      <c r="AZ75" s="141"/>
    </row>
    <row r="76" spans="1:52" s="32" customFormat="1" ht="23.25" customHeight="1" x14ac:dyDescent="0.25">
      <c r="A76" s="662"/>
      <c r="B76" s="669" t="str">
        <f>F74</f>
        <v>ЭКОЛОГИЯ</v>
      </c>
      <c r="C76" s="664"/>
      <c r="D76" s="42" t="s">
        <v>16</v>
      </c>
      <c r="E76" s="85">
        <f>'Приложение 1 (ОТЧЕТНЫЙ ПЕРИОД) '!E390</f>
        <v>0</v>
      </c>
      <c r="F76" s="85">
        <f>'Приложение 1 (ОТЧЕТНЫЙ ПЕРИОД) '!F390</f>
        <v>0</v>
      </c>
      <c r="G76" s="85">
        <f>'Приложение 1 (ОТЧЕТНЫЙ ПЕРИОД) '!G390</f>
        <v>0</v>
      </c>
      <c r="H76" s="85">
        <f>'Приложение 1 (ОТЧЕТНЫЙ ПЕРИОД) '!H390</f>
        <v>0</v>
      </c>
      <c r="I76" s="85">
        <f>'Приложение 1 (ОТЧЕТНЫЙ ПЕРИОД) '!I390</f>
        <v>0</v>
      </c>
      <c r="J76" s="802"/>
      <c r="K76" s="276">
        <f>'Приложение 1 (ОТЧЕТНЫЙ ПЕРИОД) '!K390</f>
        <v>0</v>
      </c>
      <c r="L76" s="85">
        <f>'Приложение 1 (ОТЧЕТНЫЙ ПЕРИОД) '!L390</f>
        <v>0</v>
      </c>
      <c r="M76" s="85">
        <f>'Приложение 1 (ОТЧЕТНЫЙ ПЕРИОД) '!M390</f>
        <v>0</v>
      </c>
      <c r="N76" s="90">
        <f>'Приложение 1 (ОТЧЕТНЫЙ ПЕРИОД) '!N390</f>
        <v>0</v>
      </c>
      <c r="O76" s="141"/>
      <c r="P76" s="226"/>
      <c r="Q76" s="142"/>
      <c r="R76" s="793"/>
      <c r="S76" s="159"/>
      <c r="T76" s="159"/>
      <c r="U76" s="159"/>
      <c r="V76" s="159"/>
      <c r="W76" s="155"/>
      <c r="X76" s="156"/>
      <c r="Y76" s="142"/>
      <c r="Z76" s="142"/>
      <c r="AH76" s="142"/>
      <c r="AI76" s="142"/>
      <c r="AJ76" s="142"/>
      <c r="AK76" s="142"/>
      <c r="AL76" s="142"/>
      <c r="AM76" s="142"/>
      <c r="AN76" s="142"/>
      <c r="AO76" s="142"/>
      <c r="AP76" s="142"/>
      <c r="AQ76" s="142"/>
      <c r="AR76" s="141"/>
      <c r="AS76" s="141"/>
      <c r="AT76" s="141"/>
      <c r="AU76" s="141"/>
      <c r="AV76" s="141"/>
      <c r="AW76" s="141"/>
      <c r="AX76" s="141"/>
      <c r="AY76" s="141"/>
      <c r="AZ76" s="141"/>
    </row>
    <row r="77" spans="1:52" s="32" customFormat="1" ht="23.25" customHeight="1" x14ac:dyDescent="0.25">
      <c r="A77" s="662"/>
      <c r="B77" s="670"/>
      <c r="C77" s="664"/>
      <c r="D77" s="42" t="s">
        <v>8</v>
      </c>
      <c r="E77" s="85">
        <f>'Приложение 1 (ОТЧЕТНЫЙ ПЕРИОД) '!E391</f>
        <v>0</v>
      </c>
      <c r="F77" s="85">
        <f>'Приложение 1 (ОТЧЕТНЫЙ ПЕРИОД) '!F391</f>
        <v>0</v>
      </c>
      <c r="G77" s="85">
        <f>'Приложение 1 (ОТЧЕТНЫЙ ПЕРИОД) '!G391</f>
        <v>0</v>
      </c>
      <c r="H77" s="85">
        <f>'Приложение 1 (ОТЧЕТНЫЙ ПЕРИОД) '!H391</f>
        <v>53.95</v>
      </c>
      <c r="I77" s="85">
        <f>'Приложение 1 (ОТЧЕТНЫЙ ПЕРИОД) '!I391</f>
        <v>53.95</v>
      </c>
      <c r="J77" s="802"/>
      <c r="K77" s="276">
        <f>'Приложение 1 (ОТЧЕТНЫЙ ПЕРИОД) '!K391</f>
        <v>31.95</v>
      </c>
      <c r="L77" s="85">
        <f>'Приложение 1 (ОТЧЕТНЫЙ ПЕРИОД) '!L391</f>
        <v>0</v>
      </c>
      <c r="M77" s="85">
        <f>'Приложение 1 (ОТЧЕТНЫЙ ПЕРИОД) '!M391</f>
        <v>0</v>
      </c>
      <c r="N77" s="90">
        <f>'Приложение 1 (ОТЧЕТНЫЙ ПЕРИОД) '!N391</f>
        <v>139.85</v>
      </c>
      <c r="O77" s="141"/>
      <c r="P77" s="226"/>
      <c r="Q77" s="142"/>
      <c r="R77" s="793"/>
      <c r="S77" s="159"/>
      <c r="T77" s="159"/>
      <c r="U77" s="159"/>
      <c r="V77" s="159"/>
      <c r="W77" s="155"/>
      <c r="X77" s="156"/>
      <c r="Y77" s="142"/>
      <c r="Z77" s="142"/>
      <c r="AH77" s="142"/>
      <c r="AI77" s="142"/>
      <c r="AJ77" s="142"/>
      <c r="AK77" s="142"/>
      <c r="AL77" s="142"/>
      <c r="AM77" s="142"/>
      <c r="AN77" s="142"/>
      <c r="AO77" s="142"/>
      <c r="AP77" s="142"/>
      <c r="AQ77" s="142"/>
      <c r="AR77" s="141"/>
      <c r="AS77" s="141"/>
      <c r="AT77" s="141"/>
      <c r="AU77" s="141"/>
      <c r="AV77" s="141"/>
      <c r="AW77" s="141"/>
      <c r="AX77" s="141"/>
      <c r="AY77" s="141"/>
      <c r="AZ77" s="141"/>
    </row>
    <row r="78" spans="1:52" s="32" customFormat="1" ht="23.25" customHeight="1" thickBot="1" x14ac:dyDescent="0.3">
      <c r="A78" s="663"/>
      <c r="B78" s="671"/>
      <c r="C78" s="665"/>
      <c r="D78" s="360" t="s">
        <v>9</v>
      </c>
      <c r="E78" s="398">
        <f>'Приложение 1 (ОТЧЕТНЫЙ ПЕРИОД) '!E392</f>
        <v>0</v>
      </c>
      <c r="F78" s="398">
        <f>'Приложение 1 (ОТЧЕТНЫЙ ПЕРИОД) '!F392</f>
        <v>0</v>
      </c>
      <c r="G78" s="398">
        <f>'Приложение 1 (ОТЧЕТНЫЙ ПЕРИОД) '!G392</f>
        <v>0</v>
      </c>
      <c r="H78" s="398">
        <f>'Приложение 1 (ОТЧЕТНЫЙ ПЕРИОД) '!H392</f>
        <v>0.55000000000000004</v>
      </c>
      <c r="I78" s="398">
        <f>'Приложение 1 (ОТЧЕТНЫЙ ПЕРИОД) '!I392</f>
        <v>30.55</v>
      </c>
      <c r="J78" s="803"/>
      <c r="K78" s="399">
        <f>'Приложение 1 (ОТЧЕТНЫЙ ПЕРИОД) '!K392</f>
        <v>1.76</v>
      </c>
      <c r="L78" s="398">
        <f>'Приложение 1 (ОТЧЕТНЫЙ ПЕРИОД) '!L392</f>
        <v>30</v>
      </c>
      <c r="M78" s="398">
        <f>'Приложение 1 (ОТЧЕТНЫЙ ПЕРИОД) '!M392</f>
        <v>10</v>
      </c>
      <c r="N78" s="400">
        <f>'Приложение 1 (ОТЧЕТНЫЙ ПЕРИОД) '!N392</f>
        <v>72.86</v>
      </c>
      <c r="O78" s="141"/>
      <c r="P78" s="226"/>
      <c r="Q78" s="142"/>
      <c r="R78" s="794"/>
      <c r="S78" s="160"/>
      <c r="T78" s="160"/>
      <c r="U78" s="160"/>
      <c r="V78" s="160"/>
      <c r="W78" s="157"/>
      <c r="X78" s="158"/>
      <c r="Y78" s="142"/>
      <c r="Z78" s="142"/>
      <c r="AH78" s="142"/>
      <c r="AI78" s="142"/>
      <c r="AJ78" s="142"/>
      <c r="AK78" s="142"/>
      <c r="AL78" s="142"/>
      <c r="AM78" s="142"/>
      <c r="AN78" s="142"/>
      <c r="AO78" s="142"/>
      <c r="AP78" s="142"/>
      <c r="AQ78" s="142"/>
      <c r="AR78" s="141"/>
      <c r="AS78" s="141"/>
      <c r="AT78" s="141"/>
      <c r="AU78" s="141"/>
      <c r="AV78" s="141"/>
      <c r="AW78" s="141"/>
      <c r="AX78" s="141"/>
      <c r="AY78" s="141"/>
      <c r="AZ78" s="141"/>
    </row>
    <row r="79" spans="1:52" s="32" customFormat="1" ht="23.25" x14ac:dyDescent="0.35">
      <c r="A79"/>
      <c r="B79"/>
      <c r="C79" s="95"/>
      <c r="D79" s="96" t="s">
        <v>71</v>
      </c>
      <c r="E79" s="97">
        <f>E76+E77+E78</f>
        <v>0</v>
      </c>
      <c r="F79" s="97">
        <f>F76+F77+F78</f>
        <v>0</v>
      </c>
      <c r="G79" s="97">
        <f>G76+G77+G78</f>
        <v>0</v>
      </c>
      <c r="H79" s="97">
        <f>H76+H77+H78</f>
        <v>54.5</v>
      </c>
      <c r="I79" s="97">
        <f>I76+I77+I78</f>
        <v>84.5</v>
      </c>
      <c r="J79" s="97"/>
      <c r="K79" s="273">
        <f>K76+K77+K78</f>
        <v>33.71</v>
      </c>
      <c r="L79" s="97">
        <f>L76+L77+L78</f>
        <v>30</v>
      </c>
      <c r="M79" s="97">
        <f>M76+M77+M78</f>
        <v>10</v>
      </c>
      <c r="N79" s="97">
        <f>N76+N77+N78</f>
        <v>212.70999999999998</v>
      </c>
      <c r="O79" s="146"/>
      <c r="P79" s="230">
        <f>SUM(E79:O79)</f>
        <v>425.41999999999996</v>
      </c>
      <c r="Q79" s="142"/>
      <c r="R79" s="142"/>
      <c r="S79" s="134"/>
      <c r="T79" s="134"/>
      <c r="U79" s="134"/>
      <c r="V79" s="134"/>
      <c r="W79" s="142"/>
      <c r="X79" s="142"/>
      <c r="Y79" s="142"/>
      <c r="Z79" s="142"/>
      <c r="AA79" s="142"/>
      <c r="AB79" s="134"/>
      <c r="AC79" s="134"/>
      <c r="AD79" s="134"/>
      <c r="AE79" s="134"/>
      <c r="AF79" s="142"/>
      <c r="AG79" s="142"/>
      <c r="AH79" s="142"/>
      <c r="AI79" s="142"/>
      <c r="AJ79" s="142"/>
      <c r="AK79" s="142"/>
      <c r="AL79" s="142"/>
      <c r="AM79" s="142"/>
      <c r="AN79" s="142"/>
      <c r="AO79" s="142"/>
      <c r="AP79" s="142"/>
      <c r="AQ79" s="142"/>
      <c r="AR79" s="141"/>
      <c r="AS79" s="141"/>
      <c r="AT79" s="141"/>
      <c r="AU79" s="141"/>
      <c r="AV79" s="141"/>
      <c r="AW79" s="141"/>
      <c r="AX79" s="141"/>
      <c r="AY79" s="141"/>
      <c r="AZ79" s="141"/>
    </row>
    <row r="80" spans="1:52" s="32" customFormat="1" ht="24" thickBot="1" x14ac:dyDescent="0.4">
      <c r="A80"/>
      <c r="B80"/>
      <c r="C80"/>
      <c r="D80" s="94" t="s">
        <v>71</v>
      </c>
      <c r="E80" s="93">
        <f>E79-E75</f>
        <v>0</v>
      </c>
      <c r="F80" s="93">
        <f>F79-F75</f>
        <v>0</v>
      </c>
      <c r="G80" s="93">
        <f>G79-G75</f>
        <v>0</v>
      </c>
      <c r="H80" s="93">
        <f>H79-H75</f>
        <v>0</v>
      </c>
      <c r="I80" s="93">
        <f>I79-I75</f>
        <v>0</v>
      </c>
      <c r="J80" s="93"/>
      <c r="K80" s="274">
        <f>K79-K75</f>
        <v>0</v>
      </c>
      <c r="L80" s="93">
        <f>L79-L75</f>
        <v>0</v>
      </c>
      <c r="M80" s="93">
        <f>M79-M75</f>
        <v>0</v>
      </c>
      <c r="N80" s="93">
        <f>N79-N75</f>
        <v>0</v>
      </c>
      <c r="O80" s="138"/>
      <c r="P80" s="229">
        <f>SUM(E80:O80)</f>
        <v>0</v>
      </c>
      <c r="Q80" s="142"/>
      <c r="R80" s="142"/>
      <c r="S80" s="134"/>
      <c r="T80" s="134"/>
      <c r="U80" s="134"/>
      <c r="V80" s="134"/>
      <c r="W80" s="142"/>
      <c r="X80" s="142"/>
      <c r="Y80" s="142"/>
      <c r="Z80" s="142"/>
      <c r="AA80" s="142"/>
      <c r="AB80" s="134"/>
      <c r="AC80" s="134"/>
      <c r="AD80" s="134"/>
      <c r="AE80" s="134"/>
      <c r="AF80" s="142"/>
      <c r="AG80" s="142"/>
      <c r="AH80" s="142"/>
      <c r="AI80" s="142"/>
      <c r="AJ80" s="142"/>
      <c r="AK80" s="142"/>
      <c r="AL80" s="142"/>
      <c r="AM80" s="142"/>
      <c r="AN80" s="142"/>
      <c r="AO80" s="142"/>
      <c r="AP80" s="142"/>
      <c r="AQ80" s="142"/>
      <c r="AR80" s="141"/>
      <c r="AS80" s="141"/>
      <c r="AT80" s="141"/>
      <c r="AU80" s="141"/>
      <c r="AV80" s="141"/>
      <c r="AW80" s="141"/>
      <c r="AX80" s="141"/>
      <c r="AY80" s="141"/>
      <c r="AZ80" s="141"/>
    </row>
    <row r="81" spans="1:52" s="32" customFormat="1" ht="42.75" customHeight="1" thickBot="1" x14ac:dyDescent="0.3">
      <c r="A81" s="52"/>
      <c r="B81" s="53"/>
      <c r="C81" s="53"/>
      <c r="D81" s="53"/>
      <c r="E81" s="82" t="s">
        <v>58</v>
      </c>
      <c r="F81" s="81" t="s">
        <v>57</v>
      </c>
      <c r="G81" s="83"/>
      <c r="H81" s="53"/>
      <c r="I81" s="53"/>
      <c r="J81" s="53"/>
      <c r="K81" s="245"/>
      <c r="L81" s="53"/>
      <c r="M81" s="53"/>
      <c r="N81" s="54"/>
      <c r="O81" s="141"/>
      <c r="P81" s="226"/>
      <c r="Q81" s="142"/>
      <c r="R81" s="142"/>
      <c r="S81" s="134"/>
      <c r="T81" s="134"/>
      <c r="U81" s="134"/>
      <c r="V81" s="134"/>
      <c r="W81" s="142"/>
      <c r="X81" s="142"/>
      <c r="Y81" s="142"/>
      <c r="Z81" s="142"/>
      <c r="AA81" s="142"/>
      <c r="AB81" s="134"/>
      <c r="AC81" s="134"/>
      <c r="AD81" s="134"/>
      <c r="AE81" s="134"/>
      <c r="AF81" s="142"/>
      <c r="AG81" s="142"/>
      <c r="AH81" s="142"/>
      <c r="AI81" s="142"/>
      <c r="AJ81" s="142"/>
      <c r="AK81" s="142"/>
      <c r="AL81" s="142"/>
      <c r="AM81" s="142"/>
      <c r="AN81" s="142"/>
      <c r="AO81" s="142"/>
      <c r="AP81" s="142"/>
      <c r="AQ81" s="142"/>
      <c r="AR81" s="141"/>
      <c r="AS81" s="141"/>
      <c r="AT81" s="141"/>
      <c r="AU81" s="141"/>
      <c r="AV81" s="141"/>
      <c r="AW81" s="141"/>
      <c r="AX81" s="141"/>
      <c r="AY81" s="141"/>
      <c r="AZ81" s="141"/>
    </row>
    <row r="82" spans="1:52" s="32" customFormat="1" ht="40.5" x14ac:dyDescent="0.25">
      <c r="A82" s="734" t="str">
        <f>E81</f>
        <v>VI</v>
      </c>
      <c r="B82" s="56" t="s">
        <v>46</v>
      </c>
      <c r="C82" s="698"/>
      <c r="D82" s="87" t="s">
        <v>7</v>
      </c>
      <c r="E82" s="88">
        <f>'Приложение 1 (ОТЧЕТНЫЙ ПЕРИОД) '!E430</f>
        <v>51.894350000000003</v>
      </c>
      <c r="F82" s="88">
        <f>'Приложение 1 (ОТЧЕТНЫЙ ПЕРИОД) '!F430</f>
        <v>51.894350000000003</v>
      </c>
      <c r="G82" s="88">
        <f>'Приложение 1 (ОТЧЕТНЫЙ ПЕРИОД) '!G430</f>
        <v>51.894812000000002</v>
      </c>
      <c r="H82" s="88">
        <f>'Приложение 1 (ОТЧЕТНЫЙ ПЕРИОД) '!H430</f>
        <v>10.1</v>
      </c>
      <c r="I82" s="88">
        <f>'Приложение 1 (ОТЧЕТНЫЙ ПЕРИОД) '!I430</f>
        <v>48.800000000000004</v>
      </c>
      <c r="J82" s="801"/>
      <c r="K82" s="275">
        <f>'Приложение 1 (ОТЧЕТНЫЙ ПЕРИОД) '!K430</f>
        <v>0</v>
      </c>
      <c r="L82" s="88">
        <f>'Приложение 1 (ОТЧЕТНЫЙ ПЕРИОД) '!L430</f>
        <v>6.8000000000000007</v>
      </c>
      <c r="M82" s="88">
        <f>'Приложение 1 (ОТЧЕТНЫЙ ПЕРИОД) '!M430</f>
        <v>7.64</v>
      </c>
      <c r="N82" s="89">
        <f>'Приложение 1 (ОТЧЕТНЫЙ ПЕРИОД) '!N430</f>
        <v>125.23435000000001</v>
      </c>
      <c r="O82" s="141"/>
      <c r="P82" s="226"/>
      <c r="Q82" s="142"/>
      <c r="R82" s="792" t="str">
        <f>B83</f>
        <v>БЕЗОПАСНЫЕ И КАЧЕСТВЕННЫЕ АВТОМОБИЛЬНЫЕ ДОРОГИ</v>
      </c>
      <c r="S82" s="161" t="str">
        <f>D82</f>
        <v>Всего</v>
      </c>
      <c r="T82" s="161">
        <f>E82</f>
        <v>51.894350000000003</v>
      </c>
      <c r="U82" s="161">
        <f t="shared" ref="U82:V82" si="28">F82</f>
        <v>51.894350000000003</v>
      </c>
      <c r="V82" s="161">
        <f t="shared" si="28"/>
        <v>51.894812000000002</v>
      </c>
      <c r="W82" s="161">
        <f>F82/E82%</f>
        <v>100</v>
      </c>
      <c r="X82" s="162">
        <f>G82/F82%</f>
        <v>100.00089027032809</v>
      </c>
      <c r="Y82" s="324">
        <f>V82/T82%</f>
        <v>100.00089027032809</v>
      </c>
      <c r="Z82" s="142"/>
      <c r="AH82" s="142"/>
      <c r="AI82" s="142"/>
      <c r="AJ82" s="142"/>
      <c r="AK82" s="142"/>
      <c r="AL82" s="142"/>
      <c r="AM82" s="142"/>
      <c r="AN82" s="142"/>
      <c r="AO82" s="142"/>
      <c r="AP82" s="142"/>
      <c r="AQ82" s="142"/>
      <c r="AR82" s="141"/>
      <c r="AS82" s="141"/>
      <c r="AT82" s="141"/>
      <c r="AU82" s="141"/>
      <c r="AV82" s="141"/>
      <c r="AW82" s="141"/>
      <c r="AX82" s="141"/>
      <c r="AY82" s="141"/>
      <c r="AZ82" s="141"/>
    </row>
    <row r="83" spans="1:52" s="32" customFormat="1" ht="20.25" customHeight="1" x14ac:dyDescent="0.25">
      <c r="A83" s="735"/>
      <c r="B83" s="669" t="str">
        <f>F81</f>
        <v>БЕЗОПАСНЫЕ И КАЧЕСТВЕННЫЕ АВТОМОБИЛЬНЫЕ ДОРОГИ</v>
      </c>
      <c r="C83" s="699"/>
      <c r="D83" s="42" t="s">
        <v>16</v>
      </c>
      <c r="E83" s="85">
        <f>'Приложение 1 (ОТЧЕТНЫЙ ПЕРИОД) '!E431</f>
        <v>0</v>
      </c>
      <c r="F83" s="85">
        <f>'Приложение 1 (ОТЧЕТНЫЙ ПЕРИОД) '!F431</f>
        <v>0</v>
      </c>
      <c r="G83" s="85">
        <f>'Приложение 1 (ОТЧЕТНЫЙ ПЕРИОД) '!G431</f>
        <v>0</v>
      </c>
      <c r="H83" s="85">
        <f>'Приложение 1 (ОТЧЕТНЫЙ ПЕРИОД) '!H431</f>
        <v>0</v>
      </c>
      <c r="I83" s="85">
        <f>'Приложение 1 (ОТЧЕТНЫЙ ПЕРИОД) '!I431</f>
        <v>0</v>
      </c>
      <c r="J83" s="802"/>
      <c r="K83" s="276">
        <f>'Приложение 1 (ОТЧЕТНЫЙ ПЕРИОД) '!K431</f>
        <v>0</v>
      </c>
      <c r="L83" s="85">
        <f>'Приложение 1 (ОТЧЕТНЫЙ ПЕРИОД) '!L431</f>
        <v>0</v>
      </c>
      <c r="M83" s="85">
        <f>'Приложение 1 (ОТЧЕТНЫЙ ПЕРИОД) '!M431</f>
        <v>0</v>
      </c>
      <c r="N83" s="90">
        <f>'Приложение 1 (ОТЧЕТНЫЙ ПЕРИОД) '!N431</f>
        <v>0</v>
      </c>
      <c r="O83" s="141"/>
      <c r="P83" s="226"/>
      <c r="Q83" s="142"/>
      <c r="R83" s="793"/>
      <c r="S83" s="159"/>
      <c r="T83" s="159"/>
      <c r="U83" s="159"/>
      <c r="V83" s="159"/>
      <c r="W83" s="155"/>
      <c r="X83" s="156"/>
      <c r="Y83" s="142"/>
      <c r="Z83" s="142"/>
      <c r="AH83" s="142"/>
      <c r="AI83" s="142"/>
      <c r="AJ83" s="142"/>
      <c r="AK83" s="142"/>
      <c r="AL83" s="142"/>
      <c r="AM83" s="142"/>
      <c r="AN83" s="142"/>
      <c r="AO83" s="142"/>
      <c r="AP83" s="142"/>
      <c r="AQ83" s="142"/>
      <c r="AR83" s="141"/>
      <c r="AS83" s="141"/>
      <c r="AT83" s="141"/>
      <c r="AU83" s="141"/>
      <c r="AV83" s="141"/>
      <c r="AW83" s="141"/>
      <c r="AX83" s="141"/>
      <c r="AY83" s="141"/>
      <c r="AZ83" s="141"/>
    </row>
    <row r="84" spans="1:52" s="32" customFormat="1" ht="20.25" customHeight="1" x14ac:dyDescent="0.25">
      <c r="A84" s="735"/>
      <c r="B84" s="669"/>
      <c r="C84" s="699"/>
      <c r="D84" s="42" t="s">
        <v>8</v>
      </c>
      <c r="E84" s="85">
        <f>'Приложение 1 (ОТЧЕТНЫЙ ПЕРИОД) '!E432</f>
        <v>46.179900000000004</v>
      </c>
      <c r="F84" s="85">
        <f>'Приложение 1 (ОТЧЕТНЫЙ ПЕРИОД) '!F432</f>
        <v>46.179900000000004</v>
      </c>
      <c r="G84" s="85">
        <f>'Приложение 1 (ОТЧЕТНЫЙ ПЕРИОД) '!G432</f>
        <v>46.179900000000004</v>
      </c>
      <c r="H84" s="85">
        <f>'Приложение 1 (ОТЧЕТНЫЙ ПЕРИОД) '!H432</f>
        <v>10</v>
      </c>
      <c r="I84" s="85">
        <f>'Приложение 1 (ОТЧЕТНЫЙ ПЕРИОД) '!I432</f>
        <v>48.31</v>
      </c>
      <c r="J84" s="802"/>
      <c r="K84" s="276">
        <f>'Приложение 1 (ОТЧЕТНЫЙ ПЕРИОД) '!K432</f>
        <v>0</v>
      </c>
      <c r="L84" s="85">
        <f>'Приложение 1 (ОТЧЕТНЫЙ ПЕРИОД) '!L432</f>
        <v>6.73</v>
      </c>
      <c r="M84" s="85">
        <f>'Приложение 1 (ОТЧЕТНЫЙ ПЕРИОД) '!M432</f>
        <v>7.56</v>
      </c>
      <c r="N84" s="90">
        <f>'Приложение 1 (ОТЧЕТНЫЙ ПЕРИОД) '!N432</f>
        <v>118.77990000000001</v>
      </c>
      <c r="O84" s="141"/>
      <c r="P84" s="226"/>
      <c r="Q84" s="142"/>
      <c r="R84" s="793"/>
      <c r="S84" s="159"/>
      <c r="T84" s="159"/>
      <c r="U84" s="159"/>
      <c r="V84" s="159"/>
      <c r="W84" s="155"/>
      <c r="X84" s="156"/>
      <c r="Y84" s="142"/>
      <c r="Z84" s="142"/>
      <c r="AH84" s="142"/>
      <c r="AI84" s="142"/>
      <c r="AJ84" s="142"/>
      <c r="AK84" s="142"/>
      <c r="AL84" s="142"/>
      <c r="AM84" s="142"/>
      <c r="AN84" s="142"/>
      <c r="AO84" s="142"/>
      <c r="AP84" s="142"/>
      <c r="AQ84" s="142"/>
      <c r="AR84" s="141"/>
      <c r="AS84" s="141"/>
      <c r="AT84" s="141"/>
      <c r="AU84" s="141"/>
      <c r="AV84" s="141"/>
      <c r="AW84" s="141"/>
      <c r="AX84" s="141"/>
      <c r="AY84" s="141"/>
      <c r="AZ84" s="141"/>
    </row>
    <row r="85" spans="1:52" s="32" customFormat="1" ht="21" customHeight="1" thickBot="1" x14ac:dyDescent="0.3">
      <c r="A85" s="736"/>
      <c r="B85" s="703"/>
      <c r="C85" s="700"/>
      <c r="D85" s="360" t="s">
        <v>9</v>
      </c>
      <c r="E85" s="398">
        <f>'Приложение 1 (ОТЧЕТНЫЙ ПЕРИОД) '!E433</f>
        <v>5.7144500000000003</v>
      </c>
      <c r="F85" s="398">
        <f>'Приложение 1 (ОТЧЕТНЫЙ ПЕРИОД) '!F433</f>
        <v>5.7144500000000003</v>
      </c>
      <c r="G85" s="398">
        <f>'Приложение 1 (ОТЧЕТНЫЙ ПЕРИОД) '!G433</f>
        <v>5.714912</v>
      </c>
      <c r="H85" s="398">
        <f>'Приложение 1 (ОТЧЕТНЫЙ ПЕРИОД) '!H433</f>
        <v>0.1</v>
      </c>
      <c r="I85" s="398">
        <f>'Приложение 1 (ОТЧЕТНЫЙ ПЕРИОД) '!I433</f>
        <v>0.49</v>
      </c>
      <c r="J85" s="803"/>
      <c r="K85" s="399">
        <f>'Приложение 1 (ОТЧЕТНЫЙ ПЕРИОД) '!K433</f>
        <v>0</v>
      </c>
      <c r="L85" s="398">
        <f>'Приложение 1 (ОТЧЕТНЫЙ ПЕРИОД) '!L433</f>
        <v>7.0000000000000007E-2</v>
      </c>
      <c r="M85" s="398">
        <f>'Приложение 1 (ОТЧЕТНЫЙ ПЕРИОД) '!M433</f>
        <v>0.08</v>
      </c>
      <c r="N85" s="400">
        <f>'Приложение 1 (ОТЧЕТНЫЙ ПЕРИОД) '!N433</f>
        <v>6.4544500000000005</v>
      </c>
      <c r="O85" s="141"/>
      <c r="P85" s="226"/>
      <c r="Q85" s="142"/>
      <c r="R85" s="794"/>
      <c r="S85" s="160"/>
      <c r="T85" s="160"/>
      <c r="U85" s="160"/>
      <c r="V85" s="160"/>
      <c r="W85" s="157"/>
      <c r="X85" s="158"/>
      <c r="Y85" s="142"/>
      <c r="Z85" s="142"/>
      <c r="AH85" s="142"/>
      <c r="AI85" s="142"/>
      <c r="AJ85" s="142"/>
      <c r="AK85" s="142"/>
      <c r="AL85" s="142"/>
      <c r="AM85" s="142"/>
      <c r="AN85" s="142"/>
      <c r="AO85" s="142"/>
      <c r="AP85" s="142"/>
      <c r="AQ85" s="142"/>
      <c r="AR85" s="141"/>
      <c r="AS85" s="141"/>
      <c r="AT85" s="141"/>
      <c r="AU85" s="141"/>
      <c r="AV85" s="141"/>
      <c r="AW85" s="141"/>
      <c r="AX85" s="141"/>
      <c r="AY85" s="141"/>
      <c r="AZ85" s="141"/>
    </row>
    <row r="86" spans="1:52" s="32" customFormat="1" ht="23.25" x14ac:dyDescent="0.35">
      <c r="A86"/>
      <c r="B86"/>
      <c r="C86" s="95"/>
      <c r="D86" s="96" t="s">
        <v>71</v>
      </c>
      <c r="E86" s="97">
        <f>E83+E84+E85</f>
        <v>51.894350000000003</v>
      </c>
      <c r="F86" s="97">
        <f>F83+F84+F85</f>
        <v>51.894350000000003</v>
      </c>
      <c r="G86" s="97">
        <f>G83+G84+G85</f>
        <v>51.894812000000002</v>
      </c>
      <c r="H86" s="97">
        <f>H83+H84+H85</f>
        <v>10.1</v>
      </c>
      <c r="I86" s="97">
        <f>I83+I84+I85</f>
        <v>48.800000000000004</v>
      </c>
      <c r="J86" s="97"/>
      <c r="K86" s="273">
        <f>K83+K84+K85</f>
        <v>0</v>
      </c>
      <c r="L86" s="97">
        <f>L83+L84+L85</f>
        <v>6.8000000000000007</v>
      </c>
      <c r="M86" s="97">
        <f>M83+M84+M85</f>
        <v>7.64</v>
      </c>
      <c r="N86" s="97">
        <f>N83+N84+N85</f>
        <v>125.23435000000001</v>
      </c>
      <c r="O86" s="146"/>
      <c r="P86" s="230">
        <f>SUM(E86:O86)</f>
        <v>354.25786200000005</v>
      </c>
      <c r="Q86" s="142"/>
      <c r="R86" s="142"/>
      <c r="S86" s="134"/>
      <c r="T86" s="134"/>
      <c r="U86" s="134"/>
      <c r="V86" s="134"/>
      <c r="W86" s="142"/>
      <c r="X86" s="142"/>
      <c r="Y86" s="142"/>
      <c r="Z86" s="142"/>
      <c r="AA86" s="142"/>
      <c r="AB86" s="134"/>
      <c r="AC86" s="134"/>
      <c r="AD86" s="134"/>
      <c r="AE86" s="134"/>
      <c r="AF86" s="142"/>
      <c r="AG86" s="142"/>
      <c r="AH86" s="142"/>
      <c r="AI86" s="142"/>
      <c r="AJ86" s="142"/>
      <c r="AK86" s="142"/>
      <c r="AL86" s="142"/>
      <c r="AM86" s="142"/>
      <c r="AN86" s="142"/>
      <c r="AO86" s="142"/>
      <c r="AP86" s="142"/>
      <c r="AQ86" s="142"/>
      <c r="AR86" s="141"/>
      <c r="AS86" s="141"/>
      <c r="AT86" s="141"/>
      <c r="AU86" s="141"/>
      <c r="AV86" s="141"/>
      <c r="AW86" s="141"/>
      <c r="AX86" s="141"/>
      <c r="AY86" s="141"/>
      <c r="AZ86" s="141"/>
    </row>
    <row r="87" spans="1:52" s="32" customFormat="1" ht="24" thickBot="1" x14ac:dyDescent="0.4">
      <c r="A87"/>
      <c r="B87"/>
      <c r="C87"/>
      <c r="D87" s="94" t="s">
        <v>71</v>
      </c>
      <c r="E87" s="93">
        <f>E86-E82</f>
        <v>0</v>
      </c>
      <c r="F87" s="93">
        <f>F86-F82</f>
        <v>0</v>
      </c>
      <c r="G87" s="93">
        <f>G86-G82</f>
        <v>0</v>
      </c>
      <c r="H87" s="93">
        <f>H86-H82</f>
        <v>0</v>
      </c>
      <c r="I87" s="93">
        <f>I86-I82</f>
        <v>0</v>
      </c>
      <c r="J87" s="93"/>
      <c r="K87" s="274">
        <f>K86-K82</f>
        <v>0</v>
      </c>
      <c r="L87" s="93">
        <f>L86-L82</f>
        <v>0</v>
      </c>
      <c r="M87" s="93">
        <f>M86-M82</f>
        <v>0</v>
      </c>
      <c r="N87" s="93">
        <f>N86-N82</f>
        <v>0</v>
      </c>
      <c r="O87" s="138"/>
      <c r="P87" s="229">
        <f>SUM(E87:O87)</f>
        <v>0</v>
      </c>
      <c r="Q87" s="142"/>
      <c r="R87" s="142"/>
      <c r="S87" s="134"/>
      <c r="T87" s="134"/>
      <c r="U87" s="134"/>
      <c r="V87" s="134"/>
      <c r="W87" s="142"/>
      <c r="X87" s="142"/>
      <c r="Y87" s="142"/>
      <c r="Z87" s="142"/>
      <c r="AA87" s="142"/>
      <c r="AB87" s="134"/>
      <c r="AC87" s="134"/>
      <c r="AD87" s="134"/>
      <c r="AE87" s="134"/>
      <c r="AF87" s="142"/>
      <c r="AG87" s="142"/>
      <c r="AH87" s="142"/>
      <c r="AI87" s="142"/>
      <c r="AJ87" s="142"/>
      <c r="AK87" s="142"/>
      <c r="AL87" s="142"/>
      <c r="AM87" s="142"/>
      <c r="AN87" s="142"/>
      <c r="AO87" s="142"/>
      <c r="AP87" s="142"/>
      <c r="AQ87" s="142"/>
      <c r="AR87" s="141"/>
      <c r="AS87" s="141"/>
      <c r="AT87" s="141"/>
      <c r="AU87" s="141"/>
      <c r="AV87" s="141"/>
      <c r="AW87" s="141"/>
      <c r="AX87" s="141"/>
      <c r="AY87" s="141"/>
      <c r="AZ87" s="141"/>
    </row>
    <row r="88" spans="1:52" s="32" customFormat="1" ht="44.25" customHeight="1" thickBot="1" x14ac:dyDescent="0.3">
      <c r="A88" s="52"/>
      <c r="B88" s="53"/>
      <c r="C88" s="53"/>
      <c r="D88" s="53"/>
      <c r="E88" s="82" t="s">
        <v>60</v>
      </c>
      <c r="F88" s="81" t="s">
        <v>59</v>
      </c>
      <c r="G88" s="83"/>
      <c r="H88" s="53"/>
      <c r="I88" s="53"/>
      <c r="J88" s="53"/>
      <c r="K88" s="245"/>
      <c r="L88" s="53"/>
      <c r="M88" s="53"/>
      <c r="N88" s="54"/>
      <c r="O88" s="141"/>
      <c r="P88" s="226"/>
      <c r="Q88" s="142"/>
      <c r="R88" s="142"/>
      <c r="S88" s="134"/>
      <c r="T88" s="134"/>
      <c r="U88" s="134"/>
      <c r="V88" s="134"/>
      <c r="W88" s="142"/>
      <c r="X88" s="142"/>
      <c r="Y88" s="142"/>
      <c r="Z88" s="142"/>
      <c r="AA88" s="142"/>
      <c r="AB88" s="134"/>
      <c r="AC88" s="134"/>
      <c r="AD88" s="134"/>
      <c r="AE88" s="134"/>
      <c r="AF88" s="142"/>
      <c r="AG88" s="142"/>
      <c r="AH88" s="142"/>
      <c r="AI88" s="142"/>
      <c r="AJ88" s="142"/>
      <c r="AK88" s="142"/>
      <c r="AL88" s="142"/>
      <c r="AM88" s="142"/>
      <c r="AN88" s="142"/>
      <c r="AO88" s="142"/>
      <c r="AP88" s="142"/>
      <c r="AQ88" s="142"/>
      <c r="AR88" s="141"/>
      <c r="AS88" s="141"/>
      <c r="AT88" s="141"/>
      <c r="AU88" s="141"/>
      <c r="AV88" s="141"/>
      <c r="AW88" s="141"/>
      <c r="AX88" s="141"/>
      <c r="AY88" s="141"/>
      <c r="AZ88" s="141"/>
    </row>
    <row r="89" spans="1:52" s="32" customFormat="1" ht="40.5" x14ac:dyDescent="0.25">
      <c r="A89" s="662" t="str">
        <f>E88</f>
        <v>VII</v>
      </c>
      <c r="B89" s="56" t="s">
        <v>46</v>
      </c>
      <c r="C89" s="664"/>
      <c r="D89" s="87" t="s">
        <v>7</v>
      </c>
      <c r="E89" s="88">
        <f>'Приложение 1 (ОТЧЕТНЫЙ ПЕРИОД) '!E459</f>
        <v>0</v>
      </c>
      <c r="F89" s="88">
        <f>'Приложение 1 (ОТЧЕТНЫЙ ПЕРИОД) '!F459</f>
        <v>0</v>
      </c>
      <c r="G89" s="88">
        <f>'Приложение 1 (ОТЧЕТНЫЙ ПЕРИОД) '!G459</f>
        <v>0</v>
      </c>
      <c r="H89" s="88">
        <f>'Приложение 1 (ОТЧЕТНЫЙ ПЕРИОД) '!H459</f>
        <v>0</v>
      </c>
      <c r="I89" s="88">
        <f>'Приложение 1 (ОТЧЕТНЫЙ ПЕРИОД) '!I459</f>
        <v>0</v>
      </c>
      <c r="J89" s="801"/>
      <c r="K89" s="275">
        <f>'Приложение 1 (ОТЧЕТНЫЙ ПЕРИОД) '!K459</f>
        <v>0</v>
      </c>
      <c r="L89" s="88">
        <f>'Приложение 1 (ОТЧЕТНЫЙ ПЕРИОД) '!L459</f>
        <v>0</v>
      </c>
      <c r="M89" s="88">
        <f>'Приложение 1 (ОТЧЕТНЫЙ ПЕРИОД) '!M459</f>
        <v>0</v>
      </c>
      <c r="N89" s="89">
        <f>'Приложение 1 (ОТЧЕТНЫЙ ПЕРИОД) '!N459</f>
        <v>0</v>
      </c>
      <c r="O89" s="141"/>
      <c r="P89" s="226"/>
      <c r="Q89" s="142"/>
      <c r="R89" s="792" t="str">
        <f>B90</f>
        <v>ПРОИЗВОДИТЕЛЬНОСТЬ ТРУДА</v>
      </c>
      <c r="S89" s="161" t="str">
        <f>D89</f>
        <v>Всего</v>
      </c>
      <c r="T89" s="161">
        <f>E89</f>
        <v>0</v>
      </c>
      <c r="U89" s="161">
        <f t="shared" ref="U89:V89" si="29">F89</f>
        <v>0</v>
      </c>
      <c r="V89" s="161">
        <f t="shared" si="29"/>
        <v>0</v>
      </c>
      <c r="W89" s="161" t="e">
        <f>F89/E89%</f>
        <v>#DIV/0!</v>
      </c>
      <c r="X89" s="162" t="e">
        <f>G89/F89%</f>
        <v>#DIV/0!</v>
      </c>
      <c r="Y89" s="324" t="e">
        <f>V89/T89%</f>
        <v>#DIV/0!</v>
      </c>
      <c r="Z89" s="142"/>
      <c r="AH89" s="142"/>
      <c r="AI89" s="142"/>
      <c r="AJ89" s="142"/>
      <c r="AK89" s="142"/>
      <c r="AL89" s="142"/>
      <c r="AM89" s="142"/>
      <c r="AN89" s="142"/>
      <c r="AO89" s="142"/>
      <c r="AP89" s="142"/>
      <c r="AQ89" s="142"/>
      <c r="AR89" s="141"/>
      <c r="AS89" s="141"/>
      <c r="AT89" s="141"/>
      <c r="AU89" s="141"/>
      <c r="AV89" s="141"/>
      <c r="AW89" s="141"/>
      <c r="AX89" s="141"/>
      <c r="AY89" s="141"/>
      <c r="AZ89" s="141"/>
    </row>
    <row r="90" spans="1:52" s="32" customFormat="1" ht="23.25" customHeight="1" x14ac:dyDescent="0.25">
      <c r="A90" s="662"/>
      <c r="B90" s="669" t="str">
        <f>F88</f>
        <v>ПРОИЗВОДИТЕЛЬНОСТЬ ТРУДА</v>
      </c>
      <c r="C90" s="664"/>
      <c r="D90" s="42" t="s">
        <v>16</v>
      </c>
      <c r="E90" s="85">
        <f>'Приложение 1 (ОТЧЕТНЫЙ ПЕРИОД) '!E460</f>
        <v>0</v>
      </c>
      <c r="F90" s="85">
        <f>'Приложение 1 (ОТЧЕТНЫЙ ПЕРИОД) '!F460</f>
        <v>0</v>
      </c>
      <c r="G90" s="85">
        <f>'Приложение 1 (ОТЧЕТНЫЙ ПЕРИОД) '!G460</f>
        <v>0</v>
      </c>
      <c r="H90" s="85">
        <f>'Приложение 1 (ОТЧЕТНЫЙ ПЕРИОД) '!H460</f>
        <v>0</v>
      </c>
      <c r="I90" s="85">
        <f>'Приложение 1 (ОТЧЕТНЫЙ ПЕРИОД) '!I460</f>
        <v>0</v>
      </c>
      <c r="J90" s="802"/>
      <c r="K90" s="276">
        <f>'Приложение 1 (ОТЧЕТНЫЙ ПЕРИОД) '!K460</f>
        <v>0</v>
      </c>
      <c r="L90" s="85">
        <f>'Приложение 1 (ОТЧЕТНЫЙ ПЕРИОД) '!L460</f>
        <v>0</v>
      </c>
      <c r="M90" s="85">
        <f>'Приложение 1 (ОТЧЕТНЫЙ ПЕРИОД) '!M460</f>
        <v>0</v>
      </c>
      <c r="N90" s="90">
        <f>'Приложение 1 (ОТЧЕТНЫЙ ПЕРИОД) '!N460</f>
        <v>0</v>
      </c>
      <c r="O90" s="141"/>
      <c r="P90" s="226"/>
      <c r="Q90" s="142"/>
      <c r="R90" s="793"/>
      <c r="S90" s="159"/>
      <c r="T90" s="159"/>
      <c r="U90" s="159"/>
      <c r="V90" s="159"/>
      <c r="W90" s="155"/>
      <c r="X90" s="156"/>
      <c r="Y90" s="142"/>
      <c r="Z90" s="142"/>
      <c r="AH90" s="142"/>
      <c r="AI90" s="142"/>
      <c r="AJ90" s="142"/>
      <c r="AK90" s="142"/>
      <c r="AL90" s="142"/>
      <c r="AM90" s="142"/>
      <c r="AN90" s="142"/>
      <c r="AO90" s="142"/>
      <c r="AP90" s="142"/>
      <c r="AQ90" s="142"/>
      <c r="AR90" s="141"/>
      <c r="AS90" s="141"/>
      <c r="AT90" s="141"/>
      <c r="AU90" s="141"/>
      <c r="AV90" s="141"/>
      <c r="AW90" s="141"/>
      <c r="AX90" s="141"/>
      <c r="AY90" s="141"/>
      <c r="AZ90" s="141"/>
    </row>
    <row r="91" spans="1:52" s="32" customFormat="1" ht="23.25" customHeight="1" x14ac:dyDescent="0.25">
      <c r="A91" s="662"/>
      <c r="B91" s="670"/>
      <c r="C91" s="664"/>
      <c r="D91" s="42" t="s">
        <v>8</v>
      </c>
      <c r="E91" s="85">
        <f>'Приложение 1 (ОТЧЕТНЫЙ ПЕРИОД) '!E461</f>
        <v>0</v>
      </c>
      <c r="F91" s="85">
        <f>'Приложение 1 (ОТЧЕТНЫЙ ПЕРИОД) '!F461</f>
        <v>0</v>
      </c>
      <c r="G91" s="85">
        <f>'Приложение 1 (ОТЧЕТНЫЙ ПЕРИОД) '!G461</f>
        <v>0</v>
      </c>
      <c r="H91" s="85">
        <f>'Приложение 1 (ОТЧЕТНЫЙ ПЕРИОД) '!H461</f>
        <v>0</v>
      </c>
      <c r="I91" s="85">
        <f>'Приложение 1 (ОТЧЕТНЫЙ ПЕРИОД) '!I461</f>
        <v>0</v>
      </c>
      <c r="J91" s="802"/>
      <c r="K91" s="276">
        <f>'Приложение 1 (ОТЧЕТНЫЙ ПЕРИОД) '!K461</f>
        <v>0</v>
      </c>
      <c r="L91" s="85">
        <f>'Приложение 1 (ОТЧЕТНЫЙ ПЕРИОД) '!L461</f>
        <v>0</v>
      </c>
      <c r="M91" s="85">
        <f>'Приложение 1 (ОТЧЕТНЫЙ ПЕРИОД) '!M461</f>
        <v>0</v>
      </c>
      <c r="N91" s="90">
        <f>'Приложение 1 (ОТЧЕТНЫЙ ПЕРИОД) '!N461</f>
        <v>0</v>
      </c>
      <c r="O91" s="141"/>
      <c r="P91" s="226"/>
      <c r="Q91" s="142"/>
      <c r="R91" s="793"/>
      <c r="S91" s="159"/>
      <c r="T91" s="159"/>
      <c r="U91" s="159"/>
      <c r="V91" s="159"/>
      <c r="W91" s="155"/>
      <c r="X91" s="156"/>
      <c r="Y91" s="142"/>
      <c r="Z91" s="142"/>
      <c r="AH91" s="142"/>
      <c r="AI91" s="142"/>
      <c r="AJ91" s="142"/>
      <c r="AK91" s="142"/>
      <c r="AL91" s="142"/>
      <c r="AM91" s="142"/>
      <c r="AN91" s="142"/>
      <c r="AO91" s="142"/>
      <c r="AP91" s="142"/>
      <c r="AQ91" s="142"/>
      <c r="AR91" s="141"/>
      <c r="AS91" s="141"/>
      <c r="AT91" s="141"/>
      <c r="AU91" s="141"/>
      <c r="AV91" s="141"/>
      <c r="AW91" s="141"/>
      <c r="AX91" s="141"/>
      <c r="AY91" s="141"/>
      <c r="AZ91" s="141"/>
    </row>
    <row r="92" spans="1:52" s="32" customFormat="1" ht="23.25" customHeight="1" thickBot="1" x14ac:dyDescent="0.3">
      <c r="A92" s="663"/>
      <c r="B92" s="671"/>
      <c r="C92" s="665"/>
      <c r="D92" s="360" t="s">
        <v>9</v>
      </c>
      <c r="E92" s="398">
        <f>'Приложение 1 (ОТЧЕТНЫЙ ПЕРИОД) '!E462</f>
        <v>0</v>
      </c>
      <c r="F92" s="398">
        <f>'Приложение 1 (ОТЧЕТНЫЙ ПЕРИОД) '!F462</f>
        <v>0</v>
      </c>
      <c r="G92" s="398">
        <f>'Приложение 1 (ОТЧЕТНЫЙ ПЕРИОД) '!G462</f>
        <v>0</v>
      </c>
      <c r="H92" s="398">
        <f>'Приложение 1 (ОТЧЕТНЫЙ ПЕРИОД) '!H462</f>
        <v>0</v>
      </c>
      <c r="I92" s="398">
        <f>'Приложение 1 (ОТЧЕТНЫЙ ПЕРИОД) '!I462</f>
        <v>0</v>
      </c>
      <c r="J92" s="803"/>
      <c r="K92" s="399">
        <f>'Приложение 1 (ОТЧЕТНЫЙ ПЕРИОД) '!K462</f>
        <v>0</v>
      </c>
      <c r="L92" s="398">
        <f>'Приложение 1 (ОТЧЕТНЫЙ ПЕРИОД) '!L462</f>
        <v>0</v>
      </c>
      <c r="M92" s="398">
        <f>'Приложение 1 (ОТЧЕТНЫЙ ПЕРИОД) '!M462</f>
        <v>0</v>
      </c>
      <c r="N92" s="400">
        <f>'Приложение 1 (ОТЧЕТНЫЙ ПЕРИОД) '!N462</f>
        <v>0</v>
      </c>
      <c r="O92" s="141"/>
      <c r="P92" s="226"/>
      <c r="Q92" s="142"/>
      <c r="R92" s="794"/>
      <c r="S92" s="160"/>
      <c r="T92" s="160"/>
      <c r="U92" s="160"/>
      <c r="V92" s="160"/>
      <c r="W92" s="157"/>
      <c r="X92" s="158"/>
      <c r="Y92" s="142"/>
      <c r="Z92" s="142"/>
      <c r="AH92" s="142"/>
      <c r="AI92" s="142"/>
      <c r="AJ92" s="142"/>
      <c r="AK92" s="142"/>
      <c r="AL92" s="142"/>
      <c r="AM92" s="142"/>
      <c r="AN92" s="142"/>
      <c r="AO92" s="142"/>
      <c r="AP92" s="142"/>
      <c r="AQ92" s="142"/>
      <c r="AR92" s="141"/>
      <c r="AS92" s="141"/>
      <c r="AT92" s="141"/>
      <c r="AU92" s="141"/>
      <c r="AV92" s="141"/>
      <c r="AW92" s="141"/>
      <c r="AX92" s="141"/>
      <c r="AY92" s="141"/>
      <c r="AZ92" s="141"/>
    </row>
    <row r="93" spans="1:52" s="32" customFormat="1" ht="23.25" x14ac:dyDescent="0.35">
      <c r="A93"/>
      <c r="B93"/>
      <c r="C93" s="95"/>
      <c r="D93" s="96" t="s">
        <v>71</v>
      </c>
      <c r="E93" s="97">
        <f>E90+E91+E92</f>
        <v>0</v>
      </c>
      <c r="F93" s="97">
        <f>F90+F91+F92</f>
        <v>0</v>
      </c>
      <c r="G93" s="97">
        <f>G90+G91+G92</f>
        <v>0</v>
      </c>
      <c r="H93" s="97">
        <f>H90+H91+H92</f>
        <v>0</v>
      </c>
      <c r="I93" s="97">
        <f>I90+I91+I92</f>
        <v>0</v>
      </c>
      <c r="J93" s="97"/>
      <c r="K93" s="273">
        <f>K90+K91+K92</f>
        <v>0</v>
      </c>
      <c r="L93" s="97">
        <f>L90+L91+L92</f>
        <v>0</v>
      </c>
      <c r="M93" s="97">
        <f>M90+M91+M92</f>
        <v>0</v>
      </c>
      <c r="N93" s="97">
        <f>N90+N91+N92</f>
        <v>0</v>
      </c>
      <c r="O93" s="146"/>
      <c r="P93" s="230">
        <f>SUM(E93:O93)</f>
        <v>0</v>
      </c>
      <c r="Q93" s="142"/>
      <c r="R93" s="142"/>
      <c r="S93" s="134"/>
      <c r="T93" s="134"/>
      <c r="U93" s="134"/>
      <c r="V93" s="134"/>
      <c r="W93" s="142"/>
      <c r="X93" s="142"/>
      <c r="Y93" s="142"/>
      <c r="Z93" s="142"/>
      <c r="AA93" s="142"/>
      <c r="AB93" s="134"/>
      <c r="AC93" s="134"/>
      <c r="AD93" s="134"/>
      <c r="AE93" s="134"/>
      <c r="AF93" s="142"/>
      <c r="AG93" s="142"/>
      <c r="AH93" s="142"/>
      <c r="AI93" s="142"/>
      <c r="AJ93" s="142"/>
      <c r="AK93" s="142"/>
      <c r="AL93" s="142"/>
      <c r="AM93" s="142"/>
      <c r="AN93" s="142"/>
      <c r="AO93" s="142"/>
      <c r="AP93" s="142"/>
      <c r="AQ93" s="142"/>
      <c r="AR93" s="141"/>
      <c r="AS93" s="141"/>
      <c r="AT93" s="141"/>
      <c r="AU93" s="141"/>
      <c r="AV93" s="141"/>
      <c r="AW93" s="141"/>
      <c r="AX93" s="141"/>
      <c r="AY93" s="141"/>
      <c r="AZ93" s="141"/>
    </row>
    <row r="94" spans="1:52" s="32" customFormat="1" ht="24" thickBot="1" x14ac:dyDescent="0.4">
      <c r="A94"/>
      <c r="B94"/>
      <c r="C94"/>
      <c r="D94" s="94" t="s">
        <v>71</v>
      </c>
      <c r="E94" s="93">
        <f>E93-E89</f>
        <v>0</v>
      </c>
      <c r="F94" s="93">
        <f>F93-F89</f>
        <v>0</v>
      </c>
      <c r="G94" s="93">
        <f>G93-G89</f>
        <v>0</v>
      </c>
      <c r="H94" s="93">
        <f>H93-H89</f>
        <v>0</v>
      </c>
      <c r="I94" s="93">
        <f>I93-I89</f>
        <v>0</v>
      </c>
      <c r="J94" s="93"/>
      <c r="K94" s="274">
        <f>K93-K89</f>
        <v>0</v>
      </c>
      <c r="L94" s="93">
        <f>L93-L89</f>
        <v>0</v>
      </c>
      <c r="M94" s="93">
        <f>M93-M89</f>
        <v>0</v>
      </c>
      <c r="N94" s="93">
        <f>N93-N89</f>
        <v>0</v>
      </c>
      <c r="O94" s="138"/>
      <c r="P94" s="229">
        <f>SUM(E94:O94)</f>
        <v>0</v>
      </c>
      <c r="Q94" s="142"/>
      <c r="R94" s="142"/>
      <c r="S94" s="134"/>
      <c r="T94" s="134"/>
      <c r="U94" s="134"/>
      <c r="V94" s="134"/>
      <c r="W94" s="142"/>
      <c r="X94" s="142"/>
      <c r="Y94" s="142"/>
      <c r="Z94" s="142"/>
      <c r="AA94" s="142"/>
      <c r="AB94" s="134"/>
      <c r="AC94" s="134"/>
      <c r="AD94" s="134"/>
      <c r="AE94" s="134"/>
      <c r="AF94" s="142"/>
      <c r="AG94" s="142"/>
      <c r="AH94" s="142"/>
      <c r="AI94" s="142"/>
      <c r="AJ94" s="142"/>
      <c r="AK94" s="142"/>
      <c r="AL94" s="142"/>
      <c r="AM94" s="142"/>
      <c r="AN94" s="142"/>
      <c r="AO94" s="142"/>
      <c r="AP94" s="142"/>
      <c r="AQ94" s="142"/>
      <c r="AR94" s="141"/>
      <c r="AS94" s="141"/>
      <c r="AT94" s="141"/>
      <c r="AU94" s="141"/>
      <c r="AV94" s="141"/>
      <c r="AW94" s="141"/>
      <c r="AX94" s="141"/>
      <c r="AY94" s="141"/>
      <c r="AZ94" s="141"/>
    </row>
    <row r="95" spans="1:52" s="32" customFormat="1" ht="36.75" customHeight="1" thickBot="1" x14ac:dyDescent="0.3">
      <c r="A95" s="52"/>
      <c r="B95" s="53"/>
      <c r="C95" s="53"/>
      <c r="D95" s="53"/>
      <c r="E95" s="82" t="s">
        <v>62</v>
      </c>
      <c r="F95" s="81" t="s">
        <v>61</v>
      </c>
      <c r="G95" s="83"/>
      <c r="H95" s="53"/>
      <c r="I95" s="53"/>
      <c r="J95" s="53"/>
      <c r="K95" s="245"/>
      <c r="L95" s="53"/>
      <c r="M95" s="53"/>
      <c r="N95" s="54"/>
      <c r="O95" s="141"/>
      <c r="P95" s="226"/>
      <c r="Q95" s="142"/>
      <c r="R95" s="142"/>
      <c r="S95" s="134"/>
      <c r="T95" s="134"/>
      <c r="U95" s="134"/>
      <c r="V95" s="134"/>
      <c r="W95" s="142"/>
      <c r="X95" s="142"/>
      <c r="Y95" s="142"/>
      <c r="Z95" s="142"/>
      <c r="AA95" s="142"/>
      <c r="AB95" s="134"/>
      <c r="AC95" s="134"/>
      <c r="AD95" s="134"/>
      <c r="AE95" s="134"/>
      <c r="AF95" s="142"/>
      <c r="AG95" s="142"/>
      <c r="AH95" s="142"/>
      <c r="AI95" s="142"/>
      <c r="AJ95" s="142"/>
      <c r="AK95" s="142"/>
      <c r="AL95" s="142"/>
      <c r="AM95" s="142"/>
      <c r="AN95" s="142"/>
      <c r="AO95" s="142"/>
      <c r="AP95" s="142"/>
      <c r="AQ95" s="142"/>
      <c r="AR95" s="141"/>
      <c r="AS95" s="141"/>
      <c r="AT95" s="141"/>
      <c r="AU95" s="141"/>
      <c r="AV95" s="141"/>
      <c r="AW95" s="141"/>
      <c r="AX95" s="141"/>
      <c r="AY95" s="141"/>
      <c r="AZ95" s="141"/>
    </row>
    <row r="96" spans="1:52" s="32" customFormat="1" ht="40.5" x14ac:dyDescent="0.25">
      <c r="A96" s="662" t="str">
        <f>E95</f>
        <v>VIII</v>
      </c>
      <c r="B96" s="56" t="s">
        <v>46</v>
      </c>
      <c r="C96" s="664"/>
      <c r="D96" s="87" t="s">
        <v>7</v>
      </c>
      <c r="E96" s="88">
        <f>'Приложение 1 (ОТЧЕТНЫЙ ПЕРИОД) '!E488</f>
        <v>0</v>
      </c>
      <c r="F96" s="88">
        <f>'Приложение 1 (ОТЧЕТНЫЙ ПЕРИОД) '!F488</f>
        <v>0</v>
      </c>
      <c r="G96" s="88">
        <f>'Приложение 1 (ОТЧЕТНЫЙ ПЕРИОД) '!G488</f>
        <v>0</v>
      </c>
      <c r="H96" s="88">
        <f>'Приложение 1 (ОТЧЕТНЫЙ ПЕРИОД) '!H488</f>
        <v>0</v>
      </c>
      <c r="I96" s="88">
        <f>'Приложение 1 (ОТЧЕТНЫЙ ПЕРИОД) '!I488</f>
        <v>0</v>
      </c>
      <c r="J96" s="801"/>
      <c r="K96" s="275">
        <f>'Приложение 1 (ОТЧЕТНЫЙ ПЕРИОД) '!K488</f>
        <v>0</v>
      </c>
      <c r="L96" s="88">
        <f>'Приложение 1 (ОТЧЕТНЫЙ ПЕРИОД) '!L488</f>
        <v>0</v>
      </c>
      <c r="M96" s="88">
        <f>'Приложение 1 (ОТЧЕТНЫЙ ПЕРИОД) '!M488</f>
        <v>0</v>
      </c>
      <c r="N96" s="89">
        <f>'Приложение 1 (ОТЧЕТНЫЙ ПЕРИОД) '!N488</f>
        <v>0</v>
      </c>
      <c r="O96" s="141"/>
      <c r="P96" s="226"/>
      <c r="Q96" s="142"/>
      <c r="R96" s="792" t="str">
        <f>B97</f>
        <v>НАУКА</v>
      </c>
      <c r="S96" s="161" t="str">
        <f>D96</f>
        <v>Всего</v>
      </c>
      <c r="T96" s="161">
        <f>E96</f>
        <v>0</v>
      </c>
      <c r="U96" s="161">
        <f t="shared" ref="U96:V96" si="30">F96</f>
        <v>0</v>
      </c>
      <c r="V96" s="161">
        <f t="shared" si="30"/>
        <v>0</v>
      </c>
      <c r="W96" s="161" t="e">
        <f>F96/E96%</f>
        <v>#DIV/0!</v>
      </c>
      <c r="X96" s="162" t="e">
        <f>G96/F96%</f>
        <v>#DIV/0!</v>
      </c>
      <c r="Y96" s="324" t="e">
        <f>V96/T96%</f>
        <v>#DIV/0!</v>
      </c>
      <c r="Z96" s="142"/>
      <c r="AH96" s="142"/>
      <c r="AI96" s="142"/>
      <c r="AJ96" s="142"/>
      <c r="AK96" s="142"/>
      <c r="AL96" s="142"/>
      <c r="AM96" s="142"/>
      <c r="AN96" s="142"/>
      <c r="AO96" s="142"/>
      <c r="AP96" s="142"/>
      <c r="AQ96" s="142"/>
      <c r="AR96" s="141"/>
      <c r="AS96" s="141"/>
      <c r="AT96" s="141"/>
      <c r="AU96" s="141"/>
      <c r="AV96" s="141"/>
      <c r="AW96" s="141"/>
      <c r="AX96" s="141"/>
      <c r="AY96" s="141"/>
      <c r="AZ96" s="141"/>
    </row>
    <row r="97" spans="1:52" s="32" customFormat="1" ht="20.25" customHeight="1" x14ac:dyDescent="0.25">
      <c r="A97" s="662"/>
      <c r="B97" s="669" t="str">
        <f>F95</f>
        <v>НАУКА</v>
      </c>
      <c r="C97" s="664"/>
      <c r="D97" s="42" t="s">
        <v>16</v>
      </c>
      <c r="E97" s="85">
        <f>'Приложение 1 (ОТЧЕТНЫЙ ПЕРИОД) '!E489</f>
        <v>0</v>
      </c>
      <c r="F97" s="85">
        <f>'Приложение 1 (ОТЧЕТНЫЙ ПЕРИОД) '!F489</f>
        <v>0</v>
      </c>
      <c r="G97" s="85">
        <f>'Приложение 1 (ОТЧЕТНЫЙ ПЕРИОД) '!G489</f>
        <v>0</v>
      </c>
      <c r="H97" s="85">
        <f>'Приложение 1 (ОТЧЕТНЫЙ ПЕРИОД) '!H489</f>
        <v>0</v>
      </c>
      <c r="I97" s="85">
        <f>'Приложение 1 (ОТЧЕТНЫЙ ПЕРИОД) '!I489</f>
        <v>0</v>
      </c>
      <c r="J97" s="802"/>
      <c r="K97" s="276">
        <f>'Приложение 1 (ОТЧЕТНЫЙ ПЕРИОД) '!K489</f>
        <v>0</v>
      </c>
      <c r="L97" s="85">
        <f>'Приложение 1 (ОТЧЕТНЫЙ ПЕРИОД) '!L489</f>
        <v>0</v>
      </c>
      <c r="M97" s="85">
        <f>'Приложение 1 (ОТЧЕТНЫЙ ПЕРИОД) '!M489</f>
        <v>0</v>
      </c>
      <c r="N97" s="90">
        <f>'Приложение 1 (ОТЧЕТНЫЙ ПЕРИОД) '!N489</f>
        <v>0</v>
      </c>
      <c r="O97" s="141"/>
      <c r="P97" s="226"/>
      <c r="Q97" s="142"/>
      <c r="R97" s="793"/>
      <c r="S97" s="159"/>
      <c r="T97" s="159"/>
      <c r="U97" s="159"/>
      <c r="V97" s="159"/>
      <c r="W97" s="155"/>
      <c r="X97" s="156"/>
      <c r="Y97" s="142"/>
      <c r="Z97" s="142"/>
      <c r="AH97" s="142"/>
      <c r="AI97" s="142"/>
      <c r="AJ97" s="142"/>
      <c r="AK97" s="142"/>
      <c r="AL97" s="142"/>
      <c r="AM97" s="142"/>
      <c r="AN97" s="142"/>
      <c r="AO97" s="142"/>
      <c r="AP97" s="142"/>
      <c r="AQ97" s="142"/>
      <c r="AR97" s="141"/>
      <c r="AS97" s="141"/>
      <c r="AT97" s="141"/>
      <c r="AU97" s="141"/>
      <c r="AV97" s="141"/>
      <c r="AW97" s="141"/>
      <c r="AX97" s="141"/>
      <c r="AY97" s="141"/>
      <c r="AZ97" s="141"/>
    </row>
    <row r="98" spans="1:52" s="32" customFormat="1" ht="20.25" customHeight="1" x14ac:dyDescent="0.25">
      <c r="A98" s="662"/>
      <c r="B98" s="670"/>
      <c r="C98" s="664"/>
      <c r="D98" s="42" t="s">
        <v>8</v>
      </c>
      <c r="E98" s="85">
        <f>'Приложение 1 (ОТЧЕТНЫЙ ПЕРИОД) '!E490</f>
        <v>0</v>
      </c>
      <c r="F98" s="85">
        <f>'Приложение 1 (ОТЧЕТНЫЙ ПЕРИОД) '!F490</f>
        <v>0</v>
      </c>
      <c r="G98" s="85">
        <f>'Приложение 1 (ОТЧЕТНЫЙ ПЕРИОД) '!G490</f>
        <v>0</v>
      </c>
      <c r="H98" s="85">
        <f>'Приложение 1 (ОТЧЕТНЫЙ ПЕРИОД) '!H490</f>
        <v>0</v>
      </c>
      <c r="I98" s="85">
        <f>'Приложение 1 (ОТЧЕТНЫЙ ПЕРИОД) '!I490</f>
        <v>0</v>
      </c>
      <c r="J98" s="802"/>
      <c r="K98" s="276">
        <f>'Приложение 1 (ОТЧЕТНЫЙ ПЕРИОД) '!K490</f>
        <v>0</v>
      </c>
      <c r="L98" s="85">
        <f>'Приложение 1 (ОТЧЕТНЫЙ ПЕРИОД) '!L490</f>
        <v>0</v>
      </c>
      <c r="M98" s="85">
        <f>'Приложение 1 (ОТЧЕТНЫЙ ПЕРИОД) '!M490</f>
        <v>0</v>
      </c>
      <c r="N98" s="90">
        <f>'Приложение 1 (ОТЧЕТНЫЙ ПЕРИОД) '!N490</f>
        <v>0</v>
      </c>
      <c r="O98" s="141"/>
      <c r="P98" s="226"/>
      <c r="Q98" s="142"/>
      <c r="R98" s="793"/>
      <c r="S98" s="159"/>
      <c r="T98" s="159"/>
      <c r="U98" s="159"/>
      <c r="V98" s="159"/>
      <c r="W98" s="155"/>
      <c r="X98" s="156"/>
      <c r="Y98" s="142"/>
      <c r="Z98" s="142"/>
      <c r="AH98" s="142"/>
      <c r="AI98" s="142"/>
      <c r="AJ98" s="142"/>
      <c r="AK98" s="142"/>
      <c r="AL98" s="142"/>
      <c r="AM98" s="142"/>
      <c r="AN98" s="142"/>
      <c r="AO98" s="142"/>
      <c r="AP98" s="142"/>
      <c r="AQ98" s="142"/>
      <c r="AR98" s="141"/>
      <c r="AS98" s="141"/>
      <c r="AT98" s="141"/>
      <c r="AU98" s="141"/>
      <c r="AV98" s="141"/>
      <c r="AW98" s="141"/>
      <c r="AX98" s="141"/>
      <c r="AY98" s="141"/>
      <c r="AZ98" s="141"/>
    </row>
    <row r="99" spans="1:52" s="32" customFormat="1" ht="21" customHeight="1" thickBot="1" x14ac:dyDescent="0.3">
      <c r="A99" s="663"/>
      <c r="B99" s="671"/>
      <c r="C99" s="665"/>
      <c r="D99" s="360" t="s">
        <v>9</v>
      </c>
      <c r="E99" s="398">
        <f>'Приложение 1 (ОТЧЕТНЫЙ ПЕРИОД) '!E491</f>
        <v>0</v>
      </c>
      <c r="F99" s="398">
        <f>'Приложение 1 (ОТЧЕТНЫЙ ПЕРИОД) '!F491</f>
        <v>0</v>
      </c>
      <c r="G99" s="398">
        <f>'Приложение 1 (ОТЧЕТНЫЙ ПЕРИОД) '!G491</f>
        <v>0</v>
      </c>
      <c r="H99" s="398">
        <f>'Приложение 1 (ОТЧЕТНЫЙ ПЕРИОД) '!H491</f>
        <v>0</v>
      </c>
      <c r="I99" s="398">
        <f>'Приложение 1 (ОТЧЕТНЫЙ ПЕРИОД) '!I491</f>
        <v>0</v>
      </c>
      <c r="J99" s="803"/>
      <c r="K99" s="399">
        <f>'Приложение 1 (ОТЧЕТНЫЙ ПЕРИОД) '!K491</f>
        <v>0</v>
      </c>
      <c r="L99" s="398">
        <f>'Приложение 1 (ОТЧЕТНЫЙ ПЕРИОД) '!L491</f>
        <v>0</v>
      </c>
      <c r="M99" s="398">
        <f>'Приложение 1 (ОТЧЕТНЫЙ ПЕРИОД) '!M491</f>
        <v>0</v>
      </c>
      <c r="N99" s="400">
        <f>'Приложение 1 (ОТЧЕТНЫЙ ПЕРИОД) '!N491</f>
        <v>0</v>
      </c>
      <c r="O99" s="141"/>
      <c r="P99" s="226"/>
      <c r="Q99" s="142"/>
      <c r="R99" s="794"/>
      <c r="S99" s="160"/>
      <c r="T99" s="160"/>
      <c r="U99" s="160"/>
      <c r="V99" s="160"/>
      <c r="W99" s="157"/>
      <c r="X99" s="158"/>
      <c r="Y99" s="142"/>
      <c r="Z99" s="142"/>
      <c r="AH99" s="142"/>
      <c r="AI99" s="142"/>
      <c r="AJ99" s="142"/>
      <c r="AK99" s="142"/>
      <c r="AL99" s="142"/>
      <c r="AM99" s="142"/>
      <c r="AN99" s="142"/>
      <c r="AO99" s="142"/>
      <c r="AP99" s="142"/>
      <c r="AQ99" s="142"/>
      <c r="AR99" s="141"/>
      <c r="AS99" s="141"/>
      <c r="AT99" s="141"/>
      <c r="AU99" s="141"/>
      <c r="AV99" s="141"/>
      <c r="AW99" s="141"/>
      <c r="AX99" s="141"/>
      <c r="AY99" s="141"/>
      <c r="AZ99" s="141"/>
    </row>
    <row r="100" spans="1:52" s="32" customFormat="1" ht="23.25" x14ac:dyDescent="0.35">
      <c r="A100"/>
      <c r="B100"/>
      <c r="C100" s="95"/>
      <c r="D100" s="96" t="s">
        <v>71</v>
      </c>
      <c r="E100" s="97">
        <f>E97+E98+E99</f>
        <v>0</v>
      </c>
      <c r="F100" s="97">
        <f>F97+F98+F99</f>
        <v>0</v>
      </c>
      <c r="G100" s="97">
        <f>G97+G98+G99</f>
        <v>0</v>
      </c>
      <c r="H100" s="97">
        <f>H97+H98+H99</f>
        <v>0</v>
      </c>
      <c r="I100" s="97">
        <f>I97+I98+I99</f>
        <v>0</v>
      </c>
      <c r="J100" s="97"/>
      <c r="K100" s="273">
        <f>K97+K98+K99</f>
        <v>0</v>
      </c>
      <c r="L100" s="97">
        <f>L97+L98+L99</f>
        <v>0</v>
      </c>
      <c r="M100" s="97">
        <f>M97+M98+M99</f>
        <v>0</v>
      </c>
      <c r="N100" s="97">
        <f>N97+N98+N99</f>
        <v>0</v>
      </c>
      <c r="O100" s="146"/>
      <c r="P100" s="230">
        <f>SUM(E100:O100)</f>
        <v>0</v>
      </c>
      <c r="Q100" s="142"/>
      <c r="R100" s="142"/>
      <c r="S100" s="134"/>
      <c r="T100" s="134"/>
      <c r="U100" s="134"/>
      <c r="V100" s="134"/>
      <c r="W100" s="142"/>
      <c r="X100" s="142"/>
      <c r="Y100" s="142"/>
      <c r="Z100" s="142"/>
      <c r="AA100" s="142"/>
      <c r="AB100" s="134"/>
      <c r="AC100" s="134"/>
      <c r="AD100" s="134"/>
      <c r="AE100" s="134"/>
      <c r="AF100" s="142"/>
      <c r="AG100" s="142"/>
      <c r="AH100" s="142"/>
      <c r="AI100" s="142"/>
      <c r="AJ100" s="142"/>
      <c r="AK100" s="142"/>
      <c r="AL100" s="142"/>
      <c r="AM100" s="142"/>
      <c r="AN100" s="142"/>
      <c r="AO100" s="142"/>
      <c r="AP100" s="142"/>
      <c r="AQ100" s="142"/>
      <c r="AR100" s="141"/>
      <c r="AS100" s="141"/>
      <c r="AT100" s="141"/>
      <c r="AU100" s="141"/>
      <c r="AV100" s="141"/>
      <c r="AW100" s="141"/>
      <c r="AX100" s="141"/>
      <c r="AY100" s="141"/>
      <c r="AZ100" s="141"/>
    </row>
    <row r="101" spans="1:52" s="32" customFormat="1" ht="24" thickBot="1" x14ac:dyDescent="0.4">
      <c r="A101"/>
      <c r="B101"/>
      <c r="C101"/>
      <c r="D101" s="94" t="s">
        <v>71</v>
      </c>
      <c r="E101" s="93">
        <f>E100-E96</f>
        <v>0</v>
      </c>
      <c r="F101" s="93">
        <f>F100-F96</f>
        <v>0</v>
      </c>
      <c r="G101" s="93">
        <f>G100-G96</f>
        <v>0</v>
      </c>
      <c r="H101" s="93">
        <f>H100-H96</f>
        <v>0</v>
      </c>
      <c r="I101" s="93">
        <f>I100-I96</f>
        <v>0</v>
      </c>
      <c r="J101" s="93"/>
      <c r="K101" s="274">
        <f>K100-K96</f>
        <v>0</v>
      </c>
      <c r="L101" s="93">
        <f>L100-L96</f>
        <v>0</v>
      </c>
      <c r="M101" s="93">
        <f>M100-M96</f>
        <v>0</v>
      </c>
      <c r="N101" s="93">
        <f>N100-N96</f>
        <v>0</v>
      </c>
      <c r="O101" s="138"/>
      <c r="P101" s="229">
        <f>SUM(E101:O101)</f>
        <v>0</v>
      </c>
      <c r="Q101" s="142"/>
      <c r="R101" s="142"/>
      <c r="S101" s="134"/>
      <c r="T101" s="134"/>
      <c r="U101" s="134"/>
      <c r="V101" s="134"/>
      <c r="W101" s="142"/>
      <c r="X101" s="142"/>
      <c r="Y101" s="142"/>
      <c r="Z101" s="142"/>
      <c r="AA101" s="142"/>
      <c r="AB101" s="134"/>
      <c r="AC101" s="134"/>
      <c r="AD101" s="134"/>
      <c r="AE101" s="134"/>
      <c r="AF101" s="142"/>
      <c r="AG101" s="142"/>
      <c r="AH101" s="142"/>
      <c r="AI101" s="142"/>
      <c r="AJ101" s="142"/>
      <c r="AK101" s="142"/>
      <c r="AL101" s="142"/>
      <c r="AM101" s="142"/>
      <c r="AN101" s="142"/>
      <c r="AO101" s="142"/>
      <c r="AP101" s="142"/>
      <c r="AQ101" s="142"/>
      <c r="AR101" s="141"/>
      <c r="AS101" s="141"/>
      <c r="AT101" s="141"/>
      <c r="AU101" s="141"/>
      <c r="AV101" s="141"/>
      <c r="AW101" s="141"/>
      <c r="AX101" s="141"/>
      <c r="AY101" s="141"/>
      <c r="AZ101" s="141"/>
    </row>
    <row r="102" spans="1:52" s="32" customFormat="1" ht="38.25" customHeight="1" thickBot="1" x14ac:dyDescent="0.3">
      <c r="A102" s="52"/>
      <c r="B102" s="53"/>
      <c r="C102" s="53"/>
      <c r="D102" s="53"/>
      <c r="E102" s="82" t="s">
        <v>64</v>
      </c>
      <c r="F102" s="81" t="s">
        <v>63</v>
      </c>
      <c r="G102" s="83"/>
      <c r="H102" s="53"/>
      <c r="I102" s="53"/>
      <c r="J102" s="53"/>
      <c r="K102" s="245"/>
      <c r="L102" s="53"/>
      <c r="M102" s="53"/>
      <c r="N102" s="54"/>
      <c r="O102" s="141"/>
      <c r="P102" s="226"/>
      <c r="Q102" s="142"/>
      <c r="R102" s="142"/>
      <c r="S102" s="134"/>
      <c r="T102" s="134"/>
      <c r="U102" s="134"/>
      <c r="V102" s="134"/>
      <c r="W102" s="142"/>
      <c r="X102" s="142"/>
      <c r="Y102" s="142"/>
      <c r="Z102" s="142"/>
      <c r="AA102" s="142"/>
      <c r="AB102" s="134"/>
      <c r="AC102" s="134"/>
      <c r="AD102" s="134"/>
      <c r="AE102" s="134"/>
      <c r="AF102" s="142"/>
      <c r="AG102" s="142"/>
      <c r="AH102" s="142"/>
      <c r="AI102" s="142"/>
      <c r="AJ102" s="142"/>
      <c r="AK102" s="142"/>
      <c r="AL102" s="142"/>
      <c r="AM102" s="142"/>
      <c r="AN102" s="142"/>
      <c r="AO102" s="142"/>
      <c r="AP102" s="142"/>
      <c r="AQ102" s="142"/>
      <c r="AR102" s="141"/>
      <c r="AS102" s="141"/>
      <c r="AT102" s="141"/>
      <c r="AU102" s="141"/>
      <c r="AV102" s="141"/>
      <c r="AW102" s="141"/>
      <c r="AX102" s="141"/>
      <c r="AY102" s="141"/>
      <c r="AZ102" s="141"/>
    </row>
    <row r="103" spans="1:52" s="32" customFormat="1" ht="40.5" x14ac:dyDescent="0.25">
      <c r="A103" s="662" t="str">
        <f>E102</f>
        <v>IX</v>
      </c>
      <c r="B103" s="56" t="s">
        <v>46</v>
      </c>
      <c r="C103" s="664"/>
      <c r="D103" s="87" t="s">
        <v>7</v>
      </c>
      <c r="E103" s="88">
        <f>'Приложение 1 (ОТЧЕТНЫЙ ПЕРИОД) '!E511</f>
        <v>1.85</v>
      </c>
      <c r="F103" s="88">
        <f>'Приложение 1 (ОТЧЕТНЫЙ ПЕРИОД) '!F511</f>
        <v>1.85</v>
      </c>
      <c r="G103" s="88">
        <f>'Приложение 1 (ОТЧЕТНЫЙ ПЕРИОД) '!G511</f>
        <v>1.85</v>
      </c>
      <c r="H103" s="88">
        <f>'Приложение 1 (ОТЧЕТНЫЙ ПЕРИОД) '!H511</f>
        <v>0</v>
      </c>
      <c r="I103" s="88">
        <f>'Приложение 1 (ОТЧЕТНЫЙ ПЕРИОД) '!I511</f>
        <v>0</v>
      </c>
      <c r="J103" s="801"/>
      <c r="K103" s="275">
        <f>'Приложение 1 (ОТЧЕТНЫЙ ПЕРИОД) '!K511</f>
        <v>1.56</v>
      </c>
      <c r="L103" s="88">
        <f>'Приложение 1 (ОТЧЕТНЫЙ ПЕРИОД) '!L511</f>
        <v>0</v>
      </c>
      <c r="M103" s="88">
        <f>'Приложение 1 (ОТЧЕТНЫЙ ПЕРИОД) '!M511</f>
        <v>0</v>
      </c>
      <c r="N103" s="89">
        <f>'Приложение 1 (ОТЧЕТНЫЙ ПЕРИОД) '!N511</f>
        <v>3.41</v>
      </c>
      <c r="O103" s="141"/>
      <c r="P103" s="226"/>
      <c r="Q103" s="142"/>
      <c r="R103" s="792" t="str">
        <f>B104</f>
        <v>ЦИФРОВАЯ ЭКОНОМИКА</v>
      </c>
      <c r="S103" s="161" t="str">
        <f>D103</f>
        <v>Всего</v>
      </c>
      <c r="T103" s="161">
        <f>E103</f>
        <v>1.85</v>
      </c>
      <c r="U103" s="161">
        <f t="shared" ref="U103:V103" si="31">F103</f>
        <v>1.85</v>
      </c>
      <c r="V103" s="161">
        <f t="shared" si="31"/>
        <v>1.85</v>
      </c>
      <c r="W103" s="161">
        <f>F103/E103%</f>
        <v>99.999999999999986</v>
      </c>
      <c r="X103" s="162">
        <f>G103/F103%</f>
        <v>99.999999999999986</v>
      </c>
      <c r="Y103" s="324">
        <f>V103/T103%</f>
        <v>99.999999999999986</v>
      </c>
      <c r="Z103" s="142"/>
      <c r="AH103" s="142"/>
      <c r="AI103" s="142"/>
      <c r="AJ103" s="142"/>
      <c r="AK103" s="142"/>
      <c r="AL103" s="142"/>
      <c r="AM103" s="142"/>
      <c r="AN103" s="142"/>
      <c r="AO103" s="142"/>
      <c r="AP103" s="142"/>
      <c r="AQ103" s="142"/>
      <c r="AR103" s="141"/>
      <c r="AS103" s="141"/>
      <c r="AT103" s="141"/>
      <c r="AU103" s="141"/>
      <c r="AV103" s="141"/>
      <c r="AW103" s="141"/>
      <c r="AX103" s="141"/>
      <c r="AY103" s="141"/>
      <c r="AZ103" s="141"/>
    </row>
    <row r="104" spans="1:52" s="32" customFormat="1" ht="23.25" customHeight="1" x14ac:dyDescent="0.25">
      <c r="A104" s="662"/>
      <c r="B104" s="669" t="str">
        <f>F102</f>
        <v>ЦИФРОВАЯ ЭКОНОМИКА</v>
      </c>
      <c r="C104" s="664"/>
      <c r="D104" s="42" t="s">
        <v>16</v>
      </c>
      <c r="E104" s="85">
        <f>'Приложение 1 (ОТЧЕТНЫЙ ПЕРИОД) '!E512</f>
        <v>0</v>
      </c>
      <c r="F104" s="85">
        <f>'Приложение 1 (ОТЧЕТНЫЙ ПЕРИОД) '!F512</f>
        <v>0</v>
      </c>
      <c r="G104" s="85">
        <f>'Приложение 1 (ОТЧЕТНЫЙ ПЕРИОД) '!G512</f>
        <v>0</v>
      </c>
      <c r="H104" s="85">
        <f>'Приложение 1 (ОТЧЕТНЫЙ ПЕРИОД) '!H512</f>
        <v>0</v>
      </c>
      <c r="I104" s="85">
        <f>'Приложение 1 (ОТЧЕТНЫЙ ПЕРИОД) '!I512</f>
        <v>0</v>
      </c>
      <c r="J104" s="802"/>
      <c r="K104" s="276">
        <f>'Приложение 1 (ОТЧЕТНЫЙ ПЕРИОД) '!K512</f>
        <v>0</v>
      </c>
      <c r="L104" s="85">
        <f>'Приложение 1 (ОТЧЕТНЫЙ ПЕРИОД) '!L512</f>
        <v>0</v>
      </c>
      <c r="M104" s="85">
        <f>'Приложение 1 (ОТЧЕТНЫЙ ПЕРИОД) '!M512</f>
        <v>0</v>
      </c>
      <c r="N104" s="90">
        <f>'Приложение 1 (ОТЧЕТНЫЙ ПЕРИОД) '!N512</f>
        <v>0</v>
      </c>
      <c r="O104" s="141"/>
      <c r="P104" s="226"/>
      <c r="Q104" s="142"/>
      <c r="R104" s="793"/>
      <c r="S104" s="159"/>
      <c r="T104" s="159"/>
      <c r="U104" s="159"/>
      <c r="V104" s="159"/>
      <c r="W104" s="155"/>
      <c r="X104" s="156"/>
      <c r="Y104" s="142"/>
      <c r="Z104" s="142"/>
      <c r="AH104" s="142"/>
      <c r="AI104" s="142"/>
      <c r="AJ104" s="142"/>
      <c r="AK104" s="142"/>
      <c r="AL104" s="142"/>
      <c r="AM104" s="142"/>
      <c r="AN104" s="142"/>
      <c r="AO104" s="142"/>
      <c r="AP104" s="142"/>
      <c r="AQ104" s="142"/>
      <c r="AR104" s="141"/>
      <c r="AS104" s="141"/>
      <c r="AT104" s="141"/>
      <c r="AU104" s="141"/>
      <c r="AV104" s="141"/>
      <c r="AW104" s="141"/>
      <c r="AX104" s="141"/>
      <c r="AY104" s="141"/>
      <c r="AZ104" s="141"/>
    </row>
    <row r="105" spans="1:52" s="32" customFormat="1" ht="23.25" customHeight="1" x14ac:dyDescent="0.25">
      <c r="A105" s="662"/>
      <c r="B105" s="670"/>
      <c r="C105" s="664"/>
      <c r="D105" s="42" t="s">
        <v>8</v>
      </c>
      <c r="E105" s="85">
        <f>'Приложение 1 (ОТЧЕТНЫЙ ПЕРИОД) '!E513</f>
        <v>0</v>
      </c>
      <c r="F105" s="85">
        <f>'Приложение 1 (ОТЧЕТНЫЙ ПЕРИОД) '!F513</f>
        <v>0</v>
      </c>
      <c r="G105" s="85">
        <f>'Приложение 1 (ОТЧЕТНЫЙ ПЕРИОД) '!G513</f>
        <v>0</v>
      </c>
      <c r="H105" s="85">
        <f>'Приложение 1 (ОТЧЕТНЫЙ ПЕРИОД) '!H513</f>
        <v>0</v>
      </c>
      <c r="I105" s="85">
        <f>'Приложение 1 (ОТЧЕТНЫЙ ПЕРИОД) '!I513</f>
        <v>0</v>
      </c>
      <c r="J105" s="802"/>
      <c r="K105" s="276">
        <f>'Приложение 1 (ОТЧЕТНЫЙ ПЕРИОД) '!K513</f>
        <v>0</v>
      </c>
      <c r="L105" s="85">
        <f>'Приложение 1 (ОТЧЕТНЫЙ ПЕРИОД) '!L513</f>
        <v>0</v>
      </c>
      <c r="M105" s="85">
        <f>'Приложение 1 (ОТЧЕТНЫЙ ПЕРИОД) '!M513</f>
        <v>0</v>
      </c>
      <c r="N105" s="90">
        <f>'Приложение 1 (ОТЧЕТНЫЙ ПЕРИОД) '!N513</f>
        <v>0</v>
      </c>
      <c r="O105" s="141"/>
      <c r="P105" s="226"/>
      <c r="Q105" s="142"/>
      <c r="R105" s="793"/>
      <c r="S105" s="159"/>
      <c r="T105" s="159"/>
      <c r="U105" s="159"/>
      <c r="V105" s="159"/>
      <c r="W105" s="155"/>
      <c r="X105" s="156"/>
      <c r="Y105" s="142"/>
      <c r="Z105" s="142"/>
      <c r="AH105" s="142"/>
      <c r="AI105" s="142"/>
      <c r="AJ105" s="142"/>
      <c r="AK105" s="142"/>
      <c r="AL105" s="142"/>
      <c r="AM105" s="142"/>
      <c r="AN105" s="142"/>
      <c r="AO105" s="142"/>
      <c r="AP105" s="142"/>
      <c r="AQ105" s="142"/>
      <c r="AR105" s="141"/>
      <c r="AS105" s="141"/>
      <c r="AT105" s="141"/>
      <c r="AU105" s="141"/>
      <c r="AV105" s="141"/>
      <c r="AW105" s="141"/>
      <c r="AX105" s="141"/>
      <c r="AY105" s="141"/>
      <c r="AZ105" s="141"/>
    </row>
    <row r="106" spans="1:52" s="32" customFormat="1" ht="23.25" customHeight="1" thickBot="1" x14ac:dyDescent="0.3">
      <c r="A106" s="663"/>
      <c r="B106" s="671"/>
      <c r="C106" s="665"/>
      <c r="D106" s="360" t="s">
        <v>9</v>
      </c>
      <c r="E106" s="398">
        <f>'Приложение 1 (ОТЧЕТНЫЙ ПЕРИОД) '!E514</f>
        <v>1.85</v>
      </c>
      <c r="F106" s="398">
        <f>'Приложение 1 (ОТЧЕТНЫЙ ПЕРИОД) '!F514</f>
        <v>1.85</v>
      </c>
      <c r="G106" s="398">
        <f>'Приложение 1 (ОТЧЕТНЫЙ ПЕРИОД) '!G514</f>
        <v>1.85</v>
      </c>
      <c r="H106" s="398">
        <f>'Приложение 1 (ОТЧЕТНЫЙ ПЕРИОД) '!H514</f>
        <v>0</v>
      </c>
      <c r="I106" s="398">
        <f>'Приложение 1 (ОТЧЕТНЫЙ ПЕРИОД) '!I514</f>
        <v>0</v>
      </c>
      <c r="J106" s="803"/>
      <c r="K106" s="399">
        <f>'Приложение 1 (ОТЧЕТНЫЙ ПЕРИОД) '!K514</f>
        <v>1.56</v>
      </c>
      <c r="L106" s="398">
        <f>'Приложение 1 (ОТЧЕТНЫЙ ПЕРИОД) '!L514</f>
        <v>0</v>
      </c>
      <c r="M106" s="398">
        <f>'Приложение 1 (ОТЧЕТНЫЙ ПЕРИОД) '!M514</f>
        <v>0</v>
      </c>
      <c r="N106" s="400">
        <f>'Приложение 1 (ОТЧЕТНЫЙ ПЕРИОД) '!N514</f>
        <v>3.41</v>
      </c>
      <c r="O106" s="141"/>
      <c r="P106" s="226"/>
      <c r="Q106" s="142"/>
      <c r="R106" s="794"/>
      <c r="S106" s="160"/>
      <c r="T106" s="160"/>
      <c r="U106" s="160"/>
      <c r="V106" s="160"/>
      <c r="W106" s="157"/>
      <c r="X106" s="158"/>
      <c r="Y106" s="142"/>
      <c r="Z106" s="142"/>
      <c r="AH106" s="142"/>
      <c r="AI106" s="142"/>
      <c r="AJ106" s="142"/>
      <c r="AK106" s="142"/>
      <c r="AL106" s="142"/>
      <c r="AM106" s="142"/>
      <c r="AN106" s="142"/>
      <c r="AO106" s="142"/>
      <c r="AP106" s="142"/>
      <c r="AQ106" s="142"/>
      <c r="AR106" s="141"/>
      <c r="AS106" s="141"/>
      <c r="AT106" s="141"/>
      <c r="AU106" s="141"/>
      <c r="AV106" s="141"/>
      <c r="AW106" s="141"/>
      <c r="AX106" s="141"/>
      <c r="AY106" s="141"/>
      <c r="AZ106" s="141"/>
    </row>
    <row r="107" spans="1:52" s="32" customFormat="1" ht="23.25" x14ac:dyDescent="0.35">
      <c r="A107"/>
      <c r="B107"/>
      <c r="C107" s="95"/>
      <c r="D107" s="96" t="s">
        <v>71</v>
      </c>
      <c r="E107" s="97">
        <f>E104+E105+E106</f>
        <v>1.85</v>
      </c>
      <c r="F107" s="97">
        <f>F104+F105+F106</f>
        <v>1.85</v>
      </c>
      <c r="G107" s="97">
        <f>G104+G105+G106</f>
        <v>1.85</v>
      </c>
      <c r="H107" s="97">
        <f>H104+H105+H106</f>
        <v>0</v>
      </c>
      <c r="I107" s="97">
        <f>I104+I105+I106</f>
        <v>0</v>
      </c>
      <c r="J107" s="97"/>
      <c r="K107" s="273">
        <f>K104+K105+K106</f>
        <v>1.56</v>
      </c>
      <c r="L107" s="97">
        <f>L104+L105+L106</f>
        <v>0</v>
      </c>
      <c r="M107" s="97">
        <f>M104+M105+M106</f>
        <v>0</v>
      </c>
      <c r="N107" s="97">
        <f>N104+N105+N106</f>
        <v>3.41</v>
      </c>
      <c r="O107" s="146"/>
      <c r="P107" s="230">
        <f>SUM(E107:O107)</f>
        <v>10.520000000000001</v>
      </c>
      <c r="Q107" s="142"/>
      <c r="R107" s="142"/>
      <c r="S107" s="134"/>
      <c r="T107" s="134"/>
      <c r="U107" s="134"/>
      <c r="V107" s="134"/>
      <c r="W107" s="142"/>
      <c r="X107" s="142"/>
      <c r="Y107" s="142"/>
      <c r="Z107" s="142"/>
      <c r="AA107" s="142"/>
      <c r="AB107" s="134"/>
      <c r="AC107" s="134"/>
      <c r="AD107" s="134"/>
      <c r="AE107" s="134"/>
      <c r="AF107" s="142"/>
      <c r="AG107" s="142"/>
      <c r="AH107" s="142"/>
      <c r="AI107" s="142"/>
      <c r="AJ107" s="142"/>
      <c r="AK107" s="142"/>
      <c r="AL107" s="142"/>
      <c r="AM107" s="142"/>
      <c r="AN107" s="142"/>
      <c r="AO107" s="142"/>
      <c r="AP107" s="142"/>
      <c r="AQ107" s="142"/>
      <c r="AR107" s="141"/>
      <c r="AS107" s="141"/>
      <c r="AT107" s="141"/>
      <c r="AU107" s="141"/>
      <c r="AV107" s="141"/>
      <c r="AW107" s="141"/>
      <c r="AX107" s="141"/>
      <c r="AY107" s="141"/>
      <c r="AZ107" s="141"/>
    </row>
    <row r="108" spans="1:52" s="32" customFormat="1" ht="24" thickBot="1" x14ac:dyDescent="0.4">
      <c r="A108"/>
      <c r="B108"/>
      <c r="C108"/>
      <c r="D108" s="94" t="s">
        <v>71</v>
      </c>
      <c r="E108" s="93">
        <f>E107-E103</f>
        <v>0</v>
      </c>
      <c r="F108" s="93">
        <f>F107-F103</f>
        <v>0</v>
      </c>
      <c r="G108" s="93">
        <f>G107-G103</f>
        <v>0</v>
      </c>
      <c r="H108" s="93">
        <f>H107-H103</f>
        <v>0</v>
      </c>
      <c r="I108" s="93">
        <f>I107-I103</f>
        <v>0</v>
      </c>
      <c r="J108" s="93"/>
      <c r="K108" s="274">
        <f>K107-K103</f>
        <v>0</v>
      </c>
      <c r="L108" s="93">
        <f>L107-L103</f>
        <v>0</v>
      </c>
      <c r="M108" s="93">
        <f>M107-M103</f>
        <v>0</v>
      </c>
      <c r="N108" s="93">
        <f>N107-N103</f>
        <v>0</v>
      </c>
      <c r="O108" s="138"/>
      <c r="P108" s="229">
        <f>SUM(E108:O108)</f>
        <v>0</v>
      </c>
      <c r="Q108" s="142"/>
      <c r="R108" s="142"/>
      <c r="S108" s="134"/>
      <c r="T108" s="134"/>
      <c r="U108" s="134"/>
      <c r="V108" s="134"/>
      <c r="W108" s="142"/>
      <c r="X108" s="142"/>
      <c r="Y108" s="142"/>
      <c r="Z108" s="142"/>
      <c r="AA108" s="142"/>
      <c r="AB108" s="134"/>
      <c r="AC108" s="134"/>
      <c r="AD108" s="134"/>
      <c r="AE108" s="134"/>
      <c r="AF108" s="142"/>
      <c r="AG108" s="142"/>
      <c r="AH108" s="142"/>
      <c r="AI108" s="142"/>
      <c r="AJ108" s="142"/>
      <c r="AK108" s="142"/>
      <c r="AL108" s="142"/>
      <c r="AM108" s="142"/>
      <c r="AN108" s="142"/>
      <c r="AO108" s="142"/>
      <c r="AP108" s="142"/>
      <c r="AQ108" s="142"/>
      <c r="AR108" s="141"/>
      <c r="AS108" s="141"/>
      <c r="AT108" s="141"/>
      <c r="AU108" s="141"/>
      <c r="AV108" s="141"/>
      <c r="AW108" s="141"/>
      <c r="AX108" s="141"/>
      <c r="AY108" s="141"/>
      <c r="AZ108" s="141"/>
    </row>
    <row r="109" spans="1:52" s="32" customFormat="1" ht="26.25" customHeight="1" thickBot="1" x14ac:dyDescent="0.3">
      <c r="A109" s="52"/>
      <c r="B109" s="53"/>
      <c r="C109" s="53"/>
      <c r="D109" s="53"/>
      <c r="E109" s="82" t="s">
        <v>66</v>
      </c>
      <c r="F109" s="81" t="s">
        <v>65</v>
      </c>
      <c r="G109" s="83"/>
      <c r="H109" s="53"/>
      <c r="I109" s="53"/>
      <c r="J109" s="53"/>
      <c r="K109" s="245"/>
      <c r="L109" s="53"/>
      <c r="M109" s="53"/>
      <c r="N109" s="54"/>
      <c r="O109" s="141"/>
      <c r="P109" s="226"/>
      <c r="Q109" s="142"/>
      <c r="R109" s="142"/>
      <c r="S109" s="134"/>
      <c r="T109" s="134"/>
      <c r="U109" s="134"/>
      <c r="V109" s="134"/>
      <c r="W109" s="142"/>
      <c r="X109" s="142"/>
      <c r="Y109" s="142"/>
      <c r="Z109" s="142"/>
      <c r="AA109" s="142"/>
      <c r="AB109" s="134"/>
      <c r="AC109" s="134"/>
      <c r="AD109" s="134"/>
      <c r="AE109" s="134"/>
      <c r="AF109" s="142"/>
      <c r="AG109" s="142"/>
      <c r="AH109" s="142"/>
      <c r="AI109" s="142"/>
      <c r="AJ109" s="142"/>
      <c r="AK109" s="142"/>
      <c r="AL109" s="142"/>
      <c r="AM109" s="142"/>
      <c r="AN109" s="142"/>
      <c r="AO109" s="142"/>
      <c r="AP109" s="142"/>
      <c r="AQ109" s="142"/>
      <c r="AR109" s="141"/>
      <c r="AS109" s="141"/>
      <c r="AT109" s="141"/>
      <c r="AU109" s="141"/>
      <c r="AV109" s="141"/>
      <c r="AW109" s="141"/>
      <c r="AX109" s="141"/>
      <c r="AY109" s="141"/>
      <c r="AZ109" s="141"/>
    </row>
    <row r="110" spans="1:52" s="32" customFormat="1" ht="40.5" x14ac:dyDescent="0.25">
      <c r="A110" s="662">
        <v>1</v>
      </c>
      <c r="B110" s="56" t="s">
        <v>46</v>
      </c>
      <c r="C110" s="664"/>
      <c r="D110" s="87" t="s">
        <v>7</v>
      </c>
      <c r="E110" s="88">
        <f>'Приложение 1 (ОТЧЕТНЫЙ ПЕРИОД) '!E562</f>
        <v>11.003776529</v>
      </c>
      <c r="F110" s="88">
        <f>'Приложение 1 (ОТЧЕТНЫЙ ПЕРИОД) '!F562</f>
        <v>11.003776529</v>
      </c>
      <c r="G110" s="88">
        <f>'Приложение 1 (ОТЧЕТНЫЙ ПЕРИОД) '!G562</f>
        <v>11.003776529</v>
      </c>
      <c r="H110" s="88">
        <f>'Приложение 1 (ОТЧЕТНЫЙ ПЕРИОД) '!H562</f>
        <v>13.705605</v>
      </c>
      <c r="I110" s="88">
        <f>'Приложение 1 (ОТЧЕТНЫЙ ПЕРИОД) '!I562</f>
        <v>42.352000000000004</v>
      </c>
      <c r="J110" s="801"/>
      <c r="K110" s="275">
        <f>'Приложение 1 (ОТЧЕТНЫЙ ПЕРИОД) '!K562</f>
        <v>3.3500000000000005</v>
      </c>
      <c r="L110" s="88">
        <f>'Приложение 1 (ОТЧЕТНЫЙ ПЕРИОД) '!L562</f>
        <v>0.04</v>
      </c>
      <c r="M110" s="88">
        <f>'Приложение 1 (ОТЧЕТНЫЙ ПЕРИОД) '!M562</f>
        <v>0.04</v>
      </c>
      <c r="N110" s="89">
        <f>'Приложение 1 (ОТЧЕТНЫЙ ПЕРИОД) '!N562</f>
        <v>70.491381528999995</v>
      </c>
      <c r="O110" s="141"/>
      <c r="P110" s="226"/>
      <c r="Q110" s="142"/>
      <c r="R110" s="792" t="str">
        <f>B111</f>
        <v>КУЛЬТУРА</v>
      </c>
      <c r="S110" s="161" t="str">
        <f>D110</f>
        <v>Всего</v>
      </c>
      <c r="T110" s="161">
        <f>E110</f>
        <v>11.003776529</v>
      </c>
      <c r="U110" s="161">
        <f t="shared" ref="U110:V110" si="32">F110</f>
        <v>11.003776529</v>
      </c>
      <c r="V110" s="161">
        <f t="shared" si="32"/>
        <v>11.003776529</v>
      </c>
      <c r="W110" s="161">
        <f>F110/E110%</f>
        <v>100</v>
      </c>
      <c r="X110" s="162">
        <f>G110/F110%</f>
        <v>100</v>
      </c>
      <c r="Y110" s="324">
        <f>V110/T110%</f>
        <v>100</v>
      </c>
      <c r="Z110" s="142"/>
      <c r="AH110" s="142"/>
      <c r="AI110" s="142"/>
      <c r="AJ110" s="142"/>
      <c r="AK110" s="142"/>
      <c r="AL110" s="142"/>
      <c r="AM110" s="142"/>
      <c r="AN110" s="142"/>
      <c r="AO110" s="142"/>
      <c r="AP110" s="142"/>
      <c r="AQ110" s="142"/>
      <c r="AR110" s="141"/>
      <c r="AS110" s="141"/>
      <c r="AT110" s="141"/>
      <c r="AU110" s="141"/>
      <c r="AV110" s="141"/>
      <c r="AW110" s="141"/>
      <c r="AX110" s="141"/>
      <c r="AY110" s="141"/>
      <c r="AZ110" s="141"/>
    </row>
    <row r="111" spans="1:52" s="32" customFormat="1" ht="23.25" customHeight="1" x14ac:dyDescent="0.25">
      <c r="A111" s="662"/>
      <c r="B111" s="669" t="str">
        <f>F109</f>
        <v>КУЛЬТУРА</v>
      </c>
      <c r="C111" s="664"/>
      <c r="D111" s="42" t="s">
        <v>16</v>
      </c>
      <c r="E111" s="85">
        <f>'Приложение 1 (ОТЧЕТНЫЙ ПЕРИОД) '!E563</f>
        <v>8.7499999999999994E-2</v>
      </c>
      <c r="F111" s="85">
        <f>'Приложение 1 (ОТЧЕТНЫЙ ПЕРИОД) '!F563</f>
        <v>8.7499999999999994E-2</v>
      </c>
      <c r="G111" s="85">
        <f>'Приложение 1 (ОТЧЕТНЫЙ ПЕРИОД) '!G563</f>
        <v>8.7499999999999994E-2</v>
      </c>
      <c r="H111" s="85">
        <f>'Приложение 1 (ОТЧЕТНЫЙ ПЕРИОД) '!H563</f>
        <v>0</v>
      </c>
      <c r="I111" s="85">
        <f>'Приложение 1 (ОТЧЕТНЫЙ ПЕРИОД) '!I563</f>
        <v>0</v>
      </c>
      <c r="J111" s="802"/>
      <c r="K111" s="276">
        <f>'Приложение 1 (ОТЧЕТНЫЙ ПЕРИОД) '!K563</f>
        <v>0.49</v>
      </c>
      <c r="L111" s="85">
        <f>'Приложение 1 (ОТЧЕТНЫЙ ПЕРИОД) '!L563</f>
        <v>0</v>
      </c>
      <c r="M111" s="85">
        <f>'Приложение 1 (ОТЧЕТНЫЙ ПЕРИОД) '!M563</f>
        <v>0</v>
      </c>
      <c r="N111" s="90">
        <f>'Приложение 1 (ОТЧЕТНЫЙ ПЕРИОД) '!N563</f>
        <v>0.57750000000000001</v>
      </c>
      <c r="O111" s="141"/>
      <c r="P111" s="226"/>
      <c r="Q111" s="142"/>
      <c r="R111" s="793"/>
      <c r="S111" s="159"/>
      <c r="T111" s="159"/>
      <c r="U111" s="159"/>
      <c r="V111" s="159"/>
      <c r="W111" s="155"/>
      <c r="X111" s="156"/>
      <c r="Y111" s="142"/>
      <c r="Z111" s="142"/>
      <c r="AH111" s="142"/>
      <c r="AI111" s="142"/>
      <c r="AJ111" s="142"/>
      <c r="AK111" s="142"/>
      <c r="AL111" s="142"/>
      <c r="AM111" s="142"/>
      <c r="AN111" s="142"/>
      <c r="AO111" s="142"/>
      <c r="AP111" s="142"/>
      <c r="AQ111" s="142"/>
      <c r="AR111" s="141"/>
      <c r="AS111" s="141"/>
      <c r="AT111" s="141"/>
      <c r="AU111" s="141"/>
      <c r="AV111" s="141"/>
      <c r="AW111" s="141"/>
      <c r="AX111" s="141"/>
      <c r="AY111" s="141"/>
      <c r="AZ111" s="141"/>
    </row>
    <row r="112" spans="1:52" s="32" customFormat="1" ht="23.25" customHeight="1" x14ac:dyDescent="0.25">
      <c r="A112" s="662"/>
      <c r="B112" s="670"/>
      <c r="C112" s="664"/>
      <c r="D112" s="42" t="s">
        <v>8</v>
      </c>
      <c r="E112" s="85">
        <f>'Приложение 1 (ОТЧЕТНЫЙ ПЕРИОД) '!E564</f>
        <v>9.7212300000000003</v>
      </c>
      <c r="F112" s="85">
        <f>'Приложение 1 (ОТЧЕТНЫЙ ПЕРИОД) '!F564</f>
        <v>9.7212300000000003</v>
      </c>
      <c r="G112" s="85">
        <f>'Приложение 1 (ОТЧЕТНЫЙ ПЕРИОД) '!G564</f>
        <v>9.7212300000000003</v>
      </c>
      <c r="H112" s="85">
        <f>'Приложение 1 (ОТЧЕТНЫЙ ПЕРИОД) '!H564</f>
        <v>13.56855</v>
      </c>
      <c r="I112" s="85">
        <f>'Приложение 1 (ОТЧЕТНЫЙ ПЕРИОД) '!I564</f>
        <v>42.14</v>
      </c>
      <c r="J112" s="802"/>
      <c r="K112" s="276">
        <f>'Приложение 1 (ОТЧЕТНЫЙ ПЕРИОД) '!K564</f>
        <v>2.4500000000000002</v>
      </c>
      <c r="L112" s="85">
        <f>'Приложение 1 (ОТЧЕТНЫЙ ПЕРИОД) '!L564</f>
        <v>0</v>
      </c>
      <c r="M112" s="85">
        <f>'Приложение 1 (ОТЧЕТНЫЙ ПЕРИОД) '!M564</f>
        <v>0</v>
      </c>
      <c r="N112" s="90">
        <f>'Приложение 1 (ОТЧЕТНЫЙ ПЕРИОД) '!N564</f>
        <v>67.879779999999997</v>
      </c>
      <c r="O112" s="141"/>
      <c r="P112" s="226"/>
      <c r="Q112" s="142"/>
      <c r="R112" s="793"/>
      <c r="S112" s="159"/>
      <c r="T112" s="159"/>
      <c r="U112" s="159"/>
      <c r="V112" s="159"/>
      <c r="W112" s="155"/>
      <c r="X112" s="156"/>
      <c r="Y112" s="142"/>
      <c r="Z112" s="142"/>
      <c r="AH112" s="142"/>
      <c r="AI112" s="142"/>
      <c r="AJ112" s="142"/>
      <c r="AK112" s="142"/>
      <c r="AL112" s="142"/>
      <c r="AM112" s="142"/>
      <c r="AN112" s="142"/>
      <c r="AO112" s="142"/>
      <c r="AP112" s="142"/>
      <c r="AQ112" s="142"/>
      <c r="AR112" s="141"/>
      <c r="AS112" s="141"/>
      <c r="AT112" s="141"/>
      <c r="AU112" s="141"/>
      <c r="AV112" s="141"/>
      <c r="AW112" s="141"/>
      <c r="AX112" s="141"/>
      <c r="AY112" s="141"/>
      <c r="AZ112" s="141"/>
    </row>
    <row r="113" spans="1:52" s="32" customFormat="1" ht="23.25" customHeight="1" thickBot="1" x14ac:dyDescent="0.3">
      <c r="A113" s="663"/>
      <c r="B113" s="671"/>
      <c r="C113" s="665"/>
      <c r="D113" s="360" t="s">
        <v>9</v>
      </c>
      <c r="E113" s="398">
        <f>'Приложение 1 (ОТЧЕТНЫЙ ПЕРИОД) '!E565</f>
        <v>1.1950465289999999</v>
      </c>
      <c r="F113" s="398">
        <f>'Приложение 1 (ОТЧЕТНЫЙ ПЕРИОД) '!F565</f>
        <v>1.1950465289999999</v>
      </c>
      <c r="G113" s="398">
        <f>'Приложение 1 (ОТЧЕТНЫЙ ПЕРИОД) '!G565</f>
        <v>1.1950465289999999</v>
      </c>
      <c r="H113" s="398">
        <f>'Приложение 1 (ОТЧЕТНЫЙ ПЕРИОД) '!H565</f>
        <v>0.13705500000000001</v>
      </c>
      <c r="I113" s="398">
        <f>'Приложение 1 (ОТЧЕТНЫЙ ПЕРИОД) '!I565</f>
        <v>0.21199999999999999</v>
      </c>
      <c r="J113" s="803"/>
      <c r="K113" s="399">
        <f>'Приложение 1 (ОТЧЕТНЫЙ ПЕРИОД) '!K565</f>
        <v>0.41</v>
      </c>
      <c r="L113" s="398">
        <f>'Приложение 1 (ОТЧЕТНЫЙ ПЕРИОД) '!L565</f>
        <v>0.04</v>
      </c>
      <c r="M113" s="398">
        <f>'Приложение 1 (ОТЧЕТНЫЙ ПЕРИОД) '!M565</f>
        <v>0.04</v>
      </c>
      <c r="N113" s="400">
        <f>'Приложение 1 (ОТЧЕТНЫЙ ПЕРИОД) '!N565</f>
        <v>2.0341015289999995</v>
      </c>
      <c r="O113" s="141"/>
      <c r="P113" s="226"/>
      <c r="Q113" s="142"/>
      <c r="R113" s="794"/>
      <c r="S113" s="160"/>
      <c r="T113" s="160"/>
      <c r="U113" s="160"/>
      <c r="V113" s="160"/>
      <c r="W113" s="157"/>
      <c r="X113" s="158"/>
      <c r="Y113" s="142"/>
      <c r="Z113" s="142"/>
      <c r="AH113" s="142"/>
      <c r="AI113" s="142"/>
      <c r="AJ113" s="142"/>
      <c r="AK113" s="142"/>
      <c r="AL113" s="142"/>
      <c r="AM113" s="142"/>
      <c r="AN113" s="142"/>
      <c r="AO113" s="142"/>
      <c r="AP113" s="142"/>
      <c r="AQ113" s="142"/>
      <c r="AR113" s="141"/>
      <c r="AS113" s="141"/>
      <c r="AT113" s="141"/>
      <c r="AU113" s="141"/>
      <c r="AV113" s="141"/>
      <c r="AW113" s="141"/>
      <c r="AX113" s="141"/>
      <c r="AY113" s="141"/>
      <c r="AZ113" s="141"/>
    </row>
    <row r="114" spans="1:52" s="32" customFormat="1" ht="23.25" x14ac:dyDescent="0.35">
      <c r="A114"/>
      <c r="B114"/>
      <c r="C114" s="95"/>
      <c r="D114" s="96" t="s">
        <v>71</v>
      </c>
      <c r="E114" s="97">
        <f>E111+E112+E113</f>
        <v>11.003776529</v>
      </c>
      <c r="F114" s="97">
        <f>F111+F112+F113</f>
        <v>11.003776529</v>
      </c>
      <c r="G114" s="97">
        <f>G111+G112+G113</f>
        <v>11.003776529</v>
      </c>
      <c r="H114" s="97">
        <f>H111+H112+H113</f>
        <v>13.705605</v>
      </c>
      <c r="I114" s="97">
        <f>I111+I112+I113</f>
        <v>42.352000000000004</v>
      </c>
      <c r="J114" s="97"/>
      <c r="K114" s="273">
        <f>K111+K112+K113</f>
        <v>3.3500000000000005</v>
      </c>
      <c r="L114" s="97">
        <f>L111+L112+L113</f>
        <v>0.04</v>
      </c>
      <c r="M114" s="97">
        <f>M111+M112+M113</f>
        <v>0.04</v>
      </c>
      <c r="N114" s="97">
        <f>N111+N112+N113</f>
        <v>70.491381528999995</v>
      </c>
      <c r="O114" s="146"/>
      <c r="P114" s="230">
        <f>SUM(E114:O114)</f>
        <v>162.990316116</v>
      </c>
      <c r="Q114" s="142"/>
      <c r="R114" s="142"/>
      <c r="S114" s="134"/>
      <c r="T114" s="134"/>
      <c r="U114" s="134"/>
      <c r="V114" s="134"/>
      <c r="W114" s="142"/>
      <c r="X114" s="142"/>
      <c r="Y114" s="142"/>
      <c r="Z114" s="142"/>
      <c r="AA114" s="142"/>
      <c r="AB114" s="134"/>
      <c r="AC114" s="134"/>
      <c r="AD114" s="134"/>
      <c r="AE114" s="134"/>
      <c r="AF114" s="142"/>
      <c r="AG114" s="142"/>
      <c r="AH114" s="142"/>
      <c r="AI114" s="142"/>
      <c r="AJ114" s="142"/>
      <c r="AK114" s="142"/>
      <c r="AL114" s="142"/>
      <c r="AM114" s="142"/>
      <c r="AN114" s="142"/>
      <c r="AO114" s="142"/>
      <c r="AP114" s="142"/>
      <c r="AQ114" s="142"/>
      <c r="AR114" s="141"/>
      <c r="AS114" s="141"/>
      <c r="AT114" s="141"/>
      <c r="AU114" s="141"/>
      <c r="AV114" s="141"/>
      <c r="AW114" s="141"/>
      <c r="AX114" s="141"/>
      <c r="AY114" s="141"/>
      <c r="AZ114" s="141"/>
    </row>
    <row r="115" spans="1:52" s="32" customFormat="1" ht="24" thickBot="1" x14ac:dyDescent="0.4">
      <c r="A115"/>
      <c r="B115"/>
      <c r="C115"/>
      <c r="D115" s="94" t="s">
        <v>71</v>
      </c>
      <c r="E115" s="93">
        <f>E114-E110</f>
        <v>0</v>
      </c>
      <c r="F115" s="93">
        <f>F114-F110</f>
        <v>0</v>
      </c>
      <c r="G115" s="93">
        <f>G114-G110</f>
        <v>0</v>
      </c>
      <c r="H115" s="93">
        <f>H114-H110</f>
        <v>0</v>
      </c>
      <c r="I115" s="93">
        <f>I114-I110</f>
        <v>0</v>
      </c>
      <c r="J115" s="93"/>
      <c r="K115" s="274">
        <f>K114-K110</f>
        <v>0</v>
      </c>
      <c r="L115" s="93">
        <f>L114-L110</f>
        <v>0</v>
      </c>
      <c r="M115" s="93">
        <f>M114-M110</f>
        <v>0</v>
      </c>
      <c r="N115" s="93">
        <f>N114-N110</f>
        <v>0</v>
      </c>
      <c r="O115" s="138"/>
      <c r="P115" s="229">
        <f>SUM(E115:O115)</f>
        <v>0</v>
      </c>
      <c r="Q115" s="142"/>
      <c r="R115" s="142"/>
      <c r="S115" s="134"/>
      <c r="T115" s="134"/>
      <c r="U115" s="134"/>
      <c r="V115" s="134"/>
      <c r="W115" s="142"/>
      <c r="X115" s="142"/>
      <c r="Y115" s="142"/>
      <c r="Z115" s="142"/>
      <c r="AA115" s="142"/>
      <c r="AB115" s="134"/>
      <c r="AC115" s="134"/>
      <c r="AD115" s="134"/>
      <c r="AE115" s="134"/>
      <c r="AF115" s="142"/>
      <c r="AG115" s="142"/>
      <c r="AH115" s="142"/>
      <c r="AI115" s="142"/>
      <c r="AJ115" s="142"/>
      <c r="AK115" s="142"/>
      <c r="AL115" s="142"/>
      <c r="AM115" s="142"/>
      <c r="AN115" s="142"/>
      <c r="AO115" s="142"/>
      <c r="AP115" s="142"/>
      <c r="AQ115" s="142"/>
      <c r="AR115" s="141"/>
      <c r="AS115" s="141"/>
      <c r="AT115" s="141"/>
      <c r="AU115" s="141"/>
      <c r="AV115" s="141"/>
      <c r="AW115" s="141"/>
      <c r="AX115" s="141"/>
      <c r="AY115" s="141"/>
      <c r="AZ115" s="141"/>
    </row>
    <row r="116" spans="1:52" s="32" customFormat="1" ht="32.25" customHeight="1" thickBot="1" x14ac:dyDescent="0.3">
      <c r="A116" s="52"/>
      <c r="B116" s="53"/>
      <c r="C116" s="53"/>
      <c r="D116" s="53"/>
      <c r="E116" s="82" t="s">
        <v>68</v>
      </c>
      <c r="F116" s="81" t="s">
        <v>67</v>
      </c>
      <c r="G116" s="83"/>
      <c r="H116" s="53"/>
      <c r="I116" s="53"/>
      <c r="J116" s="53"/>
      <c r="K116" s="245"/>
      <c r="L116" s="53"/>
      <c r="M116" s="53"/>
      <c r="N116" s="54"/>
      <c r="O116" s="141"/>
      <c r="P116" s="226"/>
      <c r="Q116" s="142"/>
      <c r="R116" s="142"/>
      <c r="S116" s="134"/>
      <c r="T116" s="134"/>
      <c r="U116" s="134"/>
      <c r="V116" s="134"/>
      <c r="W116" s="142"/>
      <c r="X116" s="142"/>
      <c r="Y116" s="142"/>
      <c r="Z116" s="142"/>
      <c r="AA116" s="142"/>
      <c r="AB116" s="134"/>
      <c r="AC116" s="134"/>
      <c r="AD116" s="134"/>
      <c r="AE116" s="134"/>
      <c r="AF116" s="142"/>
      <c r="AG116" s="142"/>
      <c r="AH116" s="142"/>
      <c r="AI116" s="142"/>
      <c r="AJ116" s="142"/>
      <c r="AK116" s="142"/>
      <c r="AL116" s="142"/>
      <c r="AM116" s="142"/>
      <c r="AN116" s="142"/>
      <c r="AO116" s="142"/>
      <c r="AP116" s="142"/>
      <c r="AQ116" s="142"/>
      <c r="AR116" s="141"/>
      <c r="AS116" s="141"/>
      <c r="AT116" s="141"/>
      <c r="AU116" s="141"/>
      <c r="AV116" s="141"/>
      <c r="AW116" s="141"/>
      <c r="AX116" s="141"/>
      <c r="AY116" s="141"/>
      <c r="AZ116" s="141"/>
    </row>
    <row r="117" spans="1:52" s="32" customFormat="1" ht="40.5" x14ac:dyDescent="0.25">
      <c r="A117" s="662" t="str">
        <f>E116</f>
        <v>XI</v>
      </c>
      <c r="B117" s="56" t="s">
        <v>46</v>
      </c>
      <c r="C117" s="664"/>
      <c r="D117" s="87" t="s">
        <v>7</v>
      </c>
      <c r="E117" s="88">
        <f>'Приложение 1 (ОТЧЕТНЫЙ ПЕРИОД) '!E578</f>
        <v>0.1</v>
      </c>
      <c r="F117" s="88">
        <f>'Приложение 1 (ОТЧЕТНЫЙ ПЕРИОД) '!F578</f>
        <v>0.1</v>
      </c>
      <c r="G117" s="88">
        <f>'Приложение 1 (ОТЧЕТНЫЙ ПЕРИОД) '!G578</f>
        <v>0.1</v>
      </c>
      <c r="H117" s="88">
        <f>'Приложение 1 (ОТЧЕТНЫЙ ПЕРИОД) '!H578</f>
        <v>0.1</v>
      </c>
      <c r="I117" s="88">
        <f>'Приложение 1 (ОТЧЕТНЫЙ ПЕРИОД) '!I578</f>
        <v>0.1</v>
      </c>
      <c r="J117" s="801"/>
      <c r="K117" s="275">
        <f>'Приложение 1 (ОТЧЕТНЫЙ ПЕРИОД) '!K578</f>
        <v>0.3</v>
      </c>
      <c r="L117" s="88">
        <f>'Приложение 1 (ОТЧЕТНЫЙ ПЕРИОД) '!L578</f>
        <v>0.1</v>
      </c>
      <c r="M117" s="88">
        <f>'Приложение 1 (ОТЧЕТНЫЙ ПЕРИОД) '!M578</f>
        <v>0.1</v>
      </c>
      <c r="N117" s="89">
        <f>'Приложение 1 (ОТЧЕТНЫЙ ПЕРИОД) '!N578</f>
        <v>0.8</v>
      </c>
      <c r="O117" s="141"/>
      <c r="P117" s="226"/>
      <c r="Q117" s="142"/>
      <c r="R117" s="792" t="str">
        <f>B118</f>
        <v>МАЛОЕ И СРЕДНЕЕ ПРЕДПРИНИМАТЕЛЬСТВО</v>
      </c>
      <c r="S117" s="161" t="str">
        <f>D117</f>
        <v>Всего</v>
      </c>
      <c r="T117" s="161">
        <f>E117</f>
        <v>0.1</v>
      </c>
      <c r="U117" s="161">
        <f t="shared" ref="U117:V117" si="33">F117</f>
        <v>0.1</v>
      </c>
      <c r="V117" s="161">
        <f t="shared" si="33"/>
        <v>0.1</v>
      </c>
      <c r="W117" s="161">
        <f>F117/E117%</f>
        <v>100</v>
      </c>
      <c r="X117" s="162">
        <f>G117/F117%</f>
        <v>100</v>
      </c>
      <c r="Y117" s="324">
        <f>V117/T117%</f>
        <v>100</v>
      </c>
      <c r="Z117" s="142"/>
      <c r="AH117" s="142"/>
      <c r="AI117" s="142"/>
      <c r="AJ117" s="142"/>
      <c r="AK117" s="142"/>
      <c r="AL117" s="142"/>
      <c r="AM117" s="142"/>
      <c r="AN117" s="142"/>
      <c r="AO117" s="142"/>
      <c r="AP117" s="142"/>
      <c r="AQ117" s="142"/>
      <c r="AR117" s="141"/>
      <c r="AS117" s="141"/>
      <c r="AT117" s="141"/>
      <c r="AU117" s="141"/>
      <c r="AV117" s="141"/>
      <c r="AW117" s="141"/>
      <c r="AX117" s="141"/>
      <c r="AY117" s="141"/>
      <c r="AZ117" s="141"/>
    </row>
    <row r="118" spans="1:52" s="32" customFormat="1" ht="23.25" customHeight="1" x14ac:dyDescent="0.25">
      <c r="A118" s="662"/>
      <c r="B118" s="669" t="str">
        <f>F116</f>
        <v>МАЛОЕ И СРЕДНЕЕ ПРЕДПРИНИМАТЕЛЬСТВО</v>
      </c>
      <c r="C118" s="664"/>
      <c r="D118" s="42" t="s">
        <v>16</v>
      </c>
      <c r="E118" s="85">
        <f>'Приложение 1 (ОТЧЕТНЫЙ ПЕРИОД) '!E579</f>
        <v>0</v>
      </c>
      <c r="F118" s="85">
        <f>'Приложение 1 (ОТЧЕТНЫЙ ПЕРИОД) '!F579</f>
        <v>0</v>
      </c>
      <c r="G118" s="85">
        <f>'Приложение 1 (ОТЧЕТНЫЙ ПЕРИОД) '!G579</f>
        <v>0</v>
      </c>
      <c r="H118" s="85">
        <f>'Приложение 1 (ОТЧЕТНЫЙ ПЕРИОД) '!H579</f>
        <v>0</v>
      </c>
      <c r="I118" s="85">
        <f>'Приложение 1 (ОТЧЕТНЫЙ ПЕРИОД) '!I579</f>
        <v>0</v>
      </c>
      <c r="J118" s="802"/>
      <c r="K118" s="276">
        <f>'Приложение 1 (ОТЧЕТНЫЙ ПЕРИОД) '!K579</f>
        <v>0</v>
      </c>
      <c r="L118" s="85">
        <f>'Приложение 1 (ОТЧЕТНЫЙ ПЕРИОД) '!L579</f>
        <v>0</v>
      </c>
      <c r="M118" s="85">
        <f>'Приложение 1 (ОТЧЕТНЫЙ ПЕРИОД) '!M579</f>
        <v>0</v>
      </c>
      <c r="N118" s="90">
        <f>'Приложение 1 (ОТЧЕТНЫЙ ПЕРИОД) '!N579</f>
        <v>0</v>
      </c>
      <c r="O118" s="141"/>
      <c r="P118" s="226"/>
      <c r="Q118" s="142"/>
      <c r="R118" s="793"/>
      <c r="S118" s="159"/>
      <c r="T118" s="159"/>
      <c r="U118" s="159"/>
      <c r="V118" s="159"/>
      <c r="W118" s="155"/>
      <c r="X118" s="156"/>
      <c r="Y118" s="142"/>
      <c r="Z118" s="142"/>
      <c r="AH118" s="142"/>
      <c r="AI118" s="142"/>
      <c r="AJ118" s="142"/>
      <c r="AK118" s="142"/>
      <c r="AL118" s="142"/>
      <c r="AM118" s="142"/>
      <c r="AN118" s="142"/>
      <c r="AO118" s="142"/>
      <c r="AP118" s="142"/>
      <c r="AQ118" s="142"/>
      <c r="AR118" s="141"/>
      <c r="AS118" s="141"/>
      <c r="AT118" s="141"/>
      <c r="AU118" s="141"/>
      <c r="AV118" s="141"/>
      <c r="AW118" s="141"/>
      <c r="AX118" s="141"/>
      <c r="AY118" s="141"/>
      <c r="AZ118" s="141"/>
    </row>
    <row r="119" spans="1:52" s="32" customFormat="1" ht="23.25" customHeight="1" x14ac:dyDescent="0.25">
      <c r="A119" s="662"/>
      <c r="B119" s="670"/>
      <c r="C119" s="664"/>
      <c r="D119" s="42" t="s">
        <v>8</v>
      </c>
      <c r="E119" s="85">
        <f>'Приложение 1 (ОТЧЕТНЫЙ ПЕРИОД) '!E580</f>
        <v>0</v>
      </c>
      <c r="F119" s="85">
        <f>'Приложение 1 (ОТЧЕТНЫЙ ПЕРИОД) '!F580</f>
        <v>0</v>
      </c>
      <c r="G119" s="85">
        <f>'Приложение 1 (ОТЧЕТНЫЙ ПЕРИОД) '!G580</f>
        <v>0</v>
      </c>
      <c r="H119" s="85">
        <f>'Приложение 1 (ОТЧЕТНЫЙ ПЕРИОД) '!H580</f>
        <v>0</v>
      </c>
      <c r="I119" s="85">
        <f>'Приложение 1 (ОТЧЕТНЫЙ ПЕРИОД) '!I580</f>
        <v>0</v>
      </c>
      <c r="J119" s="802"/>
      <c r="K119" s="276">
        <f>'Приложение 1 (ОТЧЕТНЫЙ ПЕРИОД) '!K580</f>
        <v>0</v>
      </c>
      <c r="L119" s="85">
        <f>'Приложение 1 (ОТЧЕТНЫЙ ПЕРИОД) '!L580</f>
        <v>0</v>
      </c>
      <c r="M119" s="85">
        <f>'Приложение 1 (ОТЧЕТНЫЙ ПЕРИОД) '!M580</f>
        <v>0</v>
      </c>
      <c r="N119" s="90">
        <f>'Приложение 1 (ОТЧЕТНЫЙ ПЕРИОД) '!N580</f>
        <v>0</v>
      </c>
      <c r="O119" s="141"/>
      <c r="P119" s="226"/>
      <c r="Q119" s="142"/>
      <c r="R119" s="793"/>
      <c r="S119" s="159"/>
      <c r="T119" s="159"/>
      <c r="U119" s="159"/>
      <c r="V119" s="159"/>
      <c r="W119" s="155"/>
      <c r="X119" s="156"/>
      <c r="Y119" s="142"/>
      <c r="Z119" s="142"/>
      <c r="AH119" s="142"/>
      <c r="AI119" s="142"/>
      <c r="AJ119" s="142"/>
      <c r="AK119" s="142"/>
      <c r="AL119" s="142"/>
      <c r="AM119" s="142"/>
      <c r="AN119" s="142"/>
      <c r="AO119" s="142"/>
      <c r="AP119" s="142"/>
      <c r="AQ119" s="142"/>
      <c r="AR119" s="141"/>
      <c r="AS119" s="141"/>
      <c r="AT119" s="141"/>
      <c r="AU119" s="141"/>
      <c r="AV119" s="141"/>
      <c r="AW119" s="141"/>
      <c r="AX119" s="141"/>
      <c r="AY119" s="141"/>
      <c r="AZ119" s="141"/>
    </row>
    <row r="120" spans="1:52" s="32" customFormat="1" ht="23.25" customHeight="1" thickBot="1" x14ac:dyDescent="0.3">
      <c r="A120" s="663"/>
      <c r="B120" s="671"/>
      <c r="C120" s="665"/>
      <c r="D120" s="360" t="s">
        <v>9</v>
      </c>
      <c r="E120" s="398">
        <f>'Приложение 1 (ОТЧЕТНЫЙ ПЕРИОД) '!E581</f>
        <v>0.1</v>
      </c>
      <c r="F120" s="398">
        <f>'Приложение 1 (ОТЧЕТНЫЙ ПЕРИОД) '!F581</f>
        <v>0.1</v>
      </c>
      <c r="G120" s="398">
        <f>'Приложение 1 (ОТЧЕТНЫЙ ПЕРИОД) '!G581</f>
        <v>0.1</v>
      </c>
      <c r="H120" s="398">
        <f>'Приложение 1 (ОТЧЕТНЫЙ ПЕРИОД) '!H581</f>
        <v>0.1</v>
      </c>
      <c r="I120" s="398">
        <f>'Приложение 1 (ОТЧЕТНЫЙ ПЕРИОД) '!I581</f>
        <v>0.1</v>
      </c>
      <c r="J120" s="803"/>
      <c r="K120" s="399">
        <f>'Приложение 1 (ОТЧЕТНЫЙ ПЕРИОД) '!K581</f>
        <v>0.3</v>
      </c>
      <c r="L120" s="398">
        <f>'Приложение 1 (ОТЧЕТНЫЙ ПЕРИОД) '!L581</f>
        <v>0.1</v>
      </c>
      <c r="M120" s="398">
        <f>'Приложение 1 (ОТЧЕТНЫЙ ПЕРИОД) '!M581</f>
        <v>0.1</v>
      </c>
      <c r="N120" s="400">
        <f>'Приложение 1 (ОТЧЕТНЫЙ ПЕРИОД) '!N581</f>
        <v>0.8</v>
      </c>
      <c r="O120" s="141"/>
      <c r="P120" s="226"/>
      <c r="Q120" s="142"/>
      <c r="R120" s="794"/>
      <c r="S120" s="160"/>
      <c r="T120" s="160"/>
      <c r="U120" s="160"/>
      <c r="V120" s="160"/>
      <c r="W120" s="157"/>
      <c r="X120" s="158"/>
      <c r="Y120" s="142"/>
      <c r="Z120" s="142"/>
      <c r="AH120" s="142"/>
      <c r="AI120" s="142"/>
      <c r="AJ120" s="142"/>
      <c r="AK120" s="142"/>
      <c r="AL120" s="142"/>
      <c r="AM120" s="142"/>
      <c r="AN120" s="142"/>
      <c r="AO120" s="142"/>
      <c r="AP120" s="142"/>
      <c r="AQ120" s="142"/>
      <c r="AR120" s="141"/>
      <c r="AS120" s="141"/>
      <c r="AT120" s="141"/>
      <c r="AU120" s="141"/>
      <c r="AV120" s="141"/>
      <c r="AW120" s="141"/>
      <c r="AX120" s="141"/>
      <c r="AY120" s="141"/>
      <c r="AZ120" s="141"/>
    </row>
    <row r="121" spans="1:52" s="32" customFormat="1" ht="23.25" x14ac:dyDescent="0.35">
      <c r="A121"/>
      <c r="B121"/>
      <c r="C121" s="95"/>
      <c r="D121" s="96" t="s">
        <v>71</v>
      </c>
      <c r="E121" s="97">
        <f>E118+E119+E120</f>
        <v>0.1</v>
      </c>
      <c r="F121" s="97">
        <f>F118+F119+F120</f>
        <v>0.1</v>
      </c>
      <c r="G121" s="97">
        <f>G118+G119+G120</f>
        <v>0.1</v>
      </c>
      <c r="H121" s="97">
        <f>H118+H119+H120</f>
        <v>0.1</v>
      </c>
      <c r="I121" s="97">
        <f>I118+I119+I120</f>
        <v>0.1</v>
      </c>
      <c r="J121" s="97"/>
      <c r="K121" s="273">
        <f>K118+K119+K120</f>
        <v>0.3</v>
      </c>
      <c r="L121" s="97">
        <f>L118+L119+L120</f>
        <v>0.1</v>
      </c>
      <c r="M121" s="97">
        <f>M118+M119+M120</f>
        <v>0.1</v>
      </c>
      <c r="N121" s="97">
        <f>N118+N119+N120</f>
        <v>0.8</v>
      </c>
      <c r="O121" s="146"/>
      <c r="P121" s="230">
        <f>SUM(E121:O121)</f>
        <v>1.8</v>
      </c>
      <c r="Q121" s="142"/>
      <c r="R121" s="142"/>
      <c r="S121" s="134"/>
      <c r="T121" s="134"/>
      <c r="U121" s="134"/>
      <c r="V121" s="134"/>
      <c r="W121" s="142"/>
      <c r="X121" s="142"/>
      <c r="Y121" s="142"/>
      <c r="Z121" s="142"/>
      <c r="AA121" s="142"/>
      <c r="AB121" s="134"/>
      <c r="AC121" s="134"/>
      <c r="AD121" s="134"/>
      <c r="AE121" s="134"/>
      <c r="AF121" s="142"/>
      <c r="AG121" s="142"/>
      <c r="AH121" s="142"/>
      <c r="AI121" s="142"/>
      <c r="AJ121" s="142"/>
      <c r="AK121" s="142"/>
      <c r="AL121" s="142"/>
      <c r="AM121" s="142"/>
      <c r="AN121" s="142"/>
      <c r="AO121" s="142"/>
      <c r="AP121" s="142"/>
      <c r="AQ121" s="142"/>
      <c r="AR121" s="141"/>
      <c r="AS121" s="141"/>
      <c r="AT121" s="141"/>
      <c r="AU121" s="141"/>
      <c r="AV121" s="141"/>
      <c r="AW121" s="141"/>
      <c r="AX121" s="141"/>
      <c r="AY121" s="141"/>
      <c r="AZ121" s="141"/>
    </row>
    <row r="122" spans="1:52" s="32" customFormat="1" ht="24" thickBot="1" x14ac:dyDescent="0.4">
      <c r="A122"/>
      <c r="B122"/>
      <c r="C122"/>
      <c r="D122" s="94" t="s">
        <v>71</v>
      </c>
      <c r="E122" s="93">
        <f>E121-E117</f>
        <v>0</v>
      </c>
      <c r="F122" s="93">
        <f>F121-F117</f>
        <v>0</v>
      </c>
      <c r="G122" s="93">
        <f>G121-G117</f>
        <v>0</v>
      </c>
      <c r="H122" s="93">
        <f>H121-H117</f>
        <v>0</v>
      </c>
      <c r="I122" s="93">
        <f>I121-I117</f>
        <v>0</v>
      </c>
      <c r="J122" s="93"/>
      <c r="K122" s="274">
        <f>K121-K117</f>
        <v>0</v>
      </c>
      <c r="L122" s="93">
        <f>L121-L117</f>
        <v>0</v>
      </c>
      <c r="M122" s="93">
        <f>M121-M117</f>
        <v>0</v>
      </c>
      <c r="N122" s="93">
        <f>N121-N117</f>
        <v>0</v>
      </c>
      <c r="O122" s="138"/>
      <c r="P122" s="229">
        <f>SUM(E122:O122)</f>
        <v>0</v>
      </c>
      <c r="Q122" s="142"/>
      <c r="R122" s="142"/>
      <c r="S122" s="134"/>
      <c r="T122" s="134"/>
      <c r="U122" s="134"/>
      <c r="V122" s="134"/>
      <c r="W122" s="142"/>
      <c r="X122" s="142"/>
      <c r="Y122" s="142"/>
      <c r="Z122" s="142"/>
      <c r="AA122" s="142"/>
      <c r="AB122" s="134"/>
      <c r="AC122" s="134"/>
      <c r="AD122" s="134"/>
      <c r="AE122" s="134"/>
      <c r="AF122" s="142"/>
      <c r="AG122" s="142"/>
      <c r="AH122" s="142"/>
      <c r="AI122" s="142"/>
      <c r="AJ122" s="142"/>
      <c r="AK122" s="142"/>
      <c r="AL122" s="142"/>
      <c r="AM122" s="142"/>
      <c r="AN122" s="142"/>
      <c r="AO122" s="142"/>
      <c r="AP122" s="142"/>
      <c r="AQ122" s="142"/>
      <c r="AR122" s="141"/>
      <c r="AS122" s="141"/>
      <c r="AT122" s="141"/>
      <c r="AU122" s="141"/>
      <c r="AV122" s="141"/>
      <c r="AW122" s="141"/>
      <c r="AX122" s="141"/>
      <c r="AY122" s="141"/>
      <c r="AZ122" s="141"/>
    </row>
    <row r="123" spans="1:52" s="32" customFormat="1" ht="32.25" customHeight="1" thickBot="1" x14ac:dyDescent="0.3">
      <c r="A123" s="52"/>
      <c r="B123" s="53"/>
      <c r="C123" s="53"/>
      <c r="D123" s="53"/>
      <c r="E123" s="82" t="s">
        <v>70</v>
      </c>
      <c r="F123" s="81" t="s">
        <v>69</v>
      </c>
      <c r="G123" s="83"/>
      <c r="H123" s="53"/>
      <c r="I123" s="53"/>
      <c r="J123" s="53"/>
      <c r="K123" s="245"/>
      <c r="L123" s="53"/>
      <c r="M123" s="53"/>
      <c r="N123" s="54"/>
      <c r="O123" s="141"/>
      <c r="P123" s="226"/>
      <c r="Q123" s="142"/>
      <c r="R123" s="142"/>
      <c r="S123" s="134"/>
      <c r="T123" s="134"/>
      <c r="U123" s="134"/>
      <c r="V123" s="134"/>
      <c r="W123" s="142"/>
      <c r="X123" s="142"/>
      <c r="Y123" s="142"/>
      <c r="Z123" s="142"/>
      <c r="AA123" s="142"/>
      <c r="AB123" s="134"/>
      <c r="AC123" s="134"/>
      <c r="AD123" s="134"/>
      <c r="AE123" s="134"/>
      <c r="AF123" s="142"/>
      <c r="AG123" s="142"/>
      <c r="AH123" s="142"/>
      <c r="AI123" s="142"/>
      <c r="AJ123" s="142"/>
      <c r="AK123" s="142"/>
      <c r="AL123" s="142"/>
      <c r="AM123" s="142"/>
      <c r="AN123" s="142"/>
      <c r="AO123" s="142"/>
      <c r="AP123" s="142"/>
      <c r="AQ123" s="142"/>
      <c r="AR123" s="141"/>
      <c r="AS123" s="141"/>
      <c r="AT123" s="141"/>
      <c r="AU123" s="141"/>
      <c r="AV123" s="141"/>
      <c r="AW123" s="141"/>
      <c r="AX123" s="141"/>
      <c r="AY123" s="141"/>
      <c r="AZ123" s="141"/>
    </row>
    <row r="124" spans="1:52" s="32" customFormat="1" ht="40.5" x14ac:dyDescent="0.25">
      <c r="A124" s="662" t="str">
        <f>E123</f>
        <v>XII</v>
      </c>
      <c r="B124" s="56" t="s">
        <v>46</v>
      </c>
      <c r="C124" s="664"/>
      <c r="D124" s="87" t="s">
        <v>7</v>
      </c>
      <c r="E124" s="88">
        <f>'Приложение 1 (ОТЧЕТНЫЙ ПЕРИОД) '!E607</f>
        <v>0</v>
      </c>
      <c r="F124" s="88">
        <f>'Приложение 1 (ОТЧЕТНЫЙ ПЕРИОД) '!F607</f>
        <v>0</v>
      </c>
      <c r="G124" s="88">
        <f>'Приложение 1 (ОТЧЕТНЫЙ ПЕРИОД) '!G607</f>
        <v>0</v>
      </c>
      <c r="H124" s="88">
        <f>'Приложение 1 (ОТЧЕТНЫЙ ПЕРИОД) '!H607</f>
        <v>0</v>
      </c>
      <c r="I124" s="88">
        <f>'Приложение 1 (ОТЧЕТНЫЙ ПЕРИОД) '!I607</f>
        <v>0</v>
      </c>
      <c r="J124" s="801"/>
      <c r="K124" s="275">
        <f>'Приложение 1 (ОТЧЕТНЫЙ ПЕРИОД) '!K607</f>
        <v>0</v>
      </c>
      <c r="L124" s="88">
        <f>'Приложение 1 (ОТЧЕТНЫЙ ПЕРИОД) '!L607</f>
        <v>0</v>
      </c>
      <c r="M124" s="88">
        <f>'Приложение 1 (ОТЧЕТНЫЙ ПЕРИОД) '!M607</f>
        <v>0</v>
      </c>
      <c r="N124" s="89">
        <f>'Приложение 1 (ОТЧЕТНЫЙ ПЕРИОД) '!N607</f>
        <v>0</v>
      </c>
      <c r="O124" s="141"/>
      <c r="P124" s="226"/>
      <c r="Q124" s="142"/>
      <c r="R124" s="792" t="str">
        <f>B125</f>
        <v>МЕЖДУНАРОДНАЯ КООПЕРАЦИЯ И ЭКСПОРТ</v>
      </c>
      <c r="S124" s="161" t="str">
        <f>D124</f>
        <v>Всего</v>
      </c>
      <c r="T124" s="161">
        <f>E124</f>
        <v>0</v>
      </c>
      <c r="U124" s="161">
        <f t="shared" ref="U124:V124" si="34">F124</f>
        <v>0</v>
      </c>
      <c r="V124" s="161">
        <f t="shared" si="34"/>
        <v>0</v>
      </c>
      <c r="W124" s="161" t="e">
        <f>F124/E124%</f>
        <v>#DIV/0!</v>
      </c>
      <c r="X124" s="162" t="e">
        <f>G124/F124%</f>
        <v>#DIV/0!</v>
      </c>
      <c r="Y124" s="324" t="e">
        <f>V124/T124%</f>
        <v>#DIV/0!</v>
      </c>
      <c r="Z124" s="142"/>
      <c r="AH124" s="142"/>
      <c r="AI124" s="142"/>
      <c r="AJ124" s="142"/>
      <c r="AK124" s="142"/>
      <c r="AL124" s="142"/>
      <c r="AM124" s="142"/>
      <c r="AN124" s="142"/>
      <c r="AO124" s="142"/>
      <c r="AP124" s="142"/>
      <c r="AQ124" s="142"/>
      <c r="AR124" s="141"/>
      <c r="AS124" s="141"/>
      <c r="AT124" s="141"/>
      <c r="AU124" s="141"/>
      <c r="AV124" s="141"/>
      <c r="AW124" s="141"/>
      <c r="AX124" s="141"/>
      <c r="AY124" s="141"/>
      <c r="AZ124" s="141"/>
    </row>
    <row r="125" spans="1:52" s="32" customFormat="1" ht="20.25" customHeight="1" x14ac:dyDescent="0.25">
      <c r="A125" s="662"/>
      <c r="B125" s="669" t="str">
        <f>F123</f>
        <v>МЕЖДУНАРОДНАЯ КООПЕРАЦИЯ И ЭКСПОРТ</v>
      </c>
      <c r="C125" s="664"/>
      <c r="D125" s="42" t="s">
        <v>16</v>
      </c>
      <c r="E125" s="85">
        <f>'Приложение 1 (ОТЧЕТНЫЙ ПЕРИОД) '!E608</f>
        <v>0</v>
      </c>
      <c r="F125" s="85">
        <f>'Приложение 1 (ОТЧЕТНЫЙ ПЕРИОД) '!F608</f>
        <v>0</v>
      </c>
      <c r="G125" s="85">
        <f>'Приложение 1 (ОТЧЕТНЫЙ ПЕРИОД) '!G608</f>
        <v>0</v>
      </c>
      <c r="H125" s="85">
        <f>'Приложение 1 (ОТЧЕТНЫЙ ПЕРИОД) '!H608</f>
        <v>0</v>
      </c>
      <c r="I125" s="85">
        <f>'Приложение 1 (ОТЧЕТНЫЙ ПЕРИОД) '!I608</f>
        <v>0</v>
      </c>
      <c r="J125" s="802"/>
      <c r="K125" s="276">
        <f>'Приложение 1 (ОТЧЕТНЫЙ ПЕРИОД) '!K608</f>
        <v>0</v>
      </c>
      <c r="L125" s="85">
        <f>'Приложение 1 (ОТЧЕТНЫЙ ПЕРИОД) '!L608</f>
        <v>0</v>
      </c>
      <c r="M125" s="85">
        <f>'Приложение 1 (ОТЧЕТНЫЙ ПЕРИОД) '!M608</f>
        <v>0</v>
      </c>
      <c r="N125" s="90">
        <f>'Приложение 1 (ОТЧЕТНЫЙ ПЕРИОД) '!N608</f>
        <v>0</v>
      </c>
      <c r="O125" s="141"/>
      <c r="P125" s="226"/>
      <c r="Q125" s="142"/>
      <c r="R125" s="793"/>
      <c r="S125" s="159"/>
      <c r="T125" s="159"/>
      <c r="U125" s="159"/>
      <c r="V125" s="159"/>
      <c r="W125" s="155"/>
      <c r="X125" s="156"/>
      <c r="Y125" s="142"/>
      <c r="Z125" s="142"/>
      <c r="AH125" s="142"/>
      <c r="AI125" s="142"/>
      <c r="AJ125" s="142"/>
      <c r="AK125" s="142"/>
      <c r="AL125" s="142"/>
      <c r="AM125" s="142"/>
      <c r="AN125" s="142"/>
      <c r="AO125" s="142"/>
      <c r="AP125" s="142"/>
      <c r="AQ125" s="142"/>
      <c r="AR125" s="141"/>
      <c r="AS125" s="141"/>
      <c r="AT125" s="141"/>
      <c r="AU125" s="141"/>
      <c r="AV125" s="141"/>
      <c r="AW125" s="141"/>
      <c r="AX125" s="141"/>
      <c r="AY125" s="141"/>
      <c r="AZ125" s="141"/>
    </row>
    <row r="126" spans="1:52" s="32" customFormat="1" ht="20.25" customHeight="1" x14ac:dyDescent="0.25">
      <c r="A126" s="662"/>
      <c r="B126" s="670"/>
      <c r="C126" s="664"/>
      <c r="D126" s="42" t="s">
        <v>8</v>
      </c>
      <c r="E126" s="85">
        <f>'Приложение 1 (ОТЧЕТНЫЙ ПЕРИОД) '!E609</f>
        <v>0</v>
      </c>
      <c r="F126" s="85">
        <f>'Приложение 1 (ОТЧЕТНЫЙ ПЕРИОД) '!F609</f>
        <v>0</v>
      </c>
      <c r="G126" s="85">
        <f>'Приложение 1 (ОТЧЕТНЫЙ ПЕРИОД) '!G609</f>
        <v>0</v>
      </c>
      <c r="H126" s="85">
        <f>'Приложение 1 (ОТЧЕТНЫЙ ПЕРИОД) '!H609</f>
        <v>0</v>
      </c>
      <c r="I126" s="85">
        <f>'Приложение 1 (ОТЧЕТНЫЙ ПЕРИОД) '!I609</f>
        <v>0</v>
      </c>
      <c r="J126" s="802"/>
      <c r="K126" s="276">
        <f>'Приложение 1 (ОТЧЕТНЫЙ ПЕРИОД) '!K609</f>
        <v>0</v>
      </c>
      <c r="L126" s="85">
        <f>'Приложение 1 (ОТЧЕТНЫЙ ПЕРИОД) '!L609</f>
        <v>0</v>
      </c>
      <c r="M126" s="85">
        <f>'Приложение 1 (ОТЧЕТНЫЙ ПЕРИОД) '!M609</f>
        <v>0</v>
      </c>
      <c r="N126" s="90">
        <f>'Приложение 1 (ОТЧЕТНЫЙ ПЕРИОД) '!N609</f>
        <v>0</v>
      </c>
      <c r="O126" s="141"/>
      <c r="P126" s="226"/>
      <c r="Q126" s="142"/>
      <c r="R126" s="793"/>
      <c r="S126" s="159"/>
      <c r="T126" s="159"/>
      <c r="U126" s="159"/>
      <c r="V126" s="159"/>
      <c r="W126" s="155"/>
      <c r="X126" s="156"/>
      <c r="Y126" s="142"/>
      <c r="Z126" s="142"/>
      <c r="AH126" s="142"/>
      <c r="AI126" s="142"/>
      <c r="AJ126" s="142"/>
      <c r="AK126" s="142"/>
      <c r="AL126" s="142"/>
      <c r="AM126" s="142"/>
      <c r="AN126" s="142"/>
      <c r="AO126" s="142"/>
      <c r="AP126" s="142"/>
      <c r="AQ126" s="142"/>
      <c r="AR126" s="141"/>
      <c r="AS126" s="141"/>
      <c r="AT126" s="141"/>
      <c r="AU126" s="141"/>
      <c r="AV126" s="141"/>
      <c r="AW126" s="141"/>
      <c r="AX126" s="141"/>
      <c r="AY126" s="141"/>
      <c r="AZ126" s="141"/>
    </row>
    <row r="127" spans="1:52" s="32" customFormat="1" ht="21" customHeight="1" thickBot="1" x14ac:dyDescent="0.3">
      <c r="A127" s="663"/>
      <c r="B127" s="671"/>
      <c r="C127" s="665"/>
      <c r="D127" s="360" t="s">
        <v>9</v>
      </c>
      <c r="E127" s="398">
        <f>'Приложение 1 (ОТЧЕТНЫЙ ПЕРИОД) '!E610</f>
        <v>0</v>
      </c>
      <c r="F127" s="398">
        <f>'Приложение 1 (ОТЧЕТНЫЙ ПЕРИОД) '!F610</f>
        <v>0</v>
      </c>
      <c r="G127" s="398">
        <f>'Приложение 1 (ОТЧЕТНЫЙ ПЕРИОД) '!G610</f>
        <v>0</v>
      </c>
      <c r="H127" s="398">
        <f>'Приложение 1 (ОТЧЕТНЫЙ ПЕРИОД) '!H610</f>
        <v>0</v>
      </c>
      <c r="I127" s="398">
        <f>'Приложение 1 (ОТЧЕТНЫЙ ПЕРИОД) '!I610</f>
        <v>0</v>
      </c>
      <c r="J127" s="803"/>
      <c r="K127" s="399">
        <f>'Приложение 1 (ОТЧЕТНЫЙ ПЕРИОД) '!K610</f>
        <v>0</v>
      </c>
      <c r="L127" s="398">
        <f>'Приложение 1 (ОТЧЕТНЫЙ ПЕРИОД) '!L610</f>
        <v>0</v>
      </c>
      <c r="M127" s="398">
        <f>'Приложение 1 (ОТЧЕТНЫЙ ПЕРИОД) '!M610</f>
        <v>0</v>
      </c>
      <c r="N127" s="400">
        <f>'Приложение 1 (ОТЧЕТНЫЙ ПЕРИОД) '!N610</f>
        <v>0</v>
      </c>
      <c r="O127" s="141"/>
      <c r="P127" s="226"/>
      <c r="Q127" s="142"/>
      <c r="R127" s="794"/>
      <c r="S127" s="160"/>
      <c r="T127" s="160"/>
      <c r="U127" s="160"/>
      <c r="V127" s="160"/>
      <c r="W127" s="157"/>
      <c r="X127" s="158"/>
      <c r="Y127" s="142"/>
      <c r="Z127" s="142"/>
      <c r="AH127" s="142"/>
      <c r="AI127" s="142"/>
      <c r="AJ127" s="142"/>
      <c r="AK127" s="142"/>
      <c r="AL127" s="142"/>
      <c r="AM127" s="142"/>
      <c r="AN127" s="142"/>
      <c r="AO127" s="142"/>
      <c r="AP127" s="142"/>
      <c r="AQ127" s="142"/>
      <c r="AR127" s="141"/>
      <c r="AS127" s="141"/>
      <c r="AT127" s="141"/>
      <c r="AU127" s="141"/>
      <c r="AV127" s="141"/>
      <c r="AW127" s="141"/>
      <c r="AX127" s="141"/>
      <c r="AY127" s="141"/>
      <c r="AZ127" s="141"/>
    </row>
    <row r="128" spans="1:52" s="32" customFormat="1" ht="23.25" x14ac:dyDescent="0.35">
      <c r="A128"/>
      <c r="B128"/>
      <c r="C128" s="95"/>
      <c r="D128" s="96" t="s">
        <v>71</v>
      </c>
      <c r="E128" s="97">
        <f>E125+E126+E127</f>
        <v>0</v>
      </c>
      <c r="F128" s="97">
        <f>F125+F126+F127</f>
        <v>0</v>
      </c>
      <c r="G128" s="97">
        <f>G125+G126+G127</f>
        <v>0</v>
      </c>
      <c r="H128" s="97">
        <f>H125+H126+H127</f>
        <v>0</v>
      </c>
      <c r="I128" s="97">
        <f>I125+I126+I127</f>
        <v>0</v>
      </c>
      <c r="J128" s="97"/>
      <c r="K128" s="273">
        <f>K125+K126+K127</f>
        <v>0</v>
      </c>
      <c r="L128" s="97">
        <f>L125+L126+L127</f>
        <v>0</v>
      </c>
      <c r="M128" s="97">
        <f>M125+M126+M127</f>
        <v>0</v>
      </c>
      <c r="N128" s="97">
        <f>N125+N126+N127</f>
        <v>0</v>
      </c>
      <c r="O128" s="146"/>
      <c r="P128" s="230">
        <f>SUM(E128:O128)</f>
        <v>0</v>
      </c>
      <c r="Q128" s="142"/>
      <c r="R128" s="142"/>
      <c r="S128" s="134"/>
      <c r="T128" s="134"/>
      <c r="U128" s="134"/>
      <c r="V128" s="134"/>
      <c r="W128" s="142"/>
      <c r="X128" s="142"/>
      <c r="Y128" s="142"/>
      <c r="Z128" s="142"/>
      <c r="AA128" s="142"/>
      <c r="AB128" s="134"/>
      <c r="AC128" s="134"/>
      <c r="AD128" s="134"/>
      <c r="AE128" s="134"/>
      <c r="AF128" s="142"/>
      <c r="AG128" s="142"/>
      <c r="AH128" s="142"/>
      <c r="AI128" s="142"/>
      <c r="AJ128" s="142"/>
      <c r="AK128" s="142"/>
      <c r="AL128" s="142"/>
      <c r="AM128" s="142"/>
      <c r="AN128" s="142"/>
      <c r="AO128" s="142"/>
      <c r="AP128" s="142"/>
      <c r="AQ128" s="142"/>
      <c r="AR128" s="141"/>
      <c r="AS128" s="141"/>
      <c r="AT128" s="141"/>
      <c r="AU128" s="141"/>
      <c r="AV128" s="141"/>
      <c r="AW128" s="141"/>
      <c r="AX128" s="141"/>
      <c r="AY128" s="141"/>
      <c r="AZ128" s="141"/>
    </row>
    <row r="129" spans="1:52" s="32" customFormat="1" ht="23.25" x14ac:dyDescent="0.35">
      <c r="A129"/>
      <c r="B129"/>
      <c r="C129"/>
      <c r="D129" s="94" t="s">
        <v>71</v>
      </c>
      <c r="E129" s="93">
        <f>E128-E124</f>
        <v>0</v>
      </c>
      <c r="F129" s="93">
        <f>F128-F124</f>
        <v>0</v>
      </c>
      <c r="G129" s="93">
        <f>G128-G124</f>
        <v>0</v>
      </c>
      <c r="H129" s="93">
        <f>H128-H124</f>
        <v>0</v>
      </c>
      <c r="I129" s="93">
        <f>I128-I124</f>
        <v>0</v>
      </c>
      <c r="J129" s="93"/>
      <c r="K129" s="274">
        <f>K128-K124</f>
        <v>0</v>
      </c>
      <c r="L129" s="93">
        <f>L128-L124</f>
        <v>0</v>
      </c>
      <c r="M129" s="93">
        <f>M128-M124</f>
        <v>0</v>
      </c>
      <c r="N129" s="93">
        <f>N128-N124</f>
        <v>0</v>
      </c>
      <c r="O129" s="138"/>
      <c r="P129" s="229">
        <f>SUM(E129:O129)</f>
        <v>0</v>
      </c>
      <c r="Q129" s="142"/>
      <c r="R129" s="142"/>
      <c r="S129" s="134"/>
      <c r="T129" s="134"/>
      <c r="U129" s="134"/>
      <c r="V129" s="134"/>
      <c r="W129" s="142"/>
      <c r="X129" s="142"/>
      <c r="Y129" s="142"/>
      <c r="Z129" s="142"/>
      <c r="AA129" s="142"/>
      <c r="AB129" s="134"/>
      <c r="AC129" s="134"/>
      <c r="AD129" s="134"/>
      <c r="AE129" s="134"/>
      <c r="AF129" s="142"/>
      <c r="AG129" s="142"/>
      <c r="AH129" s="142"/>
      <c r="AI129" s="142"/>
      <c r="AJ129" s="142"/>
      <c r="AK129" s="142"/>
      <c r="AL129" s="142"/>
      <c r="AM129" s="142"/>
      <c r="AN129" s="142"/>
      <c r="AO129" s="142"/>
      <c r="AP129" s="142"/>
      <c r="AQ129" s="142"/>
      <c r="AR129" s="141"/>
      <c r="AS129" s="141"/>
      <c r="AT129" s="141"/>
      <c r="AU129" s="141"/>
      <c r="AV129" s="141"/>
      <c r="AW129" s="141"/>
      <c r="AX129" s="141"/>
      <c r="AY129" s="141"/>
      <c r="AZ129" s="141"/>
    </row>
    <row r="130" spans="1:52" s="32" customFormat="1" ht="15" x14ac:dyDescent="0.25">
      <c r="K130" s="258"/>
      <c r="O130" s="141"/>
      <c r="P130" s="226"/>
      <c r="Q130" s="142"/>
      <c r="R130" s="142"/>
      <c r="S130" s="134"/>
      <c r="T130" s="134"/>
      <c r="U130" s="134"/>
      <c r="V130" s="134"/>
      <c r="W130" s="142"/>
      <c r="X130" s="142"/>
      <c r="Y130" s="142"/>
      <c r="Z130" s="142"/>
      <c r="AA130" s="142"/>
      <c r="AB130" s="134"/>
      <c r="AC130" s="134"/>
      <c r="AD130" s="134"/>
      <c r="AE130" s="134"/>
      <c r="AF130" s="142"/>
      <c r="AG130" s="142"/>
      <c r="AH130" s="142"/>
      <c r="AI130" s="142"/>
      <c r="AJ130" s="142"/>
      <c r="AK130" s="142"/>
      <c r="AL130" s="142"/>
      <c r="AM130" s="142"/>
      <c r="AN130" s="142"/>
      <c r="AO130" s="142"/>
      <c r="AP130" s="142"/>
      <c r="AQ130" s="142"/>
      <c r="AR130" s="141"/>
      <c r="AS130" s="141"/>
      <c r="AT130" s="141"/>
      <c r="AU130" s="141"/>
      <c r="AV130" s="141"/>
      <c r="AW130" s="141"/>
      <c r="AX130" s="141"/>
      <c r="AY130" s="141"/>
      <c r="AZ130" s="141"/>
    </row>
    <row r="131" spans="1:52" s="32" customFormat="1" ht="18" customHeight="1" thickBot="1" x14ac:dyDescent="0.3">
      <c r="K131" s="258"/>
      <c r="O131" s="141"/>
      <c r="P131" s="226"/>
      <c r="Q131" s="142"/>
      <c r="R131" s="142"/>
      <c r="S131" s="134"/>
      <c r="T131" s="134"/>
      <c r="U131" s="134"/>
      <c r="V131" s="134"/>
      <c r="W131" s="142"/>
      <c r="X131" s="142"/>
      <c r="Y131" s="142"/>
      <c r="Z131" s="142"/>
      <c r="AA131" s="142"/>
      <c r="AB131" s="134"/>
      <c r="AC131" s="134"/>
      <c r="AD131" s="134"/>
      <c r="AE131" s="134"/>
      <c r="AF131" s="142"/>
      <c r="AG131" s="142"/>
      <c r="AH131" s="142"/>
      <c r="AI131" s="142"/>
      <c r="AJ131" s="142"/>
      <c r="AK131" s="142"/>
      <c r="AL131" s="142"/>
      <c r="AM131" s="142"/>
      <c r="AN131" s="142"/>
      <c r="AO131" s="142"/>
      <c r="AP131" s="142"/>
      <c r="AQ131" s="142"/>
      <c r="AR131" s="141"/>
      <c r="AS131" s="141"/>
      <c r="AT131" s="141"/>
      <c r="AU131" s="141"/>
      <c r="AV131" s="141"/>
      <c r="AW131" s="141"/>
      <c r="AX131" s="141"/>
      <c r="AY131" s="141"/>
      <c r="AZ131" s="141"/>
    </row>
    <row r="132" spans="1:52" ht="39" customHeight="1" thickBot="1" x14ac:dyDescent="0.3">
      <c r="A132" s="798" t="str">
        <f>'Приложение 1 (ОТЧЕТНЫЙ ПЕРИОД) '!A615:N615</f>
        <v>ИНЫЕ РАСХОДЫ МУНИЦИПАЛЬНЫХ ОБРАЗОВАНИЙ</v>
      </c>
      <c r="B132" s="799"/>
      <c r="C132" s="799"/>
      <c r="D132" s="799"/>
      <c r="E132" s="799"/>
      <c r="F132" s="799"/>
      <c r="G132" s="799"/>
      <c r="H132" s="799"/>
      <c r="I132" s="799"/>
      <c r="J132" s="799"/>
      <c r="K132" s="799"/>
      <c r="L132" s="799"/>
      <c r="M132" s="799"/>
      <c r="N132" s="800"/>
    </row>
    <row r="133" spans="1:52" s="28" customFormat="1" ht="7.5" customHeight="1" thickBot="1" x14ac:dyDescent="0.3">
      <c r="A133" s="51"/>
      <c r="B133" s="51"/>
      <c r="C133" s="51"/>
      <c r="D133" s="51"/>
      <c r="E133" s="51"/>
      <c r="F133" s="51"/>
      <c r="G133" s="51"/>
      <c r="H133" s="51"/>
      <c r="I133" s="51"/>
      <c r="J133" s="51"/>
      <c r="K133" s="259"/>
      <c r="L133" s="51"/>
      <c r="M133" s="51"/>
      <c r="N133" s="51"/>
      <c r="O133" s="149"/>
      <c r="P133" s="226"/>
      <c r="Q133" s="150"/>
      <c r="R133" s="150"/>
      <c r="S133" s="137"/>
      <c r="T133" s="137"/>
      <c r="U133" s="137"/>
      <c r="V133" s="137"/>
      <c r="W133" s="150"/>
      <c r="X133" s="150"/>
      <c r="Y133" s="150"/>
      <c r="Z133" s="150"/>
      <c r="AA133" s="150"/>
      <c r="AB133" s="137"/>
      <c r="AC133" s="137"/>
      <c r="AD133" s="137"/>
      <c r="AE133" s="137"/>
      <c r="AF133" s="150"/>
      <c r="AG133" s="150"/>
      <c r="AH133" s="150"/>
      <c r="AI133" s="150"/>
      <c r="AJ133" s="150"/>
      <c r="AK133" s="150"/>
      <c r="AL133" s="150"/>
      <c r="AM133" s="150"/>
      <c r="AN133" s="150"/>
      <c r="AO133" s="150"/>
      <c r="AP133" s="150"/>
      <c r="AQ133" s="150"/>
      <c r="AR133" s="149"/>
      <c r="AS133" s="149"/>
      <c r="AT133" s="149"/>
      <c r="AU133" s="149"/>
      <c r="AV133" s="149"/>
      <c r="AW133" s="149"/>
      <c r="AX133" s="149"/>
      <c r="AY133" s="149"/>
      <c r="AZ133" s="149"/>
    </row>
    <row r="134" spans="1:52" s="40" customFormat="1" ht="22.5" customHeight="1" x14ac:dyDescent="0.3">
      <c r="A134" s="724"/>
      <c r="B134" s="721" t="s">
        <v>44</v>
      </c>
      <c r="C134" s="731"/>
      <c r="D134" s="55" t="s">
        <v>7</v>
      </c>
      <c r="E134" s="60">
        <f>'Приложение 1 (ОТЧЕТНЫЙ ПЕРИОД) '!E617</f>
        <v>8.0398999999999994</v>
      </c>
      <c r="F134" s="60">
        <f>'Приложение 1 (ОТЧЕТНЫЙ ПЕРИОД) '!F617</f>
        <v>8.0398999999999994</v>
      </c>
      <c r="G134" s="60">
        <f>'Приложение 1 (ОТЧЕТНЫЙ ПЕРИОД) '!G617</f>
        <v>8.0398999999999994</v>
      </c>
      <c r="H134" s="60">
        <f>'Приложение 1 (ОТЧЕТНЫЙ ПЕРИОД) '!H617</f>
        <v>0</v>
      </c>
      <c r="I134" s="60">
        <f>'Приложение 1 (ОТЧЕТНЫЙ ПЕРИОД) '!I617</f>
        <v>0</v>
      </c>
      <c r="J134" s="727"/>
      <c r="K134" s="275">
        <f>'Приложение 1 (ОТЧЕТНЫЙ ПЕРИОД) '!K617</f>
        <v>0</v>
      </c>
      <c r="L134" s="60">
        <f>'Приложение 1 (ОТЧЕТНЫЙ ПЕРИОД) '!L617</f>
        <v>0</v>
      </c>
      <c r="M134" s="60">
        <f>'Приложение 1 (ОТЧЕТНЫЙ ПЕРИОД) '!M617</f>
        <v>0</v>
      </c>
      <c r="N134" s="61">
        <f>'Приложение 1 (ОТЧЕТНЫЙ ПЕРИОД) '!N617</f>
        <v>8.0398999999999994</v>
      </c>
      <c r="O134" s="151"/>
      <c r="P134" s="226"/>
      <c r="Q134" s="152"/>
      <c r="R134" s="795" t="str">
        <f>B134</f>
        <v>Всего субсидий из бюджета на инвестиционные цели вне национальных проектов</v>
      </c>
      <c r="S134" s="731" t="str">
        <f>D134</f>
        <v>Всего</v>
      </c>
      <c r="T134" s="98">
        <f>E134</f>
        <v>8.0398999999999994</v>
      </c>
      <c r="U134" s="98">
        <f t="shared" ref="U134:V134" si="35">F134</f>
        <v>8.0398999999999994</v>
      </c>
      <c r="V134" s="98">
        <f t="shared" si="35"/>
        <v>8.0398999999999994</v>
      </c>
      <c r="W134" s="98">
        <f>F134/E134%</f>
        <v>100</v>
      </c>
      <c r="X134" s="163">
        <f>G134/F134%</f>
        <v>100</v>
      </c>
      <c r="Y134" s="324">
        <f>V134/T134%</f>
        <v>100</v>
      </c>
      <c r="Z134" s="152"/>
      <c r="AH134" s="152"/>
      <c r="AI134" s="152"/>
      <c r="AJ134" s="152"/>
      <c r="AK134" s="152"/>
      <c r="AL134" s="152"/>
      <c r="AM134" s="152"/>
      <c r="AN134" s="152"/>
      <c r="AO134" s="152"/>
      <c r="AP134" s="152"/>
      <c r="AQ134" s="152"/>
      <c r="AR134" s="151"/>
      <c r="AS134" s="151"/>
      <c r="AT134" s="151"/>
      <c r="AU134" s="151"/>
      <c r="AV134" s="151"/>
      <c r="AW134" s="151"/>
      <c r="AX134" s="151"/>
      <c r="AY134" s="151"/>
      <c r="AZ134" s="151"/>
    </row>
    <row r="135" spans="1:52" s="40" customFormat="1" ht="22.5" customHeight="1" x14ac:dyDescent="0.3">
      <c r="A135" s="725"/>
      <c r="B135" s="722"/>
      <c r="C135" s="732"/>
      <c r="D135" s="50" t="s">
        <v>16</v>
      </c>
      <c r="E135" s="75">
        <f>'Приложение 1 (ОТЧЕТНЫЙ ПЕРИОД) '!E618</f>
        <v>0.42499999999999999</v>
      </c>
      <c r="F135" s="75">
        <f>'Приложение 1 (ОТЧЕТНЫЙ ПЕРИОД) '!F618</f>
        <v>0.42499999999999999</v>
      </c>
      <c r="G135" s="75">
        <f>'Приложение 1 (ОТЧЕТНЫЙ ПЕРИОД) '!G618</f>
        <v>0.42499999999999999</v>
      </c>
      <c r="H135" s="75">
        <f>'Приложение 1 (ОТЧЕТНЫЙ ПЕРИОД) '!H618</f>
        <v>0</v>
      </c>
      <c r="I135" s="75">
        <f>'Приложение 1 (ОТЧЕТНЫЙ ПЕРИОД) '!I618</f>
        <v>0</v>
      </c>
      <c r="J135" s="728"/>
      <c r="K135" s="276">
        <f>'Приложение 1 (ОТЧЕТНЫЙ ПЕРИОД) '!K618</f>
        <v>0</v>
      </c>
      <c r="L135" s="75">
        <f>'Приложение 1 (ОТЧЕТНЫЙ ПЕРИОД) '!L618</f>
        <v>0</v>
      </c>
      <c r="M135" s="75">
        <f>'Приложение 1 (ОТЧЕТНЫЙ ПЕРИОД) '!M618</f>
        <v>0</v>
      </c>
      <c r="N135" s="92">
        <f>'Приложение 1 (ОТЧЕТНЫЙ ПЕРИОД) '!N618</f>
        <v>0.42499999999999999</v>
      </c>
      <c r="O135" s="151"/>
      <c r="P135" s="226"/>
      <c r="Q135" s="152"/>
      <c r="R135" s="796"/>
      <c r="S135" s="732"/>
      <c r="T135" s="159"/>
      <c r="U135" s="159"/>
      <c r="V135" s="159"/>
      <c r="W135" s="155"/>
      <c r="X135" s="156"/>
      <c r="Y135" s="152"/>
      <c r="Z135" s="152"/>
      <c r="AH135" s="152"/>
      <c r="AI135" s="152"/>
      <c r="AJ135" s="152"/>
      <c r="AK135" s="152"/>
      <c r="AL135" s="152"/>
      <c r="AM135" s="152"/>
      <c r="AN135" s="152"/>
      <c r="AO135" s="152"/>
      <c r="AP135" s="152"/>
      <c r="AQ135" s="152"/>
      <c r="AR135" s="151"/>
      <c r="AS135" s="151"/>
      <c r="AT135" s="151"/>
      <c r="AU135" s="151"/>
      <c r="AV135" s="151"/>
      <c r="AW135" s="151"/>
      <c r="AX135" s="151"/>
      <c r="AY135" s="151"/>
      <c r="AZ135" s="151"/>
    </row>
    <row r="136" spans="1:52" s="40" customFormat="1" ht="22.5" customHeight="1" x14ac:dyDescent="0.3">
      <c r="A136" s="725"/>
      <c r="B136" s="722"/>
      <c r="C136" s="732"/>
      <c r="D136" s="50" t="s">
        <v>8</v>
      </c>
      <c r="E136" s="75">
        <f>'Приложение 1 (ОТЧЕТНЫЙ ПЕРИОД) '!E619</f>
        <v>7.5350000000000001</v>
      </c>
      <c r="F136" s="75">
        <f>'Приложение 1 (ОТЧЕТНЫЙ ПЕРИОД) '!F619</f>
        <v>7.5350000000000001</v>
      </c>
      <c r="G136" s="75">
        <f>'Приложение 1 (ОТЧЕТНЫЙ ПЕРИОД) '!G619</f>
        <v>7.5350000000000001</v>
      </c>
      <c r="H136" s="75">
        <f>'Приложение 1 (ОТЧЕТНЫЙ ПЕРИОД) '!H619</f>
        <v>0</v>
      </c>
      <c r="I136" s="75">
        <f>'Приложение 1 (ОТЧЕТНЫЙ ПЕРИОД) '!I619</f>
        <v>0</v>
      </c>
      <c r="J136" s="728"/>
      <c r="K136" s="276">
        <f>'Приложение 1 (ОТЧЕТНЫЙ ПЕРИОД) '!K619</f>
        <v>0</v>
      </c>
      <c r="L136" s="75">
        <f>'Приложение 1 (ОТЧЕТНЫЙ ПЕРИОД) '!L619</f>
        <v>0</v>
      </c>
      <c r="M136" s="75">
        <f>'Приложение 1 (ОТЧЕТНЫЙ ПЕРИОД) '!M619</f>
        <v>0</v>
      </c>
      <c r="N136" s="92">
        <f>'Приложение 1 (ОТЧЕТНЫЙ ПЕРИОД) '!N619</f>
        <v>7.5350000000000001</v>
      </c>
      <c r="O136" s="151"/>
      <c r="P136" s="226"/>
      <c r="Q136" s="152"/>
      <c r="R136" s="796"/>
      <c r="S136" s="732"/>
      <c r="T136" s="159"/>
      <c r="U136" s="159"/>
      <c r="V136" s="159"/>
      <c r="W136" s="155"/>
      <c r="X136" s="156"/>
      <c r="Y136" s="152"/>
      <c r="Z136" s="152"/>
      <c r="AH136" s="152"/>
      <c r="AI136" s="152"/>
      <c r="AJ136" s="152"/>
      <c r="AK136" s="152"/>
      <c r="AL136" s="152"/>
      <c r="AM136" s="152"/>
      <c r="AN136" s="152"/>
      <c r="AO136" s="152"/>
      <c r="AP136" s="152"/>
      <c r="AQ136" s="152"/>
      <c r="AR136" s="151"/>
      <c r="AS136" s="151"/>
      <c r="AT136" s="151"/>
      <c r="AU136" s="151"/>
      <c r="AV136" s="151"/>
      <c r="AW136" s="151"/>
      <c r="AX136" s="151"/>
      <c r="AY136" s="151"/>
      <c r="AZ136" s="151"/>
    </row>
    <row r="137" spans="1:52" s="40" customFormat="1" ht="22.5" customHeight="1" thickBot="1" x14ac:dyDescent="0.35">
      <c r="A137" s="726"/>
      <c r="B137" s="723"/>
      <c r="C137" s="733"/>
      <c r="D137" s="364" t="s">
        <v>9</v>
      </c>
      <c r="E137" s="365">
        <f>'Приложение 1 (ОТЧЕТНЫЙ ПЕРИОД) '!E620</f>
        <v>7.9899999999999999E-2</v>
      </c>
      <c r="F137" s="365">
        <f>'Приложение 1 (ОТЧЕТНЫЙ ПЕРИОД) '!F620</f>
        <v>7.9899999999999999E-2</v>
      </c>
      <c r="G137" s="365">
        <f>'Приложение 1 (ОТЧЕТНЫЙ ПЕРИОД) '!G620</f>
        <v>7.9899999999999999E-2</v>
      </c>
      <c r="H137" s="365">
        <f>'Приложение 1 (ОТЧЕТНЫЙ ПЕРИОД) '!H620</f>
        <v>0</v>
      </c>
      <c r="I137" s="365">
        <f>'Приложение 1 (ОТЧЕТНЫЙ ПЕРИОД) '!I620</f>
        <v>0</v>
      </c>
      <c r="J137" s="729"/>
      <c r="K137" s="399">
        <f>'Приложение 1 (ОТЧЕТНЫЙ ПЕРИОД) '!K620</f>
        <v>0</v>
      </c>
      <c r="L137" s="365">
        <f>'Приложение 1 (ОТЧЕТНЫЙ ПЕРИОД) '!L620</f>
        <v>0</v>
      </c>
      <c r="M137" s="365">
        <f>'Приложение 1 (ОТЧЕТНЫЙ ПЕРИОД) '!M620</f>
        <v>0</v>
      </c>
      <c r="N137" s="369">
        <f>'Приложение 1 (ОТЧЕТНЫЙ ПЕРИОД) '!N620</f>
        <v>7.9899999999999999E-2</v>
      </c>
      <c r="O137" s="151"/>
      <c r="P137" s="226"/>
      <c r="Q137" s="152"/>
      <c r="R137" s="797"/>
      <c r="S137" s="733"/>
      <c r="T137" s="160"/>
      <c r="U137" s="160"/>
      <c r="V137" s="160"/>
      <c r="W137" s="157"/>
      <c r="X137" s="158"/>
      <c r="Y137" s="152"/>
      <c r="Z137" s="152"/>
      <c r="AH137" s="152"/>
      <c r="AI137" s="152"/>
      <c r="AJ137" s="152"/>
      <c r="AK137" s="152"/>
      <c r="AL137" s="152"/>
      <c r="AM137" s="152"/>
      <c r="AN137" s="152"/>
      <c r="AO137" s="152"/>
      <c r="AP137" s="152"/>
      <c r="AQ137" s="152"/>
      <c r="AR137" s="151"/>
      <c r="AS137" s="151"/>
      <c r="AT137" s="151"/>
      <c r="AU137" s="151"/>
      <c r="AV137" s="151"/>
      <c r="AW137" s="151"/>
      <c r="AX137" s="151"/>
      <c r="AY137" s="151"/>
      <c r="AZ137" s="151"/>
    </row>
    <row r="138" spans="1:52" ht="23.25" x14ac:dyDescent="0.35">
      <c r="C138" s="95"/>
      <c r="D138" s="96" t="s">
        <v>71</v>
      </c>
      <c r="E138" s="97">
        <f>E135+E136+E137</f>
        <v>8.0398999999999994</v>
      </c>
      <c r="F138" s="97">
        <f>F135+F136+F137</f>
        <v>8.0398999999999994</v>
      </c>
      <c r="G138" s="97">
        <f>G135+G136+G137</f>
        <v>8.0398999999999994</v>
      </c>
      <c r="H138" s="97">
        <f>H135+H136+H137</f>
        <v>0</v>
      </c>
      <c r="I138" s="97">
        <f>I135+I136+I137</f>
        <v>0</v>
      </c>
      <c r="J138" s="97"/>
      <c r="K138" s="273">
        <f>K135+K136+K137</f>
        <v>0</v>
      </c>
      <c r="L138" s="97">
        <f>L135+L136+L137</f>
        <v>0</v>
      </c>
      <c r="M138" s="97">
        <f>M135+M136+M137</f>
        <v>0</v>
      </c>
      <c r="N138" s="97">
        <f>N135+N136+N137</f>
        <v>8.0398999999999994</v>
      </c>
      <c r="O138" s="146"/>
      <c r="P138" s="230">
        <f>SUM(E138:O138)</f>
        <v>32.159599999999998</v>
      </c>
    </row>
    <row r="139" spans="1:52" ht="23.25" x14ac:dyDescent="0.35">
      <c r="D139" s="94" t="s">
        <v>71</v>
      </c>
      <c r="E139" s="93">
        <f>E138-E134</f>
        <v>0</v>
      </c>
      <c r="F139" s="93">
        <f>F138-F134</f>
        <v>0</v>
      </c>
      <c r="G139" s="93">
        <f>G138-G134</f>
        <v>0</v>
      </c>
      <c r="H139" s="93">
        <f>H138-H134</f>
        <v>0</v>
      </c>
      <c r="I139" s="93">
        <f>I138-I134</f>
        <v>0</v>
      </c>
      <c r="J139" s="93"/>
      <c r="K139" s="274">
        <f>K138-K134</f>
        <v>0</v>
      </c>
      <c r="L139" s="93">
        <f>L138-L134</f>
        <v>0</v>
      </c>
      <c r="M139" s="93">
        <f>M138-M134</f>
        <v>0</v>
      </c>
      <c r="N139" s="93">
        <f>N138-N134</f>
        <v>0</v>
      </c>
      <c r="P139" s="229">
        <f>SUM(E139:O139)</f>
        <v>0</v>
      </c>
    </row>
    <row r="140" spans="1:52" x14ac:dyDescent="0.3">
      <c r="R140" s="234"/>
      <c r="S140" s="235"/>
      <c r="T140" s="235"/>
      <c r="U140" s="235"/>
      <c r="V140" s="235"/>
      <c r="W140" s="234"/>
      <c r="X140" s="234"/>
    </row>
    <row r="141" spans="1:52" ht="30.75" x14ac:dyDescent="0.3">
      <c r="R141" s="236" t="s">
        <v>78</v>
      </c>
      <c r="S141" s="235"/>
      <c r="T141" s="235"/>
      <c r="U141" s="235"/>
      <c r="V141" s="235"/>
      <c r="W141" s="234"/>
      <c r="X141" s="234"/>
    </row>
    <row r="143" spans="1:52" ht="30" x14ac:dyDescent="0.3">
      <c r="Y143" s="403" t="s">
        <v>77</v>
      </c>
    </row>
    <row r="144" spans="1:52" ht="57" customHeight="1" thickBot="1" x14ac:dyDescent="0.35">
      <c r="R144" s="180" t="str">
        <f>R3</f>
        <v>Текущее исполнение показателей, %, 2020 год</v>
      </c>
      <c r="W144" s="140"/>
      <c r="X144" s="140"/>
      <c r="Y144" s="328" t="s">
        <v>88</v>
      </c>
    </row>
    <row r="145" spans="18:27" ht="219" customHeight="1" thickBot="1" x14ac:dyDescent="0.35">
      <c r="R145" s="153" t="str">
        <f>R4</f>
        <v>городской округ (муниципальный р-н)</v>
      </c>
      <c r="S145" s="154" t="str">
        <f>S4</f>
        <v>Вид бюджета</v>
      </c>
      <c r="T145" s="154" t="str">
        <f t="shared" ref="T145:Y145" si="36">T4</f>
        <v>2020 г. 
(план в соответствии с бюджетом)</v>
      </c>
      <c r="U145" s="154" t="str">
        <f t="shared" si="36"/>
        <v>сумма подписанного контракта по мероприятию</v>
      </c>
      <c r="V145" s="195" t="str">
        <f t="shared" si="36"/>
        <v>профинанси-ровано (кассовый расход) /исполнение 
на 01.01.2021</v>
      </c>
      <c r="W145" s="154" t="str">
        <f t="shared" si="36"/>
        <v>%,  подписанного контракта по мероприятию от запланированного, (законтрактовано)</v>
      </c>
      <c r="X145" s="154" t="str">
        <f t="shared" si="36"/>
        <v xml:space="preserve">%, профинансировано (кассовый расход) /исполнение (от закантрактованного) 
</v>
      </c>
      <c r="Y145" s="329" t="str">
        <f t="shared" si="36"/>
        <v>%,  профинансировано (кассовый расход)/исполнение от ПЛАНА</v>
      </c>
    </row>
    <row r="146" spans="18:27" ht="33" x14ac:dyDescent="0.3">
      <c r="R146" s="789" t="str">
        <f>R5</f>
        <v xml:space="preserve">ВСЕГО </v>
      </c>
      <c r="S146" s="333" t="str">
        <f>S5</f>
        <v>Всего</v>
      </c>
      <c r="T146" s="334">
        <f t="shared" ref="T146:Y146" si="37">T5</f>
        <v>131.035419179</v>
      </c>
      <c r="U146" s="334">
        <f t="shared" si="37"/>
        <v>131.035419179</v>
      </c>
      <c r="V146" s="334">
        <f t="shared" si="37"/>
        <v>131.035881179</v>
      </c>
      <c r="W146" s="334">
        <f t="shared" si="37"/>
        <v>99.999999999999986</v>
      </c>
      <c r="X146" s="334">
        <f t="shared" si="37"/>
        <v>100.00035257642772</v>
      </c>
      <c r="Y146" s="350">
        <f t="shared" si="37"/>
        <v>100.00035257642772</v>
      </c>
      <c r="Z146" s="347" t="s">
        <v>102</v>
      </c>
    </row>
    <row r="147" spans="18:27" ht="30.75" x14ac:dyDescent="0.3">
      <c r="R147" s="790"/>
      <c r="S147" s="335"/>
      <c r="T147" s="336"/>
      <c r="U147" s="336"/>
      <c r="V147" s="336"/>
      <c r="W147" s="337"/>
      <c r="X147" s="338"/>
      <c r="Y147" s="351"/>
    </row>
    <row r="148" spans="18:27" ht="30.75" x14ac:dyDescent="0.3">
      <c r="R148" s="790"/>
      <c r="S148" s="335"/>
      <c r="T148" s="336"/>
      <c r="U148" s="336"/>
      <c r="V148" s="336"/>
      <c r="W148" s="337"/>
      <c r="X148" s="338"/>
      <c r="Y148" s="351"/>
    </row>
    <row r="149" spans="18:27" ht="31.5" thickBot="1" x14ac:dyDescent="0.35">
      <c r="R149" s="791"/>
      <c r="S149" s="339"/>
      <c r="T149" s="340"/>
      <c r="U149" s="340"/>
      <c r="V149" s="340"/>
      <c r="W149" s="341"/>
      <c r="X149" s="342"/>
      <c r="Y149" s="351"/>
    </row>
    <row r="150" spans="18:27" ht="65.25" customHeight="1" x14ac:dyDescent="0.3">
      <c r="R150" s="807" t="str">
        <f>R18</f>
        <v xml:space="preserve">Всего по мероприятиям 
национальных проектов  </v>
      </c>
      <c r="S150" s="277" t="str">
        <f>S18</f>
        <v>Всего</v>
      </c>
      <c r="T150" s="284">
        <f t="shared" ref="T150:X150" si="38">T18</f>
        <v>122.995519179</v>
      </c>
      <c r="U150" s="284">
        <f t="shared" si="38"/>
        <v>122.995519179</v>
      </c>
      <c r="V150" s="284">
        <f t="shared" si="38"/>
        <v>122.995981179</v>
      </c>
      <c r="W150" s="284">
        <f t="shared" si="38"/>
        <v>100</v>
      </c>
      <c r="X150" s="284">
        <f t="shared" si="38"/>
        <v>100.00037562343985</v>
      </c>
      <c r="Y150" s="352">
        <f t="shared" ref="Y150" si="39">Y18</f>
        <v>100.00037562343985</v>
      </c>
      <c r="Z150" s="349" t="s">
        <v>110</v>
      </c>
      <c r="AA150" s="348"/>
    </row>
    <row r="151" spans="18:27" ht="30" x14ac:dyDescent="0.3">
      <c r="R151" s="808"/>
      <c r="S151" s="159"/>
      <c r="T151" s="278"/>
      <c r="U151" s="331"/>
      <c r="V151" s="331"/>
      <c r="W151" s="332"/>
      <c r="X151" s="330"/>
      <c r="Y151" s="353" t="s">
        <v>88</v>
      </c>
    </row>
    <row r="152" spans="18:27" ht="30.75" x14ac:dyDescent="0.3">
      <c r="R152" s="808"/>
      <c r="S152" s="159"/>
      <c r="T152" s="278"/>
      <c r="U152" s="278"/>
      <c r="V152" s="278"/>
      <c r="W152" s="279"/>
      <c r="X152" s="280"/>
      <c r="Y152" s="346"/>
    </row>
    <row r="153" spans="18:27" ht="31.5" thickBot="1" x14ac:dyDescent="0.35">
      <c r="R153" s="809"/>
      <c r="S153" s="160"/>
      <c r="T153" s="281"/>
      <c r="U153" s="281"/>
      <c r="V153" s="281"/>
      <c r="W153" s="282"/>
      <c r="X153" s="283"/>
      <c r="Y153" s="346"/>
    </row>
    <row r="154" spans="18:27" ht="30" x14ac:dyDescent="0.3">
      <c r="R154" s="783" t="str">
        <f t="shared" ref="R154:X154" si="40">R36</f>
        <v>ДЕМОГРАФИЯ</v>
      </c>
      <c r="S154" s="161" t="str">
        <f t="shared" si="40"/>
        <v>Всего</v>
      </c>
      <c r="T154" s="285">
        <f t="shared" si="40"/>
        <v>1.504068</v>
      </c>
      <c r="U154" s="285">
        <f t="shared" si="40"/>
        <v>1.504068</v>
      </c>
      <c r="V154" s="285">
        <f t="shared" si="40"/>
        <v>1.504068</v>
      </c>
      <c r="W154" s="285">
        <f t="shared" si="40"/>
        <v>100</v>
      </c>
      <c r="X154" s="285">
        <f t="shared" si="40"/>
        <v>100</v>
      </c>
      <c r="Y154" s="354">
        <f t="shared" ref="Y154" si="41">Y36</f>
        <v>100</v>
      </c>
    </row>
    <row r="155" spans="18:27" ht="30" x14ac:dyDescent="0.3">
      <c r="R155" s="784"/>
      <c r="S155" s="159"/>
      <c r="T155" s="278"/>
      <c r="U155" s="278"/>
      <c r="V155" s="278"/>
      <c r="W155" s="279"/>
      <c r="X155" s="280"/>
      <c r="Y155" s="355"/>
    </row>
    <row r="156" spans="18:27" ht="30" x14ac:dyDescent="0.3">
      <c r="R156" s="784"/>
      <c r="S156" s="159"/>
      <c r="T156" s="278"/>
      <c r="U156" s="278"/>
      <c r="V156" s="278"/>
      <c r="W156" s="279"/>
      <c r="X156" s="280"/>
      <c r="Y156" s="355"/>
    </row>
    <row r="157" spans="18:27" ht="30.75" thickBot="1" x14ac:dyDescent="0.35">
      <c r="R157" s="785"/>
      <c r="S157" s="160"/>
      <c r="T157" s="281"/>
      <c r="U157" s="281"/>
      <c r="V157" s="281"/>
      <c r="W157" s="282"/>
      <c r="X157" s="283"/>
      <c r="Y157" s="356"/>
    </row>
    <row r="158" spans="18:27" ht="30" x14ac:dyDescent="0.3">
      <c r="R158" s="783" t="str">
        <f t="shared" ref="R158:X158" si="42">R43</f>
        <v>ЗДРАВООХРАНЕНИЕ</v>
      </c>
      <c r="S158" s="161" t="str">
        <f t="shared" si="42"/>
        <v>Всего</v>
      </c>
      <c r="T158" s="285">
        <f t="shared" si="42"/>
        <v>0</v>
      </c>
      <c r="U158" s="285">
        <f t="shared" si="42"/>
        <v>0</v>
      </c>
      <c r="V158" s="285">
        <f t="shared" si="42"/>
        <v>0</v>
      </c>
      <c r="W158" s="285" t="e">
        <f t="shared" si="42"/>
        <v>#DIV/0!</v>
      </c>
      <c r="X158" s="285" t="e">
        <f t="shared" si="42"/>
        <v>#DIV/0!</v>
      </c>
      <c r="Y158" s="354" t="e">
        <f t="shared" ref="Y158" si="43">Y43</f>
        <v>#DIV/0!</v>
      </c>
    </row>
    <row r="159" spans="18:27" ht="30" x14ac:dyDescent="0.3">
      <c r="R159" s="784"/>
      <c r="S159" s="159"/>
      <c r="T159" s="278"/>
      <c r="U159" s="278"/>
      <c r="V159" s="278"/>
      <c r="W159" s="279"/>
      <c r="X159" s="280"/>
      <c r="Y159" s="355"/>
    </row>
    <row r="160" spans="18:27" ht="30" x14ac:dyDescent="0.3">
      <c r="R160" s="784"/>
      <c r="S160" s="159"/>
      <c r="T160" s="278"/>
      <c r="U160" s="278"/>
      <c r="V160" s="278"/>
      <c r="W160" s="279"/>
      <c r="X160" s="280"/>
      <c r="Y160" s="355"/>
    </row>
    <row r="161" spans="18:25" ht="30.75" thickBot="1" x14ac:dyDescent="0.35">
      <c r="R161" s="785"/>
      <c r="S161" s="160"/>
      <c r="T161" s="281"/>
      <c r="U161" s="281"/>
      <c r="V161" s="281"/>
      <c r="W161" s="282"/>
      <c r="X161" s="283"/>
      <c r="Y161" s="356"/>
    </row>
    <row r="162" spans="18:25" ht="30" x14ac:dyDescent="0.3">
      <c r="R162" s="783" t="str">
        <f t="shared" ref="R162:X162" si="44">R61</f>
        <v>ОБРАЗОВАНИЕ</v>
      </c>
      <c r="S162" s="161" t="str">
        <f t="shared" si="44"/>
        <v>Всего</v>
      </c>
      <c r="T162" s="285">
        <f t="shared" si="44"/>
        <v>8.6911849999999991</v>
      </c>
      <c r="U162" s="285">
        <f t="shared" si="44"/>
        <v>8.6911849999999991</v>
      </c>
      <c r="V162" s="285">
        <f t="shared" si="44"/>
        <v>8.6911849999999991</v>
      </c>
      <c r="W162" s="285">
        <f t="shared" si="44"/>
        <v>100</v>
      </c>
      <c r="X162" s="285">
        <f t="shared" si="44"/>
        <v>100</v>
      </c>
      <c r="Y162" s="354">
        <f t="shared" ref="Y162" si="45">Y61</f>
        <v>100</v>
      </c>
    </row>
    <row r="163" spans="18:25" ht="30" x14ac:dyDescent="0.3">
      <c r="R163" s="784"/>
      <c r="S163" s="159"/>
      <c r="T163" s="278"/>
      <c r="U163" s="278"/>
      <c r="V163" s="278"/>
      <c r="W163" s="279"/>
      <c r="X163" s="280"/>
      <c r="Y163" s="355"/>
    </row>
    <row r="164" spans="18:25" ht="30" x14ac:dyDescent="0.3">
      <c r="R164" s="784"/>
      <c r="S164" s="159"/>
      <c r="T164" s="278"/>
      <c r="U164" s="278"/>
      <c r="V164" s="278"/>
      <c r="W164" s="279"/>
      <c r="X164" s="280"/>
      <c r="Y164" s="355"/>
    </row>
    <row r="165" spans="18:25" ht="30.75" thickBot="1" x14ac:dyDescent="0.35">
      <c r="R165" s="785"/>
      <c r="S165" s="160"/>
      <c r="T165" s="281"/>
      <c r="U165" s="281"/>
      <c r="V165" s="281"/>
      <c r="W165" s="282"/>
      <c r="X165" s="283"/>
      <c r="Y165" s="356"/>
    </row>
    <row r="166" spans="18:25" ht="30" x14ac:dyDescent="0.3">
      <c r="R166" s="783" t="str">
        <f t="shared" ref="R166:X166" si="46">R68</f>
        <v>ЖИЛЬЕ И ГОРОДСКАЯ СРЕДА</v>
      </c>
      <c r="S166" s="161" t="str">
        <f t="shared" si="46"/>
        <v>Всего</v>
      </c>
      <c r="T166" s="285">
        <f t="shared" si="46"/>
        <v>47.952139649999992</v>
      </c>
      <c r="U166" s="285">
        <f t="shared" si="46"/>
        <v>47.952139649999992</v>
      </c>
      <c r="V166" s="285">
        <f t="shared" si="46"/>
        <v>47.952139649999992</v>
      </c>
      <c r="W166" s="285">
        <f t="shared" si="46"/>
        <v>100</v>
      </c>
      <c r="X166" s="285">
        <f t="shared" si="46"/>
        <v>100</v>
      </c>
      <c r="Y166" s="354">
        <f t="shared" ref="Y166" si="47">Y68</f>
        <v>100</v>
      </c>
    </row>
    <row r="167" spans="18:25" ht="30" x14ac:dyDescent="0.3">
      <c r="R167" s="784"/>
      <c r="S167" s="159"/>
      <c r="T167" s="278"/>
      <c r="U167" s="278"/>
      <c r="V167" s="278"/>
      <c r="W167" s="279"/>
      <c r="X167" s="280"/>
      <c r="Y167" s="355"/>
    </row>
    <row r="168" spans="18:25" ht="30" x14ac:dyDescent="0.3">
      <c r="R168" s="784"/>
      <c r="S168" s="159"/>
      <c r="T168" s="278"/>
      <c r="U168" s="278"/>
      <c r="V168" s="278"/>
      <c r="W168" s="279"/>
      <c r="X168" s="280"/>
      <c r="Y168" s="355"/>
    </row>
    <row r="169" spans="18:25" ht="30.75" thickBot="1" x14ac:dyDescent="0.35">
      <c r="R169" s="785"/>
      <c r="S169" s="160"/>
      <c r="T169" s="281"/>
      <c r="U169" s="281"/>
      <c r="V169" s="281"/>
      <c r="W169" s="282"/>
      <c r="X169" s="283"/>
      <c r="Y169" s="356"/>
    </row>
    <row r="170" spans="18:25" ht="30" x14ac:dyDescent="0.3">
      <c r="R170" s="783" t="str">
        <f t="shared" ref="R170:X170" si="48">R75</f>
        <v>ЭКОЛОГИЯ</v>
      </c>
      <c r="S170" s="161" t="str">
        <f t="shared" si="48"/>
        <v>Всего</v>
      </c>
      <c r="T170" s="285">
        <f t="shared" si="48"/>
        <v>0</v>
      </c>
      <c r="U170" s="285">
        <f t="shared" si="48"/>
        <v>0</v>
      </c>
      <c r="V170" s="285">
        <f t="shared" si="48"/>
        <v>0</v>
      </c>
      <c r="W170" s="285" t="e">
        <f t="shared" si="48"/>
        <v>#DIV/0!</v>
      </c>
      <c r="X170" s="285" t="e">
        <f t="shared" si="48"/>
        <v>#DIV/0!</v>
      </c>
      <c r="Y170" s="354" t="e">
        <f t="shared" ref="Y170" si="49">Y75</f>
        <v>#DIV/0!</v>
      </c>
    </row>
    <row r="171" spans="18:25" ht="30" x14ac:dyDescent="0.3">
      <c r="R171" s="784"/>
      <c r="S171" s="159"/>
      <c r="T171" s="278"/>
      <c r="U171" s="278"/>
      <c r="V171" s="278"/>
      <c r="W171" s="279"/>
      <c r="X171" s="280"/>
      <c r="Y171" s="355"/>
    </row>
    <row r="172" spans="18:25" ht="30" x14ac:dyDescent="0.3">
      <c r="R172" s="784"/>
      <c r="S172" s="159"/>
      <c r="T172" s="278"/>
      <c r="U172" s="278"/>
      <c r="V172" s="278"/>
      <c r="W172" s="279"/>
      <c r="X172" s="280"/>
      <c r="Y172" s="355"/>
    </row>
    <row r="173" spans="18:25" ht="30.75" thickBot="1" x14ac:dyDescent="0.35">
      <c r="R173" s="785"/>
      <c r="S173" s="160"/>
      <c r="T173" s="281"/>
      <c r="U173" s="281"/>
      <c r="V173" s="281"/>
      <c r="W173" s="282"/>
      <c r="X173" s="283"/>
      <c r="Y173" s="356"/>
    </row>
    <row r="174" spans="18:25" ht="30" x14ac:dyDescent="0.3">
      <c r="R174" s="783" t="str">
        <f t="shared" ref="R174:X174" si="50">R82</f>
        <v>БЕЗОПАСНЫЕ И КАЧЕСТВЕННЫЕ АВТОМОБИЛЬНЫЕ ДОРОГИ</v>
      </c>
      <c r="S174" s="161" t="str">
        <f t="shared" si="50"/>
        <v>Всего</v>
      </c>
      <c r="T174" s="285">
        <f t="shared" si="50"/>
        <v>51.894350000000003</v>
      </c>
      <c r="U174" s="285">
        <f t="shared" si="50"/>
        <v>51.894350000000003</v>
      </c>
      <c r="V174" s="285">
        <f t="shared" si="50"/>
        <v>51.894812000000002</v>
      </c>
      <c r="W174" s="285">
        <f t="shared" si="50"/>
        <v>100</v>
      </c>
      <c r="X174" s="285">
        <f t="shared" si="50"/>
        <v>100.00089027032809</v>
      </c>
      <c r="Y174" s="354">
        <f t="shared" ref="Y174" si="51">Y82</f>
        <v>100.00089027032809</v>
      </c>
    </row>
    <row r="175" spans="18:25" ht="30" x14ac:dyDescent="0.3">
      <c r="R175" s="784"/>
      <c r="S175" s="159"/>
      <c r="T175" s="278"/>
      <c r="U175" s="278"/>
      <c r="V175" s="278"/>
      <c r="W175" s="279"/>
      <c r="X175" s="280"/>
      <c r="Y175" s="355"/>
    </row>
    <row r="176" spans="18:25" ht="42.75" customHeight="1" x14ac:dyDescent="0.3">
      <c r="R176" s="784"/>
      <c r="S176" s="159"/>
      <c r="T176" s="278"/>
      <c r="U176" s="278"/>
      <c r="V176" s="278"/>
      <c r="W176" s="279"/>
      <c r="X176" s="280"/>
      <c r="Y176" s="355"/>
    </row>
    <row r="177" spans="18:25" ht="30.75" thickBot="1" x14ac:dyDescent="0.35">
      <c r="R177" s="785"/>
      <c r="S177" s="160"/>
      <c r="T177" s="281"/>
      <c r="U177" s="281"/>
      <c r="V177" s="281"/>
      <c r="W177" s="282"/>
      <c r="X177" s="283"/>
      <c r="Y177" s="356"/>
    </row>
    <row r="178" spans="18:25" ht="30" x14ac:dyDescent="0.3">
      <c r="R178" s="783" t="str">
        <f t="shared" ref="R178:X178" si="52">R89</f>
        <v>ПРОИЗВОДИТЕЛЬНОСТЬ ТРУДА</v>
      </c>
      <c r="S178" s="161" t="str">
        <f t="shared" si="52"/>
        <v>Всего</v>
      </c>
      <c r="T178" s="285">
        <f t="shared" si="52"/>
        <v>0</v>
      </c>
      <c r="U178" s="285">
        <f t="shared" si="52"/>
        <v>0</v>
      </c>
      <c r="V178" s="285">
        <f t="shared" si="52"/>
        <v>0</v>
      </c>
      <c r="W178" s="285" t="e">
        <f t="shared" si="52"/>
        <v>#DIV/0!</v>
      </c>
      <c r="X178" s="285" t="e">
        <f t="shared" si="52"/>
        <v>#DIV/0!</v>
      </c>
      <c r="Y178" s="354" t="e">
        <f t="shared" ref="Y178" si="53">Y89</f>
        <v>#DIV/0!</v>
      </c>
    </row>
    <row r="179" spans="18:25" ht="30" x14ac:dyDescent="0.3">
      <c r="R179" s="784"/>
      <c r="S179" s="159"/>
      <c r="T179" s="278"/>
      <c r="U179" s="278"/>
      <c r="V179" s="278"/>
      <c r="W179" s="279"/>
      <c r="X179" s="280"/>
      <c r="Y179" s="355"/>
    </row>
    <row r="180" spans="18:25" ht="30" x14ac:dyDescent="0.3">
      <c r="R180" s="784"/>
      <c r="S180" s="159"/>
      <c r="T180" s="278"/>
      <c r="U180" s="278"/>
      <c r="V180" s="278"/>
      <c r="W180" s="279"/>
      <c r="X180" s="280"/>
      <c r="Y180" s="355"/>
    </row>
    <row r="181" spans="18:25" ht="30.75" thickBot="1" x14ac:dyDescent="0.35">
      <c r="R181" s="785"/>
      <c r="S181" s="160"/>
      <c r="T181" s="281"/>
      <c r="U181" s="281"/>
      <c r="V181" s="281"/>
      <c r="W181" s="282"/>
      <c r="X181" s="283"/>
      <c r="Y181" s="356"/>
    </row>
    <row r="182" spans="18:25" ht="30" x14ac:dyDescent="0.3">
      <c r="R182" s="783" t="str">
        <f t="shared" ref="R182:X182" si="54">R96</f>
        <v>НАУКА</v>
      </c>
      <c r="S182" s="161" t="str">
        <f t="shared" si="54"/>
        <v>Всего</v>
      </c>
      <c r="T182" s="285">
        <f t="shared" si="54"/>
        <v>0</v>
      </c>
      <c r="U182" s="285">
        <f t="shared" si="54"/>
        <v>0</v>
      </c>
      <c r="V182" s="285">
        <f t="shared" si="54"/>
        <v>0</v>
      </c>
      <c r="W182" s="285" t="e">
        <f t="shared" si="54"/>
        <v>#DIV/0!</v>
      </c>
      <c r="X182" s="285" t="e">
        <f t="shared" si="54"/>
        <v>#DIV/0!</v>
      </c>
      <c r="Y182" s="354" t="e">
        <f t="shared" ref="Y182" si="55">Y96</f>
        <v>#DIV/0!</v>
      </c>
    </row>
    <row r="183" spans="18:25" ht="30" x14ac:dyDescent="0.3">
      <c r="R183" s="784"/>
      <c r="S183" s="159"/>
      <c r="T183" s="278"/>
      <c r="U183" s="278"/>
      <c r="V183" s="278"/>
      <c r="W183" s="279"/>
      <c r="X183" s="280"/>
      <c r="Y183" s="355"/>
    </row>
    <row r="184" spans="18:25" ht="30" x14ac:dyDescent="0.3">
      <c r="R184" s="784"/>
      <c r="S184" s="159"/>
      <c r="T184" s="278"/>
      <c r="U184" s="278"/>
      <c r="V184" s="278"/>
      <c r="W184" s="279"/>
      <c r="X184" s="280"/>
      <c r="Y184" s="355"/>
    </row>
    <row r="185" spans="18:25" ht="30.75" thickBot="1" x14ac:dyDescent="0.35">
      <c r="R185" s="785"/>
      <c r="S185" s="160"/>
      <c r="T185" s="281"/>
      <c r="U185" s="281"/>
      <c r="V185" s="281"/>
      <c r="W185" s="282"/>
      <c r="X185" s="283"/>
      <c r="Y185" s="356"/>
    </row>
    <row r="186" spans="18:25" ht="30" x14ac:dyDescent="0.3">
      <c r="R186" s="783" t="str">
        <f t="shared" ref="R186:X186" si="56">R103</f>
        <v>ЦИФРОВАЯ ЭКОНОМИКА</v>
      </c>
      <c r="S186" s="161" t="str">
        <f t="shared" si="56"/>
        <v>Всего</v>
      </c>
      <c r="T186" s="285">
        <f t="shared" si="56"/>
        <v>1.85</v>
      </c>
      <c r="U186" s="285">
        <f t="shared" si="56"/>
        <v>1.85</v>
      </c>
      <c r="V186" s="285">
        <f t="shared" si="56"/>
        <v>1.85</v>
      </c>
      <c r="W186" s="285">
        <f t="shared" si="56"/>
        <v>99.999999999999986</v>
      </c>
      <c r="X186" s="285">
        <f t="shared" si="56"/>
        <v>99.999999999999986</v>
      </c>
      <c r="Y186" s="354">
        <f t="shared" ref="Y186" si="57">Y103</f>
        <v>99.999999999999986</v>
      </c>
    </row>
    <row r="187" spans="18:25" ht="30" x14ac:dyDescent="0.3">
      <c r="R187" s="784"/>
      <c r="S187" s="159"/>
      <c r="T187" s="278"/>
      <c r="U187" s="278"/>
      <c r="V187" s="278"/>
      <c r="W187" s="279"/>
      <c r="X187" s="280"/>
      <c r="Y187" s="355"/>
    </row>
    <row r="188" spans="18:25" ht="30" x14ac:dyDescent="0.3">
      <c r="R188" s="784"/>
      <c r="S188" s="159"/>
      <c r="T188" s="278"/>
      <c r="U188" s="278"/>
      <c r="V188" s="278"/>
      <c r="W188" s="279"/>
      <c r="X188" s="280"/>
      <c r="Y188" s="355"/>
    </row>
    <row r="189" spans="18:25" ht="30.75" thickBot="1" x14ac:dyDescent="0.35">
      <c r="R189" s="785"/>
      <c r="S189" s="160"/>
      <c r="T189" s="281"/>
      <c r="U189" s="281"/>
      <c r="V189" s="281"/>
      <c r="W189" s="282"/>
      <c r="X189" s="283"/>
      <c r="Y189" s="356"/>
    </row>
    <row r="190" spans="18:25" ht="30" x14ac:dyDescent="0.3">
      <c r="R190" s="783" t="str">
        <f t="shared" ref="R190:X190" si="58">R110</f>
        <v>КУЛЬТУРА</v>
      </c>
      <c r="S190" s="161" t="str">
        <f t="shared" si="58"/>
        <v>Всего</v>
      </c>
      <c r="T190" s="285">
        <f t="shared" si="58"/>
        <v>11.003776529</v>
      </c>
      <c r="U190" s="285">
        <f t="shared" si="58"/>
        <v>11.003776529</v>
      </c>
      <c r="V190" s="285">
        <f t="shared" si="58"/>
        <v>11.003776529</v>
      </c>
      <c r="W190" s="285">
        <f t="shared" si="58"/>
        <v>100</v>
      </c>
      <c r="X190" s="285">
        <f t="shared" si="58"/>
        <v>100</v>
      </c>
      <c r="Y190" s="354">
        <f t="shared" ref="Y190" si="59">Y110</f>
        <v>100</v>
      </c>
    </row>
    <row r="191" spans="18:25" ht="30" x14ac:dyDescent="0.3">
      <c r="R191" s="784"/>
      <c r="S191" s="159"/>
      <c r="T191" s="278"/>
      <c r="U191" s="278"/>
      <c r="V191" s="278"/>
      <c r="W191" s="279"/>
      <c r="X191" s="280"/>
      <c r="Y191" s="355"/>
    </row>
    <row r="192" spans="18:25" ht="30" x14ac:dyDescent="0.3">
      <c r="R192" s="784"/>
      <c r="S192" s="159"/>
      <c r="T192" s="278"/>
      <c r="U192" s="278"/>
      <c r="V192" s="278"/>
      <c r="W192" s="279"/>
      <c r="X192" s="280"/>
      <c r="Y192" s="355"/>
    </row>
    <row r="193" spans="18:25" ht="30.75" thickBot="1" x14ac:dyDescent="0.35">
      <c r="R193" s="785"/>
      <c r="S193" s="160"/>
      <c r="T193" s="281"/>
      <c r="U193" s="281"/>
      <c r="V193" s="281"/>
      <c r="W193" s="282"/>
      <c r="X193" s="283"/>
      <c r="Y193" s="356"/>
    </row>
    <row r="194" spans="18:25" ht="30" x14ac:dyDescent="0.3">
      <c r="R194" s="783" t="str">
        <f t="shared" ref="R194:X194" si="60">R117</f>
        <v>МАЛОЕ И СРЕДНЕЕ ПРЕДПРИНИМАТЕЛЬСТВО</v>
      </c>
      <c r="S194" s="161" t="str">
        <f t="shared" si="60"/>
        <v>Всего</v>
      </c>
      <c r="T194" s="285">
        <f t="shared" si="60"/>
        <v>0.1</v>
      </c>
      <c r="U194" s="285">
        <f t="shared" si="60"/>
        <v>0.1</v>
      </c>
      <c r="V194" s="285">
        <f t="shared" si="60"/>
        <v>0.1</v>
      </c>
      <c r="W194" s="285">
        <f t="shared" si="60"/>
        <v>100</v>
      </c>
      <c r="X194" s="285">
        <f t="shared" si="60"/>
        <v>100</v>
      </c>
      <c r="Y194" s="354">
        <f t="shared" ref="Y194" si="61">Y117</f>
        <v>100</v>
      </c>
    </row>
    <row r="195" spans="18:25" ht="30" x14ac:dyDescent="0.3">
      <c r="R195" s="784"/>
      <c r="S195" s="159"/>
      <c r="T195" s="278"/>
      <c r="U195" s="278"/>
      <c r="V195" s="278"/>
      <c r="W195" s="279"/>
      <c r="X195" s="280"/>
      <c r="Y195" s="355"/>
    </row>
    <row r="196" spans="18:25" ht="30" x14ac:dyDescent="0.3">
      <c r="R196" s="784"/>
      <c r="S196" s="159"/>
      <c r="T196" s="278"/>
      <c r="U196" s="278"/>
      <c r="V196" s="278"/>
      <c r="W196" s="279"/>
      <c r="X196" s="280"/>
      <c r="Y196" s="355"/>
    </row>
    <row r="197" spans="18:25" ht="30.75" thickBot="1" x14ac:dyDescent="0.35">
      <c r="R197" s="785"/>
      <c r="S197" s="160"/>
      <c r="T197" s="281"/>
      <c r="U197" s="281"/>
      <c r="V197" s="281"/>
      <c r="W197" s="282"/>
      <c r="X197" s="283"/>
      <c r="Y197" s="356"/>
    </row>
    <row r="198" spans="18:25" ht="30" x14ac:dyDescent="0.3">
      <c r="R198" s="783" t="str">
        <f t="shared" ref="R198:X198" si="62">R124</f>
        <v>МЕЖДУНАРОДНАЯ КООПЕРАЦИЯ И ЭКСПОРТ</v>
      </c>
      <c r="S198" s="161" t="str">
        <f t="shared" si="62"/>
        <v>Всего</v>
      </c>
      <c r="T198" s="285">
        <f t="shared" si="62"/>
        <v>0</v>
      </c>
      <c r="U198" s="285">
        <f t="shared" si="62"/>
        <v>0</v>
      </c>
      <c r="V198" s="285">
        <f t="shared" si="62"/>
        <v>0</v>
      </c>
      <c r="W198" s="285" t="e">
        <f t="shared" si="62"/>
        <v>#DIV/0!</v>
      </c>
      <c r="X198" s="285" t="e">
        <f t="shared" si="62"/>
        <v>#DIV/0!</v>
      </c>
      <c r="Y198" s="354" t="e">
        <f t="shared" ref="Y198" si="63">Y124</f>
        <v>#DIV/0!</v>
      </c>
    </row>
    <row r="199" spans="18:25" ht="30" x14ac:dyDescent="0.3">
      <c r="R199" s="784"/>
      <c r="S199" s="159"/>
      <c r="T199" s="278"/>
      <c r="U199" s="278"/>
      <c r="V199" s="278"/>
      <c r="W199" s="279"/>
      <c r="X199" s="280"/>
      <c r="Y199" s="355"/>
    </row>
    <row r="200" spans="18:25" ht="30" x14ac:dyDescent="0.3">
      <c r="R200" s="784"/>
      <c r="S200" s="159"/>
      <c r="T200" s="278"/>
      <c r="U200" s="278"/>
      <c r="V200" s="278"/>
      <c r="W200" s="279"/>
      <c r="X200" s="280"/>
      <c r="Y200" s="355"/>
    </row>
    <row r="201" spans="18:25" ht="30.75" thickBot="1" x14ac:dyDescent="0.35">
      <c r="R201" s="785"/>
      <c r="S201" s="160"/>
      <c r="T201" s="281"/>
      <c r="U201" s="281"/>
      <c r="V201" s="281"/>
      <c r="W201" s="282"/>
      <c r="X201" s="283"/>
      <c r="Y201" s="356"/>
    </row>
    <row r="202" spans="18:25" ht="30.75" x14ac:dyDescent="0.3">
      <c r="R202" s="786" t="str">
        <f t="shared" ref="R202:X202" si="64">R134</f>
        <v>Всего субсидий из бюджета на инвестиционные цели вне национальных проектов</v>
      </c>
      <c r="S202" s="731" t="str">
        <f t="shared" si="64"/>
        <v>Всего</v>
      </c>
      <c r="T202" s="286">
        <f t="shared" si="64"/>
        <v>8.0398999999999994</v>
      </c>
      <c r="U202" s="286">
        <f t="shared" si="64"/>
        <v>8.0398999999999994</v>
      </c>
      <c r="V202" s="286">
        <f t="shared" si="64"/>
        <v>8.0398999999999994</v>
      </c>
      <c r="W202" s="286">
        <f t="shared" si="64"/>
        <v>100</v>
      </c>
      <c r="X202" s="286">
        <f t="shared" si="64"/>
        <v>100</v>
      </c>
      <c r="Y202" s="357">
        <f t="shared" ref="Y202" si="65">Y134</f>
        <v>100</v>
      </c>
    </row>
    <row r="203" spans="18:25" ht="30" x14ac:dyDescent="0.3">
      <c r="R203" s="787"/>
      <c r="S203" s="732"/>
      <c r="T203" s="278"/>
      <c r="U203" s="278"/>
      <c r="V203" s="278"/>
      <c r="W203" s="279"/>
      <c r="X203" s="280"/>
      <c r="Y203" s="355"/>
    </row>
    <row r="204" spans="18:25" ht="30" x14ac:dyDescent="0.3">
      <c r="R204" s="787"/>
      <c r="S204" s="732"/>
      <c r="T204" s="278"/>
      <c r="U204" s="278"/>
      <c r="V204" s="278"/>
      <c r="W204" s="279"/>
      <c r="X204" s="280"/>
      <c r="Y204" s="355"/>
    </row>
    <row r="205" spans="18:25" ht="30.75" thickBot="1" x14ac:dyDescent="0.35">
      <c r="R205" s="788"/>
      <c r="S205" s="733"/>
      <c r="T205" s="281"/>
      <c r="U205" s="281"/>
      <c r="V205" s="281"/>
      <c r="W205" s="282"/>
      <c r="X205" s="283"/>
      <c r="Y205" s="356"/>
    </row>
  </sheetData>
  <mergeCells count="105">
    <mergeCell ref="R18:R21"/>
    <mergeCell ref="R150:R153"/>
    <mergeCell ref="A2:J2"/>
    <mergeCell ref="K2:N2"/>
    <mergeCell ref="C3:D3"/>
    <mergeCell ref="E3:I3"/>
    <mergeCell ref="J3:J4"/>
    <mergeCell ref="N3:N4"/>
    <mergeCell ref="A43:A46"/>
    <mergeCell ref="C43:C46"/>
    <mergeCell ref="J43:J46"/>
    <mergeCell ref="B44:B46"/>
    <mergeCell ref="A36:A39"/>
    <mergeCell ref="C36:C39"/>
    <mergeCell ref="J36:J39"/>
    <mergeCell ref="B37:B39"/>
    <mergeCell ref="A5:A8"/>
    <mergeCell ref="B5:B8"/>
    <mergeCell ref="C5:C8"/>
    <mergeCell ref="J5:J8"/>
    <mergeCell ref="A18:A21"/>
    <mergeCell ref="B18:B21"/>
    <mergeCell ref="C18:C21"/>
    <mergeCell ref="J18:J21"/>
    <mergeCell ref="L3:M3"/>
    <mergeCell ref="A68:A71"/>
    <mergeCell ref="C68:C71"/>
    <mergeCell ref="J68:J71"/>
    <mergeCell ref="B69:B71"/>
    <mergeCell ref="A61:A64"/>
    <mergeCell ref="C61:C64"/>
    <mergeCell ref="J61:J64"/>
    <mergeCell ref="B62:B64"/>
    <mergeCell ref="A49:N49"/>
    <mergeCell ref="A50:A51"/>
    <mergeCell ref="A52:A53"/>
    <mergeCell ref="A54:A55"/>
    <mergeCell ref="J96:J99"/>
    <mergeCell ref="B97:B99"/>
    <mergeCell ref="B83:B85"/>
    <mergeCell ref="A75:A78"/>
    <mergeCell ref="C75:C78"/>
    <mergeCell ref="J75:J78"/>
    <mergeCell ref="B76:B78"/>
    <mergeCell ref="A82:A85"/>
    <mergeCell ref="C82:C85"/>
    <mergeCell ref="J82:J85"/>
    <mergeCell ref="R5:R8"/>
    <mergeCell ref="R36:R39"/>
    <mergeCell ref="R43:R46"/>
    <mergeCell ref="R61:R64"/>
    <mergeCell ref="R68:R71"/>
    <mergeCell ref="J134:J137"/>
    <mergeCell ref="A103:A106"/>
    <mergeCell ref="C103:C106"/>
    <mergeCell ref="J103:J106"/>
    <mergeCell ref="B104:B106"/>
    <mergeCell ref="A110:A113"/>
    <mergeCell ref="C110:C113"/>
    <mergeCell ref="J110:J113"/>
    <mergeCell ref="B111:B113"/>
    <mergeCell ref="C117:C120"/>
    <mergeCell ref="J117:J120"/>
    <mergeCell ref="B118:B120"/>
    <mergeCell ref="A124:A127"/>
    <mergeCell ref="C124:C127"/>
    <mergeCell ref="J124:J127"/>
    <mergeCell ref="B125:B127"/>
    <mergeCell ref="A89:A92"/>
    <mergeCell ref="C89:C92"/>
    <mergeCell ref="J89:J92"/>
    <mergeCell ref="R146:R149"/>
    <mergeCell ref="R154:R157"/>
    <mergeCell ref="R158:R161"/>
    <mergeCell ref="R162:R165"/>
    <mergeCell ref="R166:R169"/>
    <mergeCell ref="A56:A57"/>
    <mergeCell ref="S134:S137"/>
    <mergeCell ref="R110:R113"/>
    <mergeCell ref="R117:R120"/>
    <mergeCell ref="R124:R127"/>
    <mergeCell ref="R134:R137"/>
    <mergeCell ref="R75:R78"/>
    <mergeCell ref="R82:R85"/>
    <mergeCell ref="R89:R92"/>
    <mergeCell ref="R96:R99"/>
    <mergeCell ref="R103:R106"/>
    <mergeCell ref="A132:N132"/>
    <mergeCell ref="A134:A137"/>
    <mergeCell ref="B134:B137"/>
    <mergeCell ref="C134:C137"/>
    <mergeCell ref="A117:A120"/>
    <mergeCell ref="B90:B92"/>
    <mergeCell ref="A96:A99"/>
    <mergeCell ref="C96:C99"/>
    <mergeCell ref="R190:R193"/>
    <mergeCell ref="R194:R197"/>
    <mergeCell ref="R198:R201"/>
    <mergeCell ref="R202:R205"/>
    <mergeCell ref="S202:S205"/>
    <mergeCell ref="R170:R173"/>
    <mergeCell ref="R174:R177"/>
    <mergeCell ref="R178:R181"/>
    <mergeCell ref="R182:R185"/>
    <mergeCell ref="R186:R189"/>
  </mergeCells>
  <pageMargins left="0.19685039370078741" right="0.19685039370078741" top="0.19685039370078741" bottom="0.19685039370078741" header="0.15748031496062992" footer="0.15748031496062992"/>
  <pageSetup paperSize="9" scale="37" fitToHeight="0" orientation="landscape" r:id="rId1"/>
  <rowBreaks count="1" manualBreakCount="1">
    <brk id="85" max="1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431"/>
  <sheetViews>
    <sheetView zoomScale="50" zoomScaleNormal="50" zoomScaleSheetLayoutView="50" workbookViewId="0">
      <pane xSplit="4" ySplit="4" topLeftCell="E5" activePane="bottomRight" state="frozen"/>
      <selection pane="topRight" activeCell="E1" sqref="E1"/>
      <selection pane="bottomLeft" activeCell="A5" sqref="A5"/>
      <selection pane="bottomRight" activeCell="G11" sqref="G11"/>
    </sheetView>
  </sheetViews>
  <sheetFormatPr defaultRowHeight="20.25" x14ac:dyDescent="0.3"/>
  <cols>
    <col min="1" max="1" width="7.42578125" style="1" customWidth="1"/>
    <col min="2" max="2" width="65.28515625" style="311" customWidth="1"/>
    <col min="3" max="3" width="14.5703125" style="311" customWidth="1"/>
    <col min="4" max="4" width="25.140625" style="312" customWidth="1"/>
    <col min="5" max="5" width="19.7109375" style="311" customWidth="1"/>
    <col min="6" max="6" width="21.85546875" style="311" customWidth="1"/>
    <col min="7" max="7" width="22.42578125" style="311" customWidth="1"/>
    <col min="8" max="9" width="18.28515625" style="311" customWidth="1"/>
    <col min="10" max="10" width="100.85546875" style="311" customWidth="1"/>
    <col min="11" max="11" width="14.140625" style="237" hidden="1" customWidth="1"/>
    <col min="12" max="12" width="14.140625" style="2" hidden="1" customWidth="1"/>
    <col min="13" max="14" width="15" style="2" hidden="1" customWidth="1"/>
    <col min="15" max="15" width="14" hidden="1" customWidth="1"/>
  </cols>
  <sheetData>
    <row r="1" spans="1:14" x14ac:dyDescent="0.3">
      <c r="B1" s="165" t="s">
        <v>74</v>
      </c>
      <c r="J1" s="401" t="s">
        <v>109</v>
      </c>
      <c r="N1" s="38" t="s">
        <v>21</v>
      </c>
    </row>
    <row r="2" spans="1:14" ht="107.25" customHeight="1" thickBot="1" x14ac:dyDescent="0.3">
      <c r="A2" s="744" t="str">
        <f>'Приложение 1 (ОТЧЕТНЫЙ ПЕРИОД) '!A2:J2</f>
        <v>ИНФОРМАЦИЯ
 по показателям и мероприятиям дорожных карт по достижению показателей
 Указа Президента Российской Федерации от 07.05.2018 № 204
ПОЖАРСКИЙ МУНИЦИПАЛЬНЫЙ РАЙОН</v>
      </c>
      <c r="B2" s="744"/>
      <c r="C2" s="744"/>
      <c r="D2" s="744"/>
      <c r="E2" s="744"/>
      <c r="F2" s="744"/>
      <c r="G2" s="744"/>
      <c r="H2" s="744"/>
      <c r="I2" s="744"/>
      <c r="J2" s="744"/>
      <c r="K2" s="743" t="s">
        <v>25</v>
      </c>
      <c r="L2" s="743"/>
      <c r="M2" s="743"/>
      <c r="N2" s="743"/>
    </row>
    <row r="3" spans="1:14" ht="83.25" customHeight="1" thickBot="1" x14ac:dyDescent="0.3">
      <c r="A3" s="18" t="s">
        <v>0</v>
      </c>
      <c r="B3" s="19" t="s">
        <v>1</v>
      </c>
      <c r="C3" s="745"/>
      <c r="D3" s="746"/>
      <c r="E3" s="747" t="s">
        <v>98</v>
      </c>
      <c r="F3" s="748"/>
      <c r="G3" s="748"/>
      <c r="H3" s="748"/>
      <c r="I3" s="748"/>
      <c r="J3" s="817" t="s">
        <v>104</v>
      </c>
      <c r="K3" s="238"/>
      <c r="L3" s="647"/>
      <c r="M3" s="648"/>
      <c r="N3" s="819"/>
    </row>
    <row r="4" spans="1:14" ht="150" customHeight="1" thickBot="1" x14ac:dyDescent="0.3">
      <c r="A4" s="18"/>
      <c r="B4" s="132" t="str">
        <f>'Приложение 2 (СВОД)'!B4</f>
        <v>городской округ (муниципальный р-н)</v>
      </c>
      <c r="C4" s="319" t="s">
        <v>91</v>
      </c>
      <c r="D4" s="390"/>
      <c r="E4" s="391"/>
      <c r="F4" s="390"/>
      <c r="G4" s="392" t="s">
        <v>92</v>
      </c>
      <c r="H4" s="393"/>
      <c r="I4" s="394"/>
      <c r="J4" s="818"/>
      <c r="K4" s="239"/>
      <c r="L4" s="22"/>
      <c r="M4" s="29"/>
      <c r="N4" s="820"/>
    </row>
    <row r="5" spans="1:14" s="32" customFormat="1" ht="30.75" customHeight="1" thickBot="1" x14ac:dyDescent="0.3">
      <c r="A5" s="756"/>
      <c r="B5" s="759" t="s">
        <v>45</v>
      </c>
      <c r="C5" s="828"/>
      <c r="D5" s="395" t="s">
        <v>7</v>
      </c>
      <c r="E5" s="381"/>
      <c r="F5" s="381"/>
      <c r="G5" s="381">
        <f t="shared" ref="G5:N5" si="0">G6+G7+G8</f>
        <v>0</v>
      </c>
      <c r="H5" s="381"/>
      <c r="I5" s="381"/>
      <c r="J5" s="831"/>
      <c r="K5" s="389">
        <f t="shared" si="0"/>
        <v>0</v>
      </c>
      <c r="L5" s="164">
        <f t="shared" si="0"/>
        <v>0</v>
      </c>
      <c r="M5" s="164">
        <f t="shared" si="0"/>
        <v>0</v>
      </c>
      <c r="N5" s="164">
        <f t="shared" si="0"/>
        <v>0</v>
      </c>
    </row>
    <row r="6" spans="1:14" s="32" customFormat="1" ht="32.25" customHeight="1" thickBot="1" x14ac:dyDescent="0.3">
      <c r="A6" s="757"/>
      <c r="B6" s="760"/>
      <c r="C6" s="829"/>
      <c r="D6" s="396" t="s">
        <v>16</v>
      </c>
      <c r="E6" s="371"/>
      <c r="F6" s="371"/>
      <c r="G6" s="371">
        <f t="shared" ref="G6:G8" si="1">G11+G379</f>
        <v>0</v>
      </c>
      <c r="H6" s="371"/>
      <c r="I6" s="371"/>
      <c r="J6" s="832"/>
      <c r="K6" s="389">
        <f t="shared" ref="K6:N8" si="2">K11+K379</f>
        <v>0</v>
      </c>
      <c r="L6" s="164">
        <f t="shared" si="2"/>
        <v>0</v>
      </c>
      <c r="M6" s="164">
        <f t="shared" si="2"/>
        <v>0</v>
      </c>
      <c r="N6" s="164">
        <f t="shared" si="2"/>
        <v>0</v>
      </c>
    </row>
    <row r="7" spans="1:14" s="32" customFormat="1" ht="29.25" customHeight="1" thickBot="1" x14ac:dyDescent="0.3">
      <c r="A7" s="757"/>
      <c r="B7" s="760"/>
      <c r="C7" s="829"/>
      <c r="D7" s="396" t="s">
        <v>8</v>
      </c>
      <c r="E7" s="371"/>
      <c r="F7" s="371"/>
      <c r="G7" s="371">
        <f t="shared" si="1"/>
        <v>0</v>
      </c>
      <c r="H7" s="371"/>
      <c r="I7" s="371"/>
      <c r="J7" s="832"/>
      <c r="K7" s="389">
        <f t="shared" si="2"/>
        <v>0</v>
      </c>
      <c r="L7" s="164">
        <f t="shared" si="2"/>
        <v>0</v>
      </c>
      <c r="M7" s="164">
        <f t="shared" si="2"/>
        <v>0</v>
      </c>
      <c r="N7" s="164">
        <f t="shared" si="2"/>
        <v>0</v>
      </c>
    </row>
    <row r="8" spans="1:14" s="32" customFormat="1" ht="24.75" customHeight="1" thickBot="1" x14ac:dyDescent="0.3">
      <c r="A8" s="758"/>
      <c r="B8" s="761"/>
      <c r="C8" s="830"/>
      <c r="D8" s="397" t="s">
        <v>9</v>
      </c>
      <c r="E8" s="386"/>
      <c r="F8" s="386"/>
      <c r="G8" s="386">
        <f t="shared" si="1"/>
        <v>0</v>
      </c>
      <c r="H8" s="386"/>
      <c r="I8" s="386"/>
      <c r="J8" s="833"/>
      <c r="K8" s="389">
        <f t="shared" si="2"/>
        <v>0</v>
      </c>
      <c r="L8" s="164">
        <f t="shared" si="2"/>
        <v>0</v>
      </c>
      <c r="M8" s="164">
        <f t="shared" si="2"/>
        <v>0</v>
      </c>
      <c r="N8" s="164">
        <f t="shared" si="2"/>
        <v>0</v>
      </c>
    </row>
    <row r="9" spans="1:14" s="31" customFormat="1" ht="11.25" customHeight="1" thickBot="1" x14ac:dyDescent="0.3">
      <c r="A9" s="44"/>
      <c r="B9" s="48"/>
      <c r="C9" s="45"/>
      <c r="D9" s="49"/>
      <c r="E9" s="46"/>
      <c r="F9" s="46"/>
      <c r="G9" s="46"/>
      <c r="H9" s="46"/>
      <c r="I9" s="46"/>
      <c r="J9" s="46"/>
      <c r="K9" s="240"/>
      <c r="L9" s="46"/>
      <c r="M9" s="46"/>
      <c r="N9" s="47"/>
    </row>
    <row r="10" spans="1:14" s="32" customFormat="1" ht="24.75" customHeight="1" x14ac:dyDescent="0.25">
      <c r="A10" s="724"/>
      <c r="B10" s="721" t="s">
        <v>95</v>
      </c>
      <c r="C10" s="731"/>
      <c r="D10" s="59" t="s">
        <v>7</v>
      </c>
      <c r="E10" s="60"/>
      <c r="F10" s="60"/>
      <c r="G10" s="60">
        <f t="shared" ref="G10:N10" si="3">SUM(G11:G13)</f>
        <v>0</v>
      </c>
      <c r="H10" s="60"/>
      <c r="I10" s="60"/>
      <c r="J10" s="765"/>
      <c r="K10" s="241">
        <f t="shared" si="3"/>
        <v>0</v>
      </c>
      <c r="L10" s="60">
        <f t="shared" si="3"/>
        <v>0</v>
      </c>
      <c r="M10" s="60">
        <f t="shared" si="3"/>
        <v>0</v>
      </c>
      <c r="N10" s="61">
        <f t="shared" si="3"/>
        <v>0</v>
      </c>
    </row>
    <row r="11" spans="1:14" s="32" customFormat="1" ht="24.75" customHeight="1" x14ac:dyDescent="0.25">
      <c r="A11" s="725"/>
      <c r="B11" s="722"/>
      <c r="C11" s="732"/>
      <c r="D11" s="50" t="s">
        <v>16</v>
      </c>
      <c r="E11" s="75"/>
      <c r="F11" s="75"/>
      <c r="G11" s="75">
        <f t="shared" ref="G11:G13" si="4">G41+G79+G108+G137+G166+G195+G224+G253+G282+G311+G340+G369</f>
        <v>0</v>
      </c>
      <c r="H11" s="75"/>
      <c r="I11" s="75"/>
      <c r="J11" s="766"/>
      <c r="K11" s="242">
        <f t="shared" ref="K11:M13" si="5">K41+K79+K108+K137+K166+K195+K224+K253+K282+K311+K340+K369</f>
        <v>0</v>
      </c>
      <c r="L11" s="75">
        <f t="shared" si="5"/>
        <v>0</v>
      </c>
      <c r="M11" s="75">
        <f t="shared" si="5"/>
        <v>0</v>
      </c>
      <c r="N11" s="72">
        <f>E11+H11+I11+K11+L11+M11</f>
        <v>0</v>
      </c>
    </row>
    <row r="12" spans="1:14" s="32" customFormat="1" ht="24.75" customHeight="1" x14ac:dyDescent="0.25">
      <c r="A12" s="725"/>
      <c r="B12" s="722"/>
      <c r="C12" s="732"/>
      <c r="D12" s="50" t="s">
        <v>8</v>
      </c>
      <c r="E12" s="75"/>
      <c r="F12" s="75"/>
      <c r="G12" s="75">
        <f t="shared" si="4"/>
        <v>0</v>
      </c>
      <c r="H12" s="75"/>
      <c r="I12" s="75"/>
      <c r="J12" s="766"/>
      <c r="K12" s="242">
        <f t="shared" si="5"/>
        <v>0</v>
      </c>
      <c r="L12" s="75">
        <f t="shared" si="5"/>
        <v>0</v>
      </c>
      <c r="M12" s="75">
        <f t="shared" si="5"/>
        <v>0</v>
      </c>
      <c r="N12" s="72">
        <f t="shared" ref="N12:N13" si="6">E12+H12+I12+K12+L12+M12</f>
        <v>0</v>
      </c>
    </row>
    <row r="13" spans="1:14" s="32" customFormat="1" ht="24.75" customHeight="1" thickBot="1" x14ac:dyDescent="0.3">
      <c r="A13" s="726"/>
      <c r="B13" s="723"/>
      <c r="C13" s="733"/>
      <c r="D13" s="364" t="s">
        <v>9</v>
      </c>
      <c r="E13" s="365"/>
      <c r="F13" s="365"/>
      <c r="G13" s="365">
        <f t="shared" si="4"/>
        <v>0</v>
      </c>
      <c r="H13" s="365"/>
      <c r="I13" s="365"/>
      <c r="J13" s="767"/>
      <c r="K13" s="243">
        <f t="shared" si="5"/>
        <v>0</v>
      </c>
      <c r="L13" s="73">
        <f t="shared" si="5"/>
        <v>0</v>
      </c>
      <c r="M13" s="73">
        <f t="shared" si="5"/>
        <v>0</v>
      </c>
      <c r="N13" s="74">
        <f t="shared" si="6"/>
        <v>0</v>
      </c>
    </row>
    <row r="14" spans="1:14" s="31" customFormat="1" ht="11.25" customHeight="1" thickBot="1" x14ac:dyDescent="0.3">
      <c r="A14" s="78"/>
      <c r="B14" s="49"/>
      <c r="C14" s="45"/>
      <c r="D14" s="49"/>
      <c r="E14" s="79"/>
      <c r="F14" s="79"/>
      <c r="G14" s="79"/>
      <c r="H14" s="79"/>
      <c r="I14" s="79"/>
      <c r="J14" s="79"/>
      <c r="K14" s="244"/>
      <c r="L14" s="79"/>
      <c r="M14" s="79"/>
      <c r="N14" s="80"/>
    </row>
    <row r="15" spans="1:14" ht="66.75" customHeight="1" thickBot="1" x14ac:dyDescent="0.3">
      <c r="A15" s="52"/>
      <c r="B15" s="53"/>
      <c r="C15" s="53"/>
      <c r="D15" s="53"/>
      <c r="E15" s="82" t="s">
        <v>47</v>
      </c>
      <c r="F15" s="81" t="s">
        <v>48</v>
      </c>
      <c r="G15" s="83"/>
      <c r="H15" s="53"/>
      <c r="I15" s="53"/>
      <c r="J15" s="53"/>
      <c r="K15" s="245"/>
      <c r="L15" s="53"/>
      <c r="M15" s="53"/>
      <c r="N15" s="54"/>
    </row>
    <row r="16" spans="1:14" ht="21" customHeight="1" thickBot="1" x14ac:dyDescent="0.3">
      <c r="A16" s="629" t="s">
        <v>26</v>
      </c>
      <c r="B16" s="630"/>
      <c r="C16" s="630"/>
      <c r="D16" s="630"/>
      <c r="E16" s="630"/>
      <c r="F16" s="630"/>
      <c r="G16" s="630"/>
      <c r="H16" s="630"/>
      <c r="I16" s="630"/>
      <c r="J16" s="630"/>
      <c r="K16" s="630"/>
      <c r="L16" s="630"/>
      <c r="M16" s="630"/>
      <c r="N16" s="631"/>
    </row>
    <row r="17" spans="1:18" ht="45" customHeight="1" x14ac:dyDescent="0.25">
      <c r="A17" s="675" t="s">
        <v>10</v>
      </c>
      <c r="B17" s="5" t="s">
        <v>18</v>
      </c>
      <c r="C17" s="62"/>
      <c r="D17" s="63"/>
      <c r="E17" s="62"/>
      <c r="F17" s="62"/>
      <c r="G17" s="62"/>
      <c r="H17" s="62"/>
      <c r="I17" s="62"/>
      <c r="J17" s="64"/>
      <c r="K17" s="246"/>
      <c r="L17" s="65"/>
      <c r="M17" s="65"/>
      <c r="N17" s="66"/>
    </row>
    <row r="18" spans="1:18" ht="27" customHeight="1" x14ac:dyDescent="0.25">
      <c r="A18" s="658"/>
      <c r="B18" s="12" t="s">
        <v>19</v>
      </c>
      <c r="C18" s="23"/>
      <c r="D18" s="10"/>
      <c r="E18" s="23"/>
      <c r="F18" s="23"/>
      <c r="G18" s="23"/>
      <c r="H18" s="23"/>
      <c r="I18" s="23"/>
      <c r="J18" s="33"/>
      <c r="K18" s="247"/>
      <c r="L18" s="23"/>
      <c r="M18" s="23"/>
      <c r="N18" s="24"/>
    </row>
    <row r="19" spans="1:18" s="28" customFormat="1" ht="26.25" customHeight="1" x14ac:dyDescent="0.25">
      <c r="A19" s="13"/>
      <c r="B19" s="14" t="s">
        <v>12</v>
      </c>
      <c r="C19" s="624"/>
      <c r="D19" s="625"/>
      <c r="E19" s="625"/>
      <c r="F19" s="625"/>
      <c r="G19" s="625"/>
      <c r="H19" s="625"/>
      <c r="I19" s="625"/>
      <c r="J19" s="625"/>
      <c r="K19" s="677"/>
      <c r="L19" s="677"/>
      <c r="M19" s="677"/>
      <c r="N19" s="678"/>
      <c r="R19" s="77"/>
    </row>
    <row r="20" spans="1:18" s="31" customFormat="1" ht="21.75" customHeight="1" x14ac:dyDescent="0.25">
      <c r="A20" s="610" t="s">
        <v>14</v>
      </c>
      <c r="B20" s="679" t="s">
        <v>28</v>
      </c>
      <c r="C20" s="320"/>
      <c r="D20" s="196" t="s">
        <v>15</v>
      </c>
      <c r="E20" s="57"/>
      <c r="F20" s="57"/>
      <c r="G20" s="317">
        <f t="shared" ref="G20" si="7">SUM(G21:G23)</f>
        <v>0</v>
      </c>
      <c r="H20" s="57"/>
      <c r="I20" s="57"/>
      <c r="J20" s="821"/>
      <c r="K20" s="248">
        <f t="shared" ref="K20:M20" si="8">SUM(K21:K23)</f>
        <v>0</v>
      </c>
      <c r="L20" s="57">
        <f t="shared" si="8"/>
        <v>0</v>
      </c>
      <c r="M20" s="57">
        <f t="shared" si="8"/>
        <v>0</v>
      </c>
      <c r="N20" s="67">
        <f>E20+H20+I20+K20+L20+M20</f>
        <v>0</v>
      </c>
    </row>
    <row r="21" spans="1:18" s="28" customFormat="1" ht="21.75" customHeight="1" x14ac:dyDescent="0.25">
      <c r="A21" s="611"/>
      <c r="B21" s="680"/>
      <c r="C21" s="306"/>
      <c r="D21" s="197" t="s">
        <v>16</v>
      </c>
      <c r="E21" s="198"/>
      <c r="F21" s="198"/>
      <c r="G21" s="318"/>
      <c r="H21" s="199"/>
      <c r="I21" s="199"/>
      <c r="J21" s="822"/>
      <c r="K21" s="249"/>
      <c r="L21" s="200"/>
      <c r="M21" s="200"/>
      <c r="N21" s="233">
        <f t="shared" ref="N21:N23" si="9">E21+H21+I21+K21+L21+M21</f>
        <v>0</v>
      </c>
    </row>
    <row r="22" spans="1:18" s="28" customFormat="1" ht="21.75" customHeight="1" x14ac:dyDescent="0.25">
      <c r="A22" s="611"/>
      <c r="B22" s="680"/>
      <c r="C22" s="306"/>
      <c r="D22" s="197" t="s">
        <v>8</v>
      </c>
      <c r="E22" s="198"/>
      <c r="F22" s="198"/>
      <c r="G22" s="318"/>
      <c r="H22" s="199"/>
      <c r="I22" s="199"/>
      <c r="J22" s="822"/>
      <c r="K22" s="249"/>
      <c r="L22" s="200"/>
      <c r="M22" s="200"/>
      <c r="N22" s="233">
        <f t="shared" si="9"/>
        <v>0</v>
      </c>
    </row>
    <row r="23" spans="1:18" s="28" customFormat="1" ht="21.75" customHeight="1" x14ac:dyDescent="0.25">
      <c r="A23" s="612"/>
      <c r="B23" s="684"/>
      <c r="C23" s="307"/>
      <c r="D23" s="197" t="s">
        <v>9</v>
      </c>
      <c r="E23" s="198"/>
      <c r="F23" s="198"/>
      <c r="G23" s="318"/>
      <c r="H23" s="201"/>
      <c r="I23" s="201"/>
      <c r="J23" s="823"/>
      <c r="K23" s="249"/>
      <c r="L23" s="200"/>
      <c r="M23" s="200"/>
      <c r="N23" s="67">
        <f t="shared" si="9"/>
        <v>0</v>
      </c>
    </row>
    <row r="24" spans="1:18" ht="43.5" customHeight="1" x14ac:dyDescent="0.25">
      <c r="A24" s="657" t="s">
        <v>11</v>
      </c>
      <c r="B24" s="25" t="s">
        <v>18</v>
      </c>
      <c r="C24" s="202"/>
      <c r="D24" s="202"/>
      <c r="E24" s="202"/>
      <c r="F24" s="202"/>
      <c r="G24" s="202"/>
      <c r="H24" s="202"/>
      <c r="I24" s="202"/>
      <c r="J24" s="203"/>
      <c r="K24" s="249"/>
      <c r="L24" s="200"/>
      <c r="M24" s="200"/>
      <c r="N24" s="204"/>
    </row>
    <row r="25" spans="1:18" ht="32.25" customHeight="1" x14ac:dyDescent="0.25">
      <c r="A25" s="658"/>
      <c r="B25" s="12" t="s">
        <v>19</v>
      </c>
      <c r="C25" s="205"/>
      <c r="D25" s="206"/>
      <c r="E25" s="205"/>
      <c r="F25" s="205"/>
      <c r="G25" s="205"/>
      <c r="H25" s="205"/>
      <c r="I25" s="205"/>
      <c r="J25" s="207"/>
      <c r="K25" s="250"/>
      <c r="L25" s="207"/>
      <c r="M25" s="205"/>
      <c r="N25" s="208"/>
    </row>
    <row r="26" spans="1:18" s="28" customFormat="1" ht="28.5" customHeight="1" x14ac:dyDescent="0.25">
      <c r="A26" s="13"/>
      <c r="B26" s="14" t="s">
        <v>12</v>
      </c>
      <c r="C26" s="824"/>
      <c r="D26" s="825"/>
      <c r="E26" s="825"/>
      <c r="F26" s="825"/>
      <c r="G26" s="825"/>
      <c r="H26" s="825"/>
      <c r="I26" s="825"/>
      <c r="J26" s="825"/>
      <c r="K26" s="826"/>
      <c r="L26" s="826"/>
      <c r="M26" s="826"/>
      <c r="N26" s="827"/>
    </row>
    <row r="27" spans="1:18" s="31" customFormat="1" ht="24" customHeight="1" x14ac:dyDescent="0.25">
      <c r="A27" s="610" t="s">
        <v>23</v>
      </c>
      <c r="B27" s="679" t="s">
        <v>28</v>
      </c>
      <c r="C27" s="320"/>
      <c r="D27" s="196" t="s">
        <v>15</v>
      </c>
      <c r="E27" s="57"/>
      <c r="F27" s="57"/>
      <c r="G27" s="317">
        <f t="shared" ref="G27" si="10">SUM(G28:G30)</f>
        <v>0</v>
      </c>
      <c r="H27" s="57"/>
      <c r="I27" s="57"/>
      <c r="J27" s="821"/>
      <c r="K27" s="251">
        <f t="shared" ref="K27:M27" si="11">SUM(K28:K30)</f>
        <v>0</v>
      </c>
      <c r="L27" s="57">
        <f t="shared" si="11"/>
        <v>0</v>
      </c>
      <c r="M27" s="57">
        <f t="shared" si="11"/>
        <v>0</v>
      </c>
      <c r="N27" s="67">
        <f>E27+H27+I27+K27+L27+M27</f>
        <v>0</v>
      </c>
    </row>
    <row r="28" spans="1:18" s="28" customFormat="1" ht="24" customHeight="1" x14ac:dyDescent="0.25">
      <c r="A28" s="611"/>
      <c r="B28" s="680"/>
      <c r="C28" s="306"/>
      <c r="D28" s="197" t="s">
        <v>16</v>
      </c>
      <c r="E28" s="198"/>
      <c r="F28" s="198"/>
      <c r="G28" s="318"/>
      <c r="H28" s="199"/>
      <c r="I28" s="199"/>
      <c r="J28" s="822"/>
      <c r="K28" s="252"/>
      <c r="L28" s="200"/>
      <c r="M28" s="200"/>
      <c r="N28" s="233">
        <f t="shared" ref="N28:N30" si="12">E28+H28+I28+K28+L28+M28</f>
        <v>0</v>
      </c>
    </row>
    <row r="29" spans="1:18" s="28" customFormat="1" ht="24" customHeight="1" x14ac:dyDescent="0.25">
      <c r="A29" s="611"/>
      <c r="B29" s="680"/>
      <c r="C29" s="306"/>
      <c r="D29" s="197" t="s">
        <v>8</v>
      </c>
      <c r="E29" s="198"/>
      <c r="F29" s="198"/>
      <c r="G29" s="318"/>
      <c r="H29" s="199"/>
      <c r="I29" s="199"/>
      <c r="J29" s="822"/>
      <c r="K29" s="252"/>
      <c r="L29" s="200"/>
      <c r="M29" s="200"/>
      <c r="N29" s="233">
        <f t="shared" si="12"/>
        <v>0</v>
      </c>
    </row>
    <row r="30" spans="1:18" s="28" customFormat="1" ht="24" customHeight="1" x14ac:dyDescent="0.25">
      <c r="A30" s="611"/>
      <c r="B30" s="684"/>
      <c r="C30" s="307"/>
      <c r="D30" s="197" t="s">
        <v>9</v>
      </c>
      <c r="E30" s="198"/>
      <c r="F30" s="198"/>
      <c r="G30" s="318"/>
      <c r="H30" s="201"/>
      <c r="I30" s="201"/>
      <c r="J30" s="823"/>
      <c r="K30" s="252"/>
      <c r="L30" s="200"/>
      <c r="M30" s="200"/>
      <c r="N30" s="67">
        <f t="shared" si="12"/>
        <v>0</v>
      </c>
    </row>
    <row r="31" spans="1:18" ht="43.5" customHeight="1" thickBot="1" x14ac:dyDescent="0.3">
      <c r="A31" s="68" t="s">
        <v>22</v>
      </c>
      <c r="B31" s="69" t="s">
        <v>24</v>
      </c>
      <c r="C31" s="209"/>
      <c r="D31" s="209"/>
      <c r="E31" s="209"/>
      <c r="F31" s="209"/>
      <c r="G31" s="209"/>
      <c r="H31" s="209"/>
      <c r="I31" s="209"/>
      <c r="J31" s="210"/>
      <c r="K31" s="253"/>
      <c r="L31" s="211"/>
      <c r="M31" s="211"/>
      <c r="N31" s="212"/>
    </row>
    <row r="32" spans="1:18" ht="22.5" customHeight="1" thickBot="1" x14ac:dyDescent="0.3">
      <c r="A32" s="672" t="s">
        <v>27</v>
      </c>
      <c r="B32" s="673"/>
      <c r="C32" s="673"/>
      <c r="D32" s="673"/>
      <c r="E32" s="673"/>
      <c r="F32" s="673"/>
      <c r="G32" s="673"/>
      <c r="H32" s="673"/>
      <c r="I32" s="673"/>
      <c r="J32" s="673"/>
      <c r="K32" s="673"/>
      <c r="L32" s="673"/>
      <c r="M32" s="673"/>
      <c r="N32" s="674"/>
    </row>
    <row r="33" spans="1:14" ht="42.75" customHeight="1" x14ac:dyDescent="0.25">
      <c r="A33" s="675" t="s">
        <v>10</v>
      </c>
      <c r="B33" s="5" t="s">
        <v>18</v>
      </c>
      <c r="C33" s="26"/>
      <c r="D33" s="27"/>
      <c r="E33" s="26"/>
      <c r="F33" s="26"/>
      <c r="G33" s="26"/>
      <c r="H33" s="26"/>
      <c r="I33" s="26"/>
      <c r="J33" s="34"/>
      <c r="K33" s="254"/>
      <c r="L33" s="4"/>
      <c r="M33" s="4"/>
      <c r="N33" s="30"/>
    </row>
    <row r="34" spans="1:14" ht="25.5" customHeight="1" x14ac:dyDescent="0.25">
      <c r="A34" s="657"/>
      <c r="B34" s="6" t="s">
        <v>19</v>
      </c>
      <c r="C34" s="11"/>
      <c r="D34" s="8"/>
      <c r="E34" s="11"/>
      <c r="F34" s="11"/>
      <c r="G34" s="11"/>
      <c r="H34" s="11"/>
      <c r="I34" s="11"/>
      <c r="J34" s="37"/>
      <c r="K34" s="255"/>
      <c r="L34" s="7"/>
      <c r="M34" s="7"/>
      <c r="N34" s="9"/>
    </row>
    <row r="35" spans="1:14" ht="24" customHeight="1" x14ac:dyDescent="0.25">
      <c r="A35" s="15"/>
      <c r="B35" s="16" t="s">
        <v>12</v>
      </c>
      <c r="C35" s="676" t="s">
        <v>13</v>
      </c>
      <c r="D35" s="676"/>
      <c r="E35" s="676"/>
      <c r="F35" s="676"/>
      <c r="G35" s="676"/>
      <c r="H35" s="676"/>
      <c r="I35" s="676"/>
      <c r="J35" s="676"/>
      <c r="K35" s="677"/>
      <c r="L35" s="677"/>
      <c r="M35" s="677"/>
      <c r="N35" s="678"/>
    </row>
    <row r="36" spans="1:14" s="32" customFormat="1" ht="24" customHeight="1" x14ac:dyDescent="0.25">
      <c r="A36" s="611" t="s">
        <v>14</v>
      </c>
      <c r="B36" s="679" t="s">
        <v>28</v>
      </c>
      <c r="C36" s="320"/>
      <c r="D36" s="196" t="s">
        <v>15</v>
      </c>
      <c r="E36" s="57"/>
      <c r="F36" s="57"/>
      <c r="G36" s="317">
        <f t="shared" ref="G36" si="13">SUM(G37:G39)</f>
        <v>0</v>
      </c>
      <c r="H36" s="57"/>
      <c r="I36" s="57"/>
      <c r="J36" s="821"/>
      <c r="K36" s="251">
        <f t="shared" ref="K36:M36" si="14">SUM(K37:K39)</f>
        <v>0</v>
      </c>
      <c r="L36" s="57">
        <f t="shared" si="14"/>
        <v>0</v>
      </c>
      <c r="M36" s="57">
        <f t="shared" si="14"/>
        <v>0</v>
      </c>
      <c r="N36" s="67">
        <f>E36+H36+I36+K36+L36+M36</f>
        <v>0</v>
      </c>
    </row>
    <row r="37" spans="1:14" s="28" customFormat="1" ht="23.25" x14ac:dyDescent="0.25">
      <c r="A37" s="611"/>
      <c r="B37" s="680"/>
      <c r="C37" s="306"/>
      <c r="D37" s="197" t="s">
        <v>16</v>
      </c>
      <c r="E37" s="198"/>
      <c r="F37" s="198"/>
      <c r="G37" s="318"/>
      <c r="H37" s="199"/>
      <c r="I37" s="199"/>
      <c r="J37" s="822"/>
      <c r="K37" s="252"/>
      <c r="L37" s="200"/>
      <c r="M37" s="200"/>
      <c r="N37" s="233">
        <f t="shared" ref="N37:N43" si="15">E37+H37+I37+K37+L37+M37</f>
        <v>0</v>
      </c>
    </row>
    <row r="38" spans="1:14" s="28" customFormat="1" ht="23.25" x14ac:dyDescent="0.25">
      <c r="A38" s="611"/>
      <c r="B38" s="680"/>
      <c r="C38" s="306"/>
      <c r="D38" s="197" t="s">
        <v>8</v>
      </c>
      <c r="E38" s="198"/>
      <c r="F38" s="198"/>
      <c r="G38" s="318"/>
      <c r="H38" s="199"/>
      <c r="I38" s="199"/>
      <c r="J38" s="822"/>
      <c r="K38" s="252"/>
      <c r="L38" s="200"/>
      <c r="M38" s="200"/>
      <c r="N38" s="233">
        <f t="shared" si="15"/>
        <v>0</v>
      </c>
    </row>
    <row r="39" spans="1:14" s="28" customFormat="1" ht="22.5" x14ac:dyDescent="0.25">
      <c r="A39" s="611"/>
      <c r="B39" s="680"/>
      <c r="C39" s="307"/>
      <c r="D39" s="197" t="s">
        <v>9</v>
      </c>
      <c r="E39" s="198"/>
      <c r="F39" s="198"/>
      <c r="G39" s="318"/>
      <c r="H39" s="201"/>
      <c r="I39" s="201"/>
      <c r="J39" s="823"/>
      <c r="K39" s="252"/>
      <c r="L39" s="200"/>
      <c r="M39" s="200"/>
      <c r="N39" s="67">
        <f t="shared" si="15"/>
        <v>0</v>
      </c>
    </row>
    <row r="40" spans="1:14" s="32" customFormat="1" ht="40.5" x14ac:dyDescent="0.25">
      <c r="A40" s="662" t="str">
        <f>E15</f>
        <v>I</v>
      </c>
      <c r="B40" s="56" t="s">
        <v>46</v>
      </c>
      <c r="C40" s="664"/>
      <c r="D40" s="41" t="s">
        <v>7</v>
      </c>
      <c r="E40" s="213"/>
      <c r="F40" s="213"/>
      <c r="G40" s="213">
        <f t="shared" ref="G40" si="16">G41+G42+G43</f>
        <v>0</v>
      </c>
      <c r="H40" s="213"/>
      <c r="I40" s="213"/>
      <c r="J40" s="666"/>
      <c r="K40" s="248">
        <f t="shared" ref="K40:N40" si="17">K41+K42+K43</f>
        <v>0</v>
      </c>
      <c r="L40" s="213">
        <f t="shared" si="17"/>
        <v>0</v>
      </c>
      <c r="M40" s="213">
        <f t="shared" si="17"/>
        <v>0</v>
      </c>
      <c r="N40" s="214">
        <f t="shared" si="17"/>
        <v>0</v>
      </c>
    </row>
    <row r="41" spans="1:14" s="39" customFormat="1" x14ac:dyDescent="0.25">
      <c r="A41" s="662"/>
      <c r="B41" s="669" t="str">
        <f>F15</f>
        <v>ДЕМОГРАФИЯ</v>
      </c>
      <c r="C41" s="664"/>
      <c r="D41" s="42" t="s">
        <v>16</v>
      </c>
      <c r="E41" s="215"/>
      <c r="F41" s="215"/>
      <c r="G41" s="215"/>
      <c r="H41" s="215"/>
      <c r="I41" s="215"/>
      <c r="J41" s="667"/>
      <c r="K41" s="249"/>
      <c r="L41" s="216"/>
      <c r="M41" s="216"/>
      <c r="N41" s="303">
        <f t="shared" si="15"/>
        <v>0</v>
      </c>
    </row>
    <row r="42" spans="1:14" s="39" customFormat="1" ht="28.5" customHeight="1" x14ac:dyDescent="0.25">
      <c r="A42" s="662"/>
      <c r="B42" s="670"/>
      <c r="C42" s="664"/>
      <c r="D42" s="42" t="s">
        <v>8</v>
      </c>
      <c r="E42" s="215"/>
      <c r="F42" s="215"/>
      <c r="G42" s="215"/>
      <c r="H42" s="215"/>
      <c r="I42" s="215"/>
      <c r="J42" s="667"/>
      <c r="K42" s="249"/>
      <c r="L42" s="216"/>
      <c r="M42" s="216"/>
      <c r="N42" s="303">
        <f t="shared" si="15"/>
        <v>0</v>
      </c>
    </row>
    <row r="43" spans="1:14" s="32" customFormat="1" ht="21" thickBot="1" x14ac:dyDescent="0.3">
      <c r="A43" s="663"/>
      <c r="B43" s="671"/>
      <c r="C43" s="665"/>
      <c r="D43" s="360" t="s">
        <v>9</v>
      </c>
      <c r="E43" s="361"/>
      <c r="F43" s="361"/>
      <c r="G43" s="361"/>
      <c r="H43" s="217"/>
      <c r="I43" s="217"/>
      <c r="J43" s="668"/>
      <c r="K43" s="249"/>
      <c r="L43" s="218"/>
      <c r="M43" s="218"/>
      <c r="N43" s="304">
        <f t="shared" si="15"/>
        <v>0</v>
      </c>
    </row>
    <row r="44" spans="1:14" s="32" customFormat="1" ht="53.25" customHeight="1" thickBot="1" x14ac:dyDescent="0.3">
      <c r="A44" s="52"/>
      <c r="B44" s="53"/>
      <c r="C44" s="53"/>
      <c r="D44" s="53"/>
      <c r="E44" s="82" t="s">
        <v>49</v>
      </c>
      <c r="F44" s="81" t="s">
        <v>50</v>
      </c>
      <c r="G44" s="83"/>
      <c r="H44" s="53"/>
      <c r="I44" s="53"/>
      <c r="J44" s="53"/>
      <c r="K44" s="245"/>
      <c r="L44" s="53"/>
      <c r="M44" s="53"/>
      <c r="N44" s="54"/>
    </row>
    <row r="45" spans="1:14" s="32" customFormat="1" ht="53.25" customHeight="1" thickBot="1" x14ac:dyDescent="0.3">
      <c r="A45" s="652"/>
      <c r="B45" s="653"/>
      <c r="C45" s="653"/>
      <c r="D45" s="653"/>
      <c r="E45" s="653"/>
      <c r="F45" s="653"/>
      <c r="G45" s="653"/>
      <c r="H45" s="653"/>
      <c r="I45" s="653"/>
      <c r="J45" s="653"/>
      <c r="K45" s="654"/>
      <c r="L45" s="654"/>
      <c r="M45" s="654"/>
      <c r="N45" s="655"/>
    </row>
    <row r="46" spans="1:14" s="32" customFormat="1" ht="53.25" customHeight="1" x14ac:dyDescent="0.25">
      <c r="A46" s="649"/>
      <c r="B46" s="171"/>
      <c r="C46" s="292"/>
      <c r="D46" s="191"/>
      <c r="E46" s="172"/>
      <c r="F46" s="172"/>
      <c r="G46" s="172"/>
      <c r="H46" s="172"/>
      <c r="I46" s="172"/>
      <c r="J46" s="183"/>
      <c r="K46" s="288"/>
      <c r="L46" s="172"/>
      <c r="M46" s="172"/>
      <c r="N46" s="184"/>
    </row>
    <row r="47" spans="1:14" s="32" customFormat="1" ht="53.25" customHeight="1" x14ac:dyDescent="0.25">
      <c r="A47" s="650"/>
      <c r="B47" s="6"/>
      <c r="C47" s="293"/>
      <c r="D47" s="192"/>
      <c r="E47" s="173"/>
      <c r="F47" s="166"/>
      <c r="G47" s="166"/>
      <c r="H47" s="166"/>
      <c r="I47" s="166"/>
      <c r="J47" s="185"/>
      <c r="K47" s="289"/>
      <c r="L47" s="166"/>
      <c r="M47" s="166"/>
      <c r="N47" s="186"/>
    </row>
    <row r="48" spans="1:14" s="32" customFormat="1" ht="53.25" customHeight="1" x14ac:dyDescent="0.25">
      <c r="A48" s="650"/>
      <c r="B48" s="167"/>
      <c r="C48" s="294"/>
      <c r="D48" s="193"/>
      <c r="E48" s="168"/>
      <c r="F48" s="168"/>
      <c r="G48" s="168"/>
      <c r="H48" s="168"/>
      <c r="I48" s="168"/>
      <c r="J48" s="187"/>
      <c r="K48" s="290"/>
      <c r="L48" s="168"/>
      <c r="M48" s="168"/>
      <c r="N48" s="188"/>
    </row>
    <row r="49" spans="1:14" s="32" customFormat="1" ht="53.25" customHeight="1" x14ac:dyDescent="0.25">
      <c r="A49" s="650"/>
      <c r="B49" s="6"/>
      <c r="C49" s="293"/>
      <c r="D49" s="192"/>
      <c r="E49" s="173"/>
      <c r="F49" s="166"/>
      <c r="G49" s="166"/>
      <c r="H49" s="166"/>
      <c r="I49" s="166"/>
      <c r="J49" s="185"/>
      <c r="K49" s="289"/>
      <c r="L49" s="166"/>
      <c r="M49" s="166"/>
      <c r="N49" s="186"/>
    </row>
    <row r="50" spans="1:14" s="32" customFormat="1" ht="53.25" customHeight="1" x14ac:dyDescent="0.25">
      <c r="A50" s="650"/>
      <c r="B50" s="167"/>
      <c r="C50" s="294"/>
      <c r="D50" s="193"/>
      <c r="E50" s="168"/>
      <c r="F50" s="168"/>
      <c r="G50" s="168"/>
      <c r="H50" s="168"/>
      <c r="I50" s="168"/>
      <c r="J50" s="187"/>
      <c r="K50" s="290"/>
      <c r="L50" s="168"/>
      <c r="M50" s="168"/>
      <c r="N50" s="188"/>
    </row>
    <row r="51" spans="1:14" s="32" customFormat="1" ht="53.25" customHeight="1" x14ac:dyDescent="0.25">
      <c r="A51" s="650"/>
      <c r="B51" s="6"/>
      <c r="C51" s="293"/>
      <c r="D51" s="192"/>
      <c r="E51" s="173"/>
      <c r="F51" s="166"/>
      <c r="G51" s="166"/>
      <c r="H51" s="166"/>
      <c r="I51" s="166"/>
      <c r="J51" s="185"/>
      <c r="K51" s="289"/>
      <c r="L51" s="166"/>
      <c r="M51" s="166"/>
      <c r="N51" s="186"/>
    </row>
    <row r="52" spans="1:14" s="32" customFormat="1" ht="53.25" customHeight="1" x14ac:dyDescent="0.25">
      <c r="A52" s="650"/>
      <c r="B52" s="167"/>
      <c r="C52" s="294"/>
      <c r="D52" s="193"/>
      <c r="E52" s="168"/>
      <c r="F52" s="168"/>
      <c r="G52" s="168"/>
      <c r="H52" s="168"/>
      <c r="I52" s="168"/>
      <c r="J52" s="187"/>
      <c r="K52" s="290"/>
      <c r="L52" s="168"/>
      <c r="M52" s="168"/>
      <c r="N52" s="188"/>
    </row>
    <row r="53" spans="1:14" s="32" customFormat="1" ht="53.25" customHeight="1" thickBot="1" x14ac:dyDescent="0.3">
      <c r="A53" s="651"/>
      <c r="B53" s="169"/>
      <c r="C53" s="295"/>
      <c r="D53" s="194"/>
      <c r="E53" s="174"/>
      <c r="F53" s="170"/>
      <c r="G53" s="170"/>
      <c r="H53" s="170"/>
      <c r="I53" s="170"/>
      <c r="J53" s="189"/>
      <c r="K53" s="291"/>
      <c r="L53" s="170"/>
      <c r="M53" s="170"/>
      <c r="N53" s="190"/>
    </row>
    <row r="54" spans="1:14" s="32" customFormat="1" ht="21" thickBot="1" x14ac:dyDescent="0.3">
      <c r="A54" s="629" t="s">
        <v>26</v>
      </c>
      <c r="B54" s="630"/>
      <c r="C54" s="630"/>
      <c r="D54" s="630"/>
      <c r="E54" s="630"/>
      <c r="F54" s="630"/>
      <c r="G54" s="630"/>
      <c r="H54" s="630"/>
      <c r="I54" s="630"/>
      <c r="J54" s="630"/>
      <c r="K54" s="630"/>
      <c r="L54" s="630"/>
      <c r="M54" s="630"/>
      <c r="N54" s="631"/>
    </row>
    <row r="55" spans="1:14" s="32" customFormat="1" ht="39" x14ac:dyDescent="0.25">
      <c r="A55" s="675" t="s">
        <v>10</v>
      </c>
      <c r="B55" s="5" t="s">
        <v>18</v>
      </c>
      <c r="C55" s="62"/>
      <c r="D55" s="63"/>
      <c r="E55" s="62"/>
      <c r="F55" s="62"/>
      <c r="G55" s="62"/>
      <c r="H55" s="62"/>
      <c r="I55" s="62"/>
      <c r="J55" s="64"/>
      <c r="K55" s="246"/>
      <c r="L55" s="65"/>
      <c r="M55" s="65"/>
      <c r="N55" s="66"/>
    </row>
    <row r="56" spans="1:14" s="32" customFormat="1" x14ac:dyDescent="0.25">
      <c r="A56" s="658"/>
      <c r="B56" s="12" t="s">
        <v>19</v>
      </c>
      <c r="C56" s="23"/>
      <c r="D56" s="10"/>
      <c r="E56" s="23"/>
      <c r="F56" s="23"/>
      <c r="G56" s="23"/>
      <c r="H56" s="23"/>
      <c r="I56" s="23"/>
      <c r="J56" s="33"/>
      <c r="K56" s="247"/>
      <c r="L56" s="23"/>
      <c r="M56" s="23"/>
      <c r="N56" s="24"/>
    </row>
    <row r="57" spans="1:14" s="32" customFormat="1" ht="19.5" x14ac:dyDescent="0.25">
      <c r="A57" s="13"/>
      <c r="B57" s="14" t="s">
        <v>12</v>
      </c>
      <c r="C57" s="624" t="s">
        <v>13</v>
      </c>
      <c r="D57" s="625"/>
      <c r="E57" s="625"/>
      <c r="F57" s="625"/>
      <c r="G57" s="625"/>
      <c r="H57" s="625"/>
      <c r="I57" s="625"/>
      <c r="J57" s="625"/>
      <c r="K57" s="677"/>
      <c r="L57" s="677"/>
      <c r="M57" s="677"/>
      <c r="N57" s="678"/>
    </row>
    <row r="58" spans="1:14" s="32" customFormat="1" ht="22.5" x14ac:dyDescent="0.25">
      <c r="A58" s="610" t="s">
        <v>14</v>
      </c>
      <c r="B58" s="679" t="s">
        <v>28</v>
      </c>
      <c r="C58" s="320"/>
      <c r="D58" s="196" t="s">
        <v>15</v>
      </c>
      <c r="E58" s="57"/>
      <c r="F58" s="57"/>
      <c r="G58" s="317">
        <f t="shared" ref="G58" si="18">SUM(G59:G61)</f>
        <v>0</v>
      </c>
      <c r="H58" s="57"/>
      <c r="I58" s="57"/>
      <c r="J58" s="821"/>
      <c r="K58" s="251">
        <f t="shared" ref="K58:M58" si="19">SUM(K59:K61)</f>
        <v>0</v>
      </c>
      <c r="L58" s="57">
        <f t="shared" si="19"/>
        <v>0</v>
      </c>
      <c r="M58" s="57">
        <f t="shared" si="19"/>
        <v>0</v>
      </c>
      <c r="N58" s="67">
        <f>E58+H58+I58+K58+L58+M58</f>
        <v>0</v>
      </c>
    </row>
    <row r="59" spans="1:14" s="32" customFormat="1" ht="23.25" x14ac:dyDescent="0.25">
      <c r="A59" s="611"/>
      <c r="B59" s="680"/>
      <c r="C59" s="306"/>
      <c r="D59" s="197" t="s">
        <v>16</v>
      </c>
      <c r="E59" s="198"/>
      <c r="F59" s="198"/>
      <c r="G59" s="318"/>
      <c r="H59" s="199"/>
      <c r="I59" s="199"/>
      <c r="J59" s="822"/>
      <c r="K59" s="252"/>
      <c r="L59" s="200"/>
      <c r="M59" s="200"/>
      <c r="N59" s="233">
        <f t="shared" ref="N59:N61" si="20">E59+H59+I59+K59+L59+M59</f>
        <v>0</v>
      </c>
    </row>
    <row r="60" spans="1:14" s="32" customFormat="1" ht="23.25" x14ac:dyDescent="0.25">
      <c r="A60" s="611"/>
      <c r="B60" s="680"/>
      <c r="C60" s="306"/>
      <c r="D60" s="197" t="s">
        <v>8</v>
      </c>
      <c r="E60" s="198"/>
      <c r="F60" s="198"/>
      <c r="G60" s="318"/>
      <c r="H60" s="199"/>
      <c r="I60" s="199"/>
      <c r="J60" s="822"/>
      <c r="K60" s="252"/>
      <c r="L60" s="200"/>
      <c r="M60" s="200"/>
      <c r="N60" s="233">
        <f t="shared" si="20"/>
        <v>0</v>
      </c>
    </row>
    <row r="61" spans="1:14" s="32" customFormat="1" ht="22.5" x14ac:dyDescent="0.25">
      <c r="A61" s="612"/>
      <c r="B61" s="684"/>
      <c r="C61" s="307"/>
      <c r="D61" s="197" t="s">
        <v>9</v>
      </c>
      <c r="E61" s="198"/>
      <c r="F61" s="198"/>
      <c r="G61" s="318"/>
      <c r="H61" s="201"/>
      <c r="I61" s="201"/>
      <c r="J61" s="823"/>
      <c r="K61" s="252"/>
      <c r="L61" s="200"/>
      <c r="M61" s="200"/>
      <c r="N61" s="67">
        <f t="shared" si="20"/>
        <v>0</v>
      </c>
    </row>
    <row r="62" spans="1:14" s="32" customFormat="1" ht="39" x14ac:dyDescent="0.25">
      <c r="A62" s="657" t="s">
        <v>11</v>
      </c>
      <c r="B62" s="25" t="s">
        <v>18</v>
      </c>
      <c r="C62" s="35"/>
      <c r="D62" s="36"/>
      <c r="E62" s="202"/>
      <c r="F62" s="202"/>
      <c r="G62" s="202"/>
      <c r="H62" s="202"/>
      <c r="I62" s="202"/>
      <c r="J62" s="203"/>
      <c r="K62" s="256"/>
      <c r="L62" s="200"/>
      <c r="M62" s="200"/>
      <c r="N62" s="204"/>
    </row>
    <row r="63" spans="1:14" s="32" customFormat="1" x14ac:dyDescent="0.25">
      <c r="A63" s="658"/>
      <c r="B63" s="12" t="s">
        <v>19</v>
      </c>
      <c r="C63" s="23"/>
      <c r="D63" s="10"/>
      <c r="E63" s="23"/>
      <c r="F63" s="23"/>
      <c r="G63" s="23"/>
      <c r="H63" s="23"/>
      <c r="I63" s="23"/>
      <c r="J63" s="33"/>
      <c r="K63" s="247"/>
      <c r="L63" s="23"/>
      <c r="M63" s="23"/>
      <c r="N63" s="24"/>
    </row>
    <row r="64" spans="1:14" s="32" customFormat="1" ht="19.5" x14ac:dyDescent="0.25">
      <c r="A64" s="13"/>
      <c r="B64" s="14" t="s">
        <v>12</v>
      </c>
      <c r="C64" s="624" t="s">
        <v>13</v>
      </c>
      <c r="D64" s="625"/>
      <c r="E64" s="625"/>
      <c r="F64" s="625"/>
      <c r="G64" s="625"/>
      <c r="H64" s="625"/>
      <c r="I64" s="625"/>
      <c r="J64" s="625"/>
      <c r="K64" s="677"/>
      <c r="L64" s="677"/>
      <c r="M64" s="677"/>
      <c r="N64" s="678"/>
    </row>
    <row r="65" spans="1:14" s="32" customFormat="1" ht="22.5" x14ac:dyDescent="0.25">
      <c r="A65" s="610" t="s">
        <v>23</v>
      </c>
      <c r="B65" s="679" t="s">
        <v>28</v>
      </c>
      <c r="C65" s="320"/>
      <c r="D65" s="196" t="s">
        <v>15</v>
      </c>
      <c r="E65" s="57"/>
      <c r="F65" s="57"/>
      <c r="G65" s="317">
        <f t="shared" ref="G65" si="21">SUM(G66:G68)</f>
        <v>0</v>
      </c>
      <c r="H65" s="57"/>
      <c r="I65" s="57"/>
      <c r="J65" s="821"/>
      <c r="K65" s="251">
        <f t="shared" ref="K65:M65" si="22">SUM(K66:K68)</f>
        <v>0</v>
      </c>
      <c r="L65" s="57">
        <f t="shared" si="22"/>
        <v>0</v>
      </c>
      <c r="M65" s="57">
        <f t="shared" si="22"/>
        <v>0</v>
      </c>
      <c r="N65" s="67">
        <f>E65+H65+I65+K65+L65+M65</f>
        <v>0</v>
      </c>
    </row>
    <row r="66" spans="1:14" s="32" customFormat="1" ht="23.25" x14ac:dyDescent="0.25">
      <c r="A66" s="611"/>
      <c r="B66" s="680"/>
      <c r="C66" s="306"/>
      <c r="D66" s="197" t="s">
        <v>16</v>
      </c>
      <c r="E66" s="198"/>
      <c r="F66" s="198"/>
      <c r="G66" s="318"/>
      <c r="H66" s="199"/>
      <c r="I66" s="199"/>
      <c r="J66" s="822"/>
      <c r="K66" s="252"/>
      <c r="L66" s="200"/>
      <c r="M66" s="200"/>
      <c r="N66" s="233">
        <f t="shared" ref="N66:N68" si="23">E66+H66+I66+K66+L66+M66</f>
        <v>0</v>
      </c>
    </row>
    <row r="67" spans="1:14" s="32" customFormat="1" ht="23.25" x14ac:dyDescent="0.25">
      <c r="A67" s="611"/>
      <c r="B67" s="680"/>
      <c r="C67" s="306"/>
      <c r="D67" s="197" t="s">
        <v>8</v>
      </c>
      <c r="E67" s="198"/>
      <c r="F67" s="198"/>
      <c r="G67" s="318"/>
      <c r="H67" s="199"/>
      <c r="I67" s="199"/>
      <c r="J67" s="822"/>
      <c r="K67" s="252"/>
      <c r="L67" s="200"/>
      <c r="M67" s="200"/>
      <c r="N67" s="233">
        <f t="shared" si="23"/>
        <v>0</v>
      </c>
    </row>
    <row r="68" spans="1:14" s="32" customFormat="1" ht="22.5" x14ac:dyDescent="0.25">
      <c r="A68" s="611"/>
      <c r="B68" s="684"/>
      <c r="C68" s="307"/>
      <c r="D68" s="197" t="s">
        <v>9</v>
      </c>
      <c r="E68" s="198"/>
      <c r="F68" s="198"/>
      <c r="G68" s="318"/>
      <c r="H68" s="201"/>
      <c r="I68" s="201"/>
      <c r="J68" s="823"/>
      <c r="K68" s="252"/>
      <c r="L68" s="200"/>
      <c r="M68" s="200"/>
      <c r="N68" s="67">
        <f t="shared" si="23"/>
        <v>0</v>
      </c>
    </row>
    <row r="69" spans="1:14" s="32" customFormat="1" ht="39.75" thickBot="1" x14ac:dyDescent="0.3">
      <c r="A69" s="68" t="s">
        <v>22</v>
      </c>
      <c r="B69" s="69" t="s">
        <v>24</v>
      </c>
      <c r="C69" s="70"/>
      <c r="D69" s="71"/>
      <c r="E69" s="209"/>
      <c r="F69" s="209"/>
      <c r="G69" s="209"/>
      <c r="H69" s="209"/>
      <c r="I69" s="209"/>
      <c r="J69" s="210"/>
      <c r="K69" s="253"/>
      <c r="L69" s="211"/>
      <c r="M69" s="211"/>
      <c r="N69" s="212"/>
    </row>
    <row r="70" spans="1:14" s="32" customFormat="1" ht="21" thickBot="1" x14ac:dyDescent="0.3">
      <c r="A70" s="672" t="s">
        <v>27</v>
      </c>
      <c r="B70" s="673"/>
      <c r="C70" s="673"/>
      <c r="D70" s="673"/>
      <c r="E70" s="673"/>
      <c r="F70" s="673"/>
      <c r="G70" s="673"/>
      <c r="H70" s="673"/>
      <c r="I70" s="673"/>
      <c r="J70" s="673"/>
      <c r="K70" s="673"/>
      <c r="L70" s="673"/>
      <c r="M70" s="673"/>
      <c r="N70" s="674"/>
    </row>
    <row r="71" spans="1:14" s="32" customFormat="1" ht="39" x14ac:dyDescent="0.25">
      <c r="A71" s="675" t="s">
        <v>10</v>
      </c>
      <c r="B71" s="5" t="s">
        <v>18</v>
      </c>
      <c r="C71" s="26"/>
      <c r="D71" s="27"/>
      <c r="E71" s="26"/>
      <c r="F71" s="26"/>
      <c r="G71" s="26"/>
      <c r="H71" s="26"/>
      <c r="I71" s="26"/>
      <c r="J71" s="34"/>
      <c r="K71" s="254"/>
      <c r="L71" s="4"/>
      <c r="M71" s="4"/>
      <c r="N71" s="30"/>
    </row>
    <row r="72" spans="1:14" s="32" customFormat="1" x14ac:dyDescent="0.25">
      <c r="A72" s="657"/>
      <c r="B72" s="6" t="s">
        <v>19</v>
      </c>
      <c r="C72" s="11"/>
      <c r="D72" s="8"/>
      <c r="E72" s="11"/>
      <c r="F72" s="11"/>
      <c r="G72" s="11"/>
      <c r="H72" s="11"/>
      <c r="I72" s="11"/>
      <c r="J72" s="37"/>
      <c r="K72" s="255"/>
      <c r="L72" s="7"/>
      <c r="M72" s="7"/>
      <c r="N72" s="9"/>
    </row>
    <row r="73" spans="1:14" s="32" customFormat="1" ht="19.5" x14ac:dyDescent="0.25">
      <c r="A73" s="15"/>
      <c r="B73" s="16" t="s">
        <v>12</v>
      </c>
      <c r="C73" s="676" t="s">
        <v>13</v>
      </c>
      <c r="D73" s="676"/>
      <c r="E73" s="676"/>
      <c r="F73" s="676"/>
      <c r="G73" s="676"/>
      <c r="H73" s="676"/>
      <c r="I73" s="676"/>
      <c r="J73" s="676"/>
      <c r="K73" s="677"/>
      <c r="L73" s="677"/>
      <c r="M73" s="677"/>
      <c r="N73" s="678"/>
    </row>
    <row r="74" spans="1:14" s="32" customFormat="1" ht="22.5" x14ac:dyDescent="0.25">
      <c r="A74" s="611" t="s">
        <v>14</v>
      </c>
      <c r="B74" s="679" t="s">
        <v>28</v>
      </c>
      <c r="C74" s="320"/>
      <c r="D74" s="196" t="s">
        <v>15</v>
      </c>
      <c r="E74" s="57"/>
      <c r="F74" s="57"/>
      <c r="G74" s="317">
        <f t="shared" ref="G74" si="24">SUM(G75:G77)</f>
        <v>0</v>
      </c>
      <c r="H74" s="57"/>
      <c r="I74" s="57"/>
      <c r="J74" s="821"/>
      <c r="K74" s="251">
        <f t="shared" ref="K74:M74" si="25">SUM(K75:K77)</f>
        <v>0</v>
      </c>
      <c r="L74" s="57">
        <f t="shared" si="25"/>
        <v>0</v>
      </c>
      <c r="M74" s="57">
        <f t="shared" si="25"/>
        <v>0</v>
      </c>
      <c r="N74" s="67">
        <f>E74+H74+I74+K74+L74+M74</f>
        <v>0</v>
      </c>
    </row>
    <row r="75" spans="1:14" s="32" customFormat="1" ht="23.25" x14ac:dyDescent="0.25">
      <c r="A75" s="611"/>
      <c r="B75" s="680"/>
      <c r="C75" s="306"/>
      <c r="D75" s="197" t="s">
        <v>16</v>
      </c>
      <c r="E75" s="198"/>
      <c r="F75" s="198"/>
      <c r="G75" s="318"/>
      <c r="H75" s="199"/>
      <c r="I75" s="199"/>
      <c r="J75" s="822"/>
      <c r="K75" s="252"/>
      <c r="L75" s="200"/>
      <c r="M75" s="200"/>
      <c r="N75" s="233">
        <f t="shared" ref="N75:N77" si="26">E75+H75+I75+K75+L75+M75</f>
        <v>0</v>
      </c>
    </row>
    <row r="76" spans="1:14" s="32" customFormat="1" ht="23.25" x14ac:dyDescent="0.25">
      <c r="A76" s="611"/>
      <c r="B76" s="680"/>
      <c r="C76" s="306"/>
      <c r="D76" s="197" t="s">
        <v>8</v>
      </c>
      <c r="E76" s="198"/>
      <c r="F76" s="198"/>
      <c r="G76" s="318"/>
      <c r="H76" s="199"/>
      <c r="I76" s="199"/>
      <c r="J76" s="822"/>
      <c r="K76" s="252"/>
      <c r="L76" s="200"/>
      <c r="M76" s="200"/>
      <c r="N76" s="233">
        <f t="shared" si="26"/>
        <v>0</v>
      </c>
    </row>
    <row r="77" spans="1:14" s="32" customFormat="1" ht="22.5" x14ac:dyDescent="0.25">
      <c r="A77" s="611"/>
      <c r="B77" s="680"/>
      <c r="C77" s="307"/>
      <c r="D77" s="197" t="s">
        <v>9</v>
      </c>
      <c r="E77" s="198"/>
      <c r="F77" s="198"/>
      <c r="G77" s="318"/>
      <c r="H77" s="201"/>
      <c r="I77" s="201"/>
      <c r="J77" s="823"/>
      <c r="K77" s="252"/>
      <c r="L77" s="200"/>
      <c r="M77" s="200"/>
      <c r="N77" s="67">
        <f t="shared" si="26"/>
        <v>0</v>
      </c>
    </row>
    <row r="78" spans="1:14" s="32" customFormat="1" ht="40.5" x14ac:dyDescent="0.25">
      <c r="A78" s="662" t="str">
        <f>E44</f>
        <v>II</v>
      </c>
      <c r="B78" s="56" t="s">
        <v>46</v>
      </c>
      <c r="C78" s="664"/>
      <c r="D78" s="41" t="s">
        <v>7</v>
      </c>
      <c r="E78" s="213"/>
      <c r="F78" s="213"/>
      <c r="G78" s="213">
        <f t="shared" ref="G78" si="27">G79+G80+G81</f>
        <v>0</v>
      </c>
      <c r="H78" s="213"/>
      <c r="I78" s="213"/>
      <c r="J78" s="666"/>
      <c r="K78" s="248">
        <f t="shared" ref="K78:N78" si="28">K79+K80+K81</f>
        <v>0</v>
      </c>
      <c r="L78" s="213">
        <f t="shared" si="28"/>
        <v>0</v>
      </c>
      <c r="M78" s="213">
        <f t="shared" si="28"/>
        <v>0</v>
      </c>
      <c r="N78" s="214">
        <f t="shared" si="28"/>
        <v>0</v>
      </c>
    </row>
    <row r="79" spans="1:14" s="32" customFormat="1" x14ac:dyDescent="0.25">
      <c r="A79" s="662"/>
      <c r="B79" s="669" t="str">
        <f>F44</f>
        <v>ЗДРАВООХРАНЕНИЕ</v>
      </c>
      <c r="C79" s="664"/>
      <c r="D79" s="42" t="s">
        <v>16</v>
      </c>
      <c r="E79" s="215"/>
      <c r="F79" s="215"/>
      <c r="G79" s="215"/>
      <c r="H79" s="215"/>
      <c r="I79" s="215"/>
      <c r="J79" s="667"/>
      <c r="K79" s="249"/>
      <c r="L79" s="216"/>
      <c r="M79" s="216"/>
      <c r="N79" s="303">
        <f t="shared" ref="N79:N81" si="29">E79+H79+I79+K79+L79+M79</f>
        <v>0</v>
      </c>
    </row>
    <row r="80" spans="1:14" s="32" customFormat="1" x14ac:dyDescent="0.25">
      <c r="A80" s="662"/>
      <c r="B80" s="670"/>
      <c r="C80" s="664"/>
      <c r="D80" s="42" t="s">
        <v>8</v>
      </c>
      <c r="E80" s="215"/>
      <c r="F80" s="215"/>
      <c r="G80" s="215"/>
      <c r="H80" s="215"/>
      <c r="I80" s="215"/>
      <c r="J80" s="667"/>
      <c r="K80" s="249"/>
      <c r="L80" s="216"/>
      <c r="M80" s="216"/>
      <c r="N80" s="303">
        <f t="shared" si="29"/>
        <v>0</v>
      </c>
    </row>
    <row r="81" spans="1:14" s="32" customFormat="1" ht="21" thickBot="1" x14ac:dyDescent="0.3">
      <c r="A81" s="663"/>
      <c r="B81" s="671"/>
      <c r="C81" s="665"/>
      <c r="D81" s="360" t="s">
        <v>9</v>
      </c>
      <c r="E81" s="361"/>
      <c r="F81" s="361"/>
      <c r="G81" s="361"/>
      <c r="H81" s="217"/>
      <c r="I81" s="217"/>
      <c r="J81" s="668"/>
      <c r="K81" s="249"/>
      <c r="L81" s="218"/>
      <c r="M81" s="218"/>
      <c r="N81" s="304">
        <f t="shared" si="29"/>
        <v>0</v>
      </c>
    </row>
    <row r="82" spans="1:14" s="32" customFormat="1" ht="39.75" customHeight="1" thickBot="1" x14ac:dyDescent="0.3">
      <c r="A82" s="52"/>
      <c r="B82" s="53"/>
      <c r="C82" s="53"/>
      <c r="D82" s="53"/>
      <c r="E82" s="82" t="s">
        <v>51</v>
      </c>
      <c r="F82" s="81" t="s">
        <v>52</v>
      </c>
      <c r="G82" s="83"/>
      <c r="H82" s="53"/>
      <c r="I82" s="53"/>
      <c r="J82" s="53"/>
      <c r="K82" s="245"/>
      <c r="L82" s="53"/>
      <c r="M82" s="53"/>
      <c r="N82" s="54"/>
    </row>
    <row r="83" spans="1:14" s="32" customFormat="1" ht="21" thickBot="1" x14ac:dyDescent="0.3">
      <c r="A83" s="629" t="s">
        <v>26</v>
      </c>
      <c r="B83" s="630"/>
      <c r="C83" s="630"/>
      <c r="D83" s="630"/>
      <c r="E83" s="630"/>
      <c r="F83" s="630"/>
      <c r="G83" s="630"/>
      <c r="H83" s="630"/>
      <c r="I83" s="630"/>
      <c r="J83" s="630"/>
      <c r="K83" s="630"/>
      <c r="L83" s="630"/>
      <c r="M83" s="630"/>
      <c r="N83" s="631"/>
    </row>
    <row r="84" spans="1:14" s="32" customFormat="1" ht="39" x14ac:dyDescent="0.25">
      <c r="A84" s="675" t="s">
        <v>10</v>
      </c>
      <c r="B84" s="5" t="s">
        <v>18</v>
      </c>
      <c r="C84" s="62"/>
      <c r="D84" s="63"/>
      <c r="E84" s="62"/>
      <c r="F84" s="62"/>
      <c r="G84" s="62"/>
      <c r="H84" s="62"/>
      <c r="I84" s="62"/>
      <c r="J84" s="64"/>
      <c r="K84" s="246"/>
      <c r="L84" s="65"/>
      <c r="M84" s="65"/>
      <c r="N84" s="66"/>
    </row>
    <row r="85" spans="1:14" s="32" customFormat="1" x14ac:dyDescent="0.25">
      <c r="A85" s="658"/>
      <c r="B85" s="12" t="s">
        <v>19</v>
      </c>
      <c r="C85" s="23"/>
      <c r="D85" s="10"/>
      <c r="E85" s="23"/>
      <c r="F85" s="23"/>
      <c r="G85" s="23"/>
      <c r="H85" s="23"/>
      <c r="I85" s="23"/>
      <c r="J85" s="33"/>
      <c r="K85" s="247"/>
      <c r="L85" s="23"/>
      <c r="M85" s="23"/>
      <c r="N85" s="24"/>
    </row>
    <row r="86" spans="1:14" s="32" customFormat="1" ht="19.5" x14ac:dyDescent="0.25">
      <c r="A86" s="13"/>
      <c r="B86" s="14" t="s">
        <v>12</v>
      </c>
      <c r="C86" s="624" t="s">
        <v>13</v>
      </c>
      <c r="D86" s="625"/>
      <c r="E86" s="625"/>
      <c r="F86" s="625"/>
      <c r="G86" s="625"/>
      <c r="H86" s="625"/>
      <c r="I86" s="625"/>
      <c r="J86" s="625"/>
      <c r="K86" s="677"/>
      <c r="L86" s="677"/>
      <c r="M86" s="677"/>
      <c r="N86" s="678"/>
    </row>
    <row r="87" spans="1:14" s="32" customFormat="1" ht="22.5" x14ac:dyDescent="0.25">
      <c r="A87" s="610" t="s">
        <v>14</v>
      </c>
      <c r="B87" s="679" t="s">
        <v>28</v>
      </c>
      <c r="C87" s="320"/>
      <c r="D87" s="196" t="s">
        <v>15</v>
      </c>
      <c r="E87" s="57"/>
      <c r="F87" s="57"/>
      <c r="G87" s="317">
        <f t="shared" ref="G87" si="30">SUM(G88:G90)</f>
        <v>0</v>
      </c>
      <c r="H87" s="57"/>
      <c r="I87" s="57"/>
      <c r="J87" s="821"/>
      <c r="K87" s="251">
        <f t="shared" ref="K87:M87" si="31">SUM(K88:K90)</f>
        <v>0</v>
      </c>
      <c r="L87" s="57">
        <f t="shared" si="31"/>
        <v>0</v>
      </c>
      <c r="M87" s="57">
        <f t="shared" si="31"/>
        <v>0</v>
      </c>
      <c r="N87" s="67">
        <f>E87+H87+I87+K87+L87+M87</f>
        <v>0</v>
      </c>
    </row>
    <row r="88" spans="1:14" s="32" customFormat="1" ht="23.25" x14ac:dyDescent="0.25">
      <c r="A88" s="611"/>
      <c r="B88" s="680"/>
      <c r="C88" s="306"/>
      <c r="D88" s="197" t="s">
        <v>16</v>
      </c>
      <c r="E88" s="198"/>
      <c r="F88" s="198"/>
      <c r="G88" s="318"/>
      <c r="H88" s="199"/>
      <c r="I88" s="199"/>
      <c r="J88" s="822"/>
      <c r="K88" s="252"/>
      <c r="L88" s="200"/>
      <c r="M88" s="200"/>
      <c r="N88" s="233">
        <f t="shared" ref="N88:N90" si="32">E88+H88+I88+K88+L88+M88</f>
        <v>0</v>
      </c>
    </row>
    <row r="89" spans="1:14" s="32" customFormat="1" ht="23.25" x14ac:dyDescent="0.25">
      <c r="A89" s="611"/>
      <c r="B89" s="680"/>
      <c r="C89" s="306"/>
      <c r="D89" s="197" t="s">
        <v>8</v>
      </c>
      <c r="E89" s="198"/>
      <c r="F89" s="198"/>
      <c r="G89" s="318"/>
      <c r="H89" s="199"/>
      <c r="I89" s="199"/>
      <c r="J89" s="822"/>
      <c r="K89" s="252"/>
      <c r="L89" s="200"/>
      <c r="M89" s="200"/>
      <c r="N89" s="233">
        <f t="shared" si="32"/>
        <v>0</v>
      </c>
    </row>
    <row r="90" spans="1:14" s="32" customFormat="1" ht="22.5" x14ac:dyDescent="0.25">
      <c r="A90" s="612"/>
      <c r="B90" s="684"/>
      <c r="C90" s="307"/>
      <c r="D90" s="197" t="s">
        <v>9</v>
      </c>
      <c r="E90" s="198"/>
      <c r="F90" s="198"/>
      <c r="G90" s="318"/>
      <c r="H90" s="201"/>
      <c r="I90" s="201"/>
      <c r="J90" s="823"/>
      <c r="K90" s="252"/>
      <c r="L90" s="200"/>
      <c r="M90" s="200"/>
      <c r="N90" s="67">
        <f t="shared" si="32"/>
        <v>0</v>
      </c>
    </row>
    <row r="91" spans="1:14" s="32" customFormat="1" ht="39" x14ac:dyDescent="0.25">
      <c r="A91" s="657" t="s">
        <v>11</v>
      </c>
      <c r="B91" s="25" t="s">
        <v>18</v>
      </c>
      <c r="C91" s="35"/>
      <c r="D91" s="36"/>
      <c r="E91" s="202"/>
      <c r="F91" s="202"/>
      <c r="G91" s="202"/>
      <c r="H91" s="202"/>
      <c r="I91" s="202"/>
      <c r="J91" s="203"/>
      <c r="K91" s="256"/>
      <c r="L91" s="200"/>
      <c r="M91" s="200"/>
      <c r="N91" s="204"/>
    </row>
    <row r="92" spans="1:14" s="32" customFormat="1" x14ac:dyDescent="0.25">
      <c r="A92" s="658"/>
      <c r="B92" s="12" t="s">
        <v>19</v>
      </c>
      <c r="C92" s="23"/>
      <c r="D92" s="10"/>
      <c r="E92" s="23"/>
      <c r="F92" s="23"/>
      <c r="G92" s="23"/>
      <c r="H92" s="23"/>
      <c r="I92" s="23"/>
      <c r="J92" s="33"/>
      <c r="K92" s="247"/>
      <c r="L92" s="23"/>
      <c r="M92" s="23"/>
      <c r="N92" s="24"/>
    </row>
    <row r="93" spans="1:14" s="32" customFormat="1" ht="19.5" x14ac:dyDescent="0.25">
      <c r="A93" s="13"/>
      <c r="B93" s="14" t="s">
        <v>12</v>
      </c>
      <c r="C93" s="624" t="s">
        <v>13</v>
      </c>
      <c r="D93" s="625"/>
      <c r="E93" s="625"/>
      <c r="F93" s="625"/>
      <c r="G93" s="625"/>
      <c r="H93" s="625"/>
      <c r="I93" s="625"/>
      <c r="J93" s="625"/>
      <c r="K93" s="677"/>
      <c r="L93" s="677"/>
      <c r="M93" s="677"/>
      <c r="N93" s="678"/>
    </row>
    <row r="94" spans="1:14" s="32" customFormat="1" ht="22.5" x14ac:dyDescent="0.25">
      <c r="A94" s="610" t="s">
        <v>23</v>
      </c>
      <c r="B94" s="679" t="s">
        <v>28</v>
      </c>
      <c r="C94" s="320"/>
      <c r="D94" s="196" t="s">
        <v>15</v>
      </c>
      <c r="E94" s="57"/>
      <c r="F94" s="57"/>
      <c r="G94" s="317">
        <f t="shared" ref="G94" si="33">SUM(G95:G97)</f>
        <v>0</v>
      </c>
      <c r="H94" s="57"/>
      <c r="I94" s="57"/>
      <c r="J94" s="821"/>
      <c r="K94" s="251">
        <f t="shared" ref="K94:M94" si="34">SUM(K95:K97)</f>
        <v>0</v>
      </c>
      <c r="L94" s="57">
        <f t="shared" si="34"/>
        <v>0</v>
      </c>
      <c r="M94" s="57">
        <f t="shared" si="34"/>
        <v>0</v>
      </c>
      <c r="N94" s="67">
        <f>E94+H94+I94+K94+L94+M94</f>
        <v>0</v>
      </c>
    </row>
    <row r="95" spans="1:14" s="32" customFormat="1" ht="23.25" x14ac:dyDescent="0.25">
      <c r="A95" s="611"/>
      <c r="B95" s="680"/>
      <c r="C95" s="306"/>
      <c r="D95" s="197" t="s">
        <v>16</v>
      </c>
      <c r="E95" s="198"/>
      <c r="F95" s="198"/>
      <c r="G95" s="318"/>
      <c r="H95" s="199"/>
      <c r="I95" s="199"/>
      <c r="J95" s="822"/>
      <c r="K95" s="252"/>
      <c r="L95" s="200"/>
      <c r="M95" s="200"/>
      <c r="N95" s="233">
        <f t="shared" ref="N95:N97" si="35">E95+H95+I95+K95+L95+M95</f>
        <v>0</v>
      </c>
    </row>
    <row r="96" spans="1:14" s="32" customFormat="1" ht="23.25" x14ac:dyDescent="0.25">
      <c r="A96" s="611"/>
      <c r="B96" s="680"/>
      <c r="C96" s="306"/>
      <c r="D96" s="197" t="s">
        <v>8</v>
      </c>
      <c r="E96" s="198"/>
      <c r="F96" s="198"/>
      <c r="G96" s="318"/>
      <c r="H96" s="199"/>
      <c r="I96" s="199"/>
      <c r="J96" s="822"/>
      <c r="K96" s="252"/>
      <c r="L96" s="200"/>
      <c r="M96" s="200"/>
      <c r="N96" s="233">
        <f t="shared" si="35"/>
        <v>0</v>
      </c>
    </row>
    <row r="97" spans="1:14" s="32" customFormat="1" ht="22.5" x14ac:dyDescent="0.25">
      <c r="A97" s="611"/>
      <c r="B97" s="684"/>
      <c r="C97" s="307"/>
      <c r="D97" s="197" t="s">
        <v>9</v>
      </c>
      <c r="E97" s="198"/>
      <c r="F97" s="198"/>
      <c r="G97" s="318"/>
      <c r="H97" s="201"/>
      <c r="I97" s="201"/>
      <c r="J97" s="823"/>
      <c r="K97" s="252"/>
      <c r="L97" s="200"/>
      <c r="M97" s="200"/>
      <c r="N97" s="67">
        <f t="shared" si="35"/>
        <v>0</v>
      </c>
    </row>
    <row r="98" spans="1:14" s="32" customFormat="1" ht="39.75" thickBot="1" x14ac:dyDescent="0.3">
      <c r="A98" s="68" t="s">
        <v>22</v>
      </c>
      <c r="B98" s="69" t="s">
        <v>24</v>
      </c>
      <c r="C98" s="70"/>
      <c r="D98" s="71"/>
      <c r="E98" s="209"/>
      <c r="F98" s="209"/>
      <c r="G98" s="209"/>
      <c r="H98" s="209"/>
      <c r="I98" s="209"/>
      <c r="J98" s="210"/>
      <c r="K98" s="253"/>
      <c r="L98" s="211"/>
      <c r="M98" s="211"/>
      <c r="N98" s="212"/>
    </row>
    <row r="99" spans="1:14" s="32" customFormat="1" ht="21" thickBot="1" x14ac:dyDescent="0.3">
      <c r="A99" s="672" t="s">
        <v>27</v>
      </c>
      <c r="B99" s="673"/>
      <c r="C99" s="673"/>
      <c r="D99" s="673"/>
      <c r="E99" s="673"/>
      <c r="F99" s="673"/>
      <c r="G99" s="673"/>
      <c r="H99" s="673"/>
      <c r="I99" s="673"/>
      <c r="J99" s="673"/>
      <c r="K99" s="673"/>
      <c r="L99" s="673"/>
      <c r="M99" s="673"/>
      <c r="N99" s="674"/>
    </row>
    <row r="100" spans="1:14" s="32" customFormat="1" ht="39" x14ac:dyDescent="0.25">
      <c r="A100" s="675" t="s">
        <v>10</v>
      </c>
      <c r="B100" s="5" t="s">
        <v>18</v>
      </c>
      <c r="C100" s="26"/>
      <c r="D100" s="27"/>
      <c r="E100" s="26"/>
      <c r="F100" s="26"/>
      <c r="G100" s="26"/>
      <c r="H100" s="26"/>
      <c r="I100" s="26"/>
      <c r="J100" s="34"/>
      <c r="K100" s="254"/>
      <c r="L100" s="4"/>
      <c r="M100" s="4"/>
      <c r="N100" s="30"/>
    </row>
    <row r="101" spans="1:14" s="32" customFormat="1" x14ac:dyDescent="0.25">
      <c r="A101" s="657"/>
      <c r="B101" s="6" t="s">
        <v>19</v>
      </c>
      <c r="C101" s="11"/>
      <c r="D101" s="8"/>
      <c r="E101" s="11"/>
      <c r="F101" s="11"/>
      <c r="G101" s="11"/>
      <c r="H101" s="11"/>
      <c r="I101" s="11"/>
      <c r="J101" s="37"/>
      <c r="K101" s="255"/>
      <c r="L101" s="7"/>
      <c r="M101" s="7"/>
      <c r="N101" s="9"/>
    </row>
    <row r="102" spans="1:14" s="32" customFormat="1" ht="19.5" x14ac:dyDescent="0.25">
      <c r="A102" s="15"/>
      <c r="B102" s="16" t="s">
        <v>12</v>
      </c>
      <c r="C102" s="676" t="s">
        <v>13</v>
      </c>
      <c r="D102" s="676"/>
      <c r="E102" s="676"/>
      <c r="F102" s="676"/>
      <c r="G102" s="676"/>
      <c r="H102" s="676"/>
      <c r="I102" s="676"/>
      <c r="J102" s="676"/>
      <c r="K102" s="677"/>
      <c r="L102" s="677"/>
      <c r="M102" s="677"/>
      <c r="N102" s="678"/>
    </row>
    <row r="103" spans="1:14" s="32" customFormat="1" ht="22.5" x14ac:dyDescent="0.25">
      <c r="A103" s="611" t="s">
        <v>14</v>
      </c>
      <c r="B103" s="679" t="s">
        <v>28</v>
      </c>
      <c r="C103" s="320"/>
      <c r="D103" s="196" t="s">
        <v>15</v>
      </c>
      <c r="E103" s="57"/>
      <c r="F103" s="57"/>
      <c r="G103" s="317">
        <f t="shared" ref="G103" si="36">SUM(G104:G106)</f>
        <v>0</v>
      </c>
      <c r="H103" s="57"/>
      <c r="I103" s="57"/>
      <c r="J103" s="821"/>
      <c r="K103" s="251">
        <f t="shared" ref="K103:M103" si="37">SUM(K104:K106)</f>
        <v>0</v>
      </c>
      <c r="L103" s="57">
        <f t="shared" si="37"/>
        <v>0</v>
      </c>
      <c r="M103" s="57">
        <f t="shared" si="37"/>
        <v>0</v>
      </c>
      <c r="N103" s="67">
        <f>E103+H103+I103+K103+L103+M103</f>
        <v>0</v>
      </c>
    </row>
    <row r="104" spans="1:14" s="32" customFormat="1" ht="23.25" x14ac:dyDescent="0.25">
      <c r="A104" s="611"/>
      <c r="B104" s="680"/>
      <c r="C104" s="306"/>
      <c r="D104" s="197" t="s">
        <v>16</v>
      </c>
      <c r="E104" s="198"/>
      <c r="F104" s="198"/>
      <c r="G104" s="318"/>
      <c r="H104" s="199"/>
      <c r="I104" s="199"/>
      <c r="J104" s="822"/>
      <c r="K104" s="252"/>
      <c r="L104" s="200"/>
      <c r="M104" s="200"/>
      <c r="N104" s="233">
        <f t="shared" ref="N104:N106" si="38">E104+H104+I104+K104+L104+M104</f>
        <v>0</v>
      </c>
    </row>
    <row r="105" spans="1:14" s="32" customFormat="1" ht="23.25" x14ac:dyDescent="0.25">
      <c r="A105" s="611"/>
      <c r="B105" s="680"/>
      <c r="C105" s="306"/>
      <c r="D105" s="197" t="s">
        <v>8</v>
      </c>
      <c r="E105" s="198"/>
      <c r="F105" s="198"/>
      <c r="G105" s="318"/>
      <c r="H105" s="199"/>
      <c r="I105" s="199"/>
      <c r="J105" s="822"/>
      <c r="K105" s="252"/>
      <c r="L105" s="200"/>
      <c r="M105" s="200"/>
      <c r="N105" s="233">
        <f t="shared" si="38"/>
        <v>0</v>
      </c>
    </row>
    <row r="106" spans="1:14" s="32" customFormat="1" ht="22.5" x14ac:dyDescent="0.25">
      <c r="A106" s="611"/>
      <c r="B106" s="680"/>
      <c r="C106" s="307"/>
      <c r="D106" s="197" t="s">
        <v>9</v>
      </c>
      <c r="E106" s="198"/>
      <c r="F106" s="198"/>
      <c r="G106" s="318"/>
      <c r="H106" s="201"/>
      <c r="I106" s="201"/>
      <c r="J106" s="823"/>
      <c r="K106" s="252"/>
      <c r="L106" s="200"/>
      <c r="M106" s="200"/>
      <c r="N106" s="67">
        <f t="shared" si="38"/>
        <v>0</v>
      </c>
    </row>
    <row r="107" spans="1:14" s="32" customFormat="1" ht="40.5" x14ac:dyDescent="0.25">
      <c r="A107" s="662" t="str">
        <f>E82</f>
        <v>III</v>
      </c>
      <c r="B107" s="56" t="s">
        <v>46</v>
      </c>
      <c r="C107" s="664"/>
      <c r="D107" s="41" t="s">
        <v>7</v>
      </c>
      <c r="E107" s="213"/>
      <c r="F107" s="213"/>
      <c r="G107" s="213">
        <f t="shared" ref="G107" si="39">G108+G109+G110</f>
        <v>0</v>
      </c>
      <c r="H107" s="213"/>
      <c r="I107" s="213"/>
      <c r="J107" s="666"/>
      <c r="K107" s="248">
        <f t="shared" ref="K107:N107" si="40">K108+K109+K110</f>
        <v>0</v>
      </c>
      <c r="L107" s="213">
        <f t="shared" si="40"/>
        <v>0</v>
      </c>
      <c r="M107" s="213">
        <f t="shared" si="40"/>
        <v>0</v>
      </c>
      <c r="N107" s="214">
        <f t="shared" si="40"/>
        <v>0</v>
      </c>
    </row>
    <row r="108" spans="1:14" s="32" customFormat="1" x14ac:dyDescent="0.25">
      <c r="A108" s="662"/>
      <c r="B108" s="669" t="str">
        <f>F82</f>
        <v>ОБРАЗОВАНИЕ</v>
      </c>
      <c r="C108" s="664"/>
      <c r="D108" s="42" t="s">
        <v>16</v>
      </c>
      <c r="E108" s="215"/>
      <c r="F108" s="215"/>
      <c r="G108" s="215"/>
      <c r="H108" s="215"/>
      <c r="I108" s="215"/>
      <c r="J108" s="667"/>
      <c r="K108" s="249"/>
      <c r="L108" s="216"/>
      <c r="M108" s="216"/>
      <c r="N108" s="303">
        <f t="shared" ref="N108:N110" si="41">E108+H108+I108+K108+L108+M108</f>
        <v>0</v>
      </c>
    </row>
    <row r="109" spans="1:14" s="32" customFormat="1" x14ac:dyDescent="0.25">
      <c r="A109" s="662"/>
      <c r="B109" s="670"/>
      <c r="C109" s="664"/>
      <c r="D109" s="42" t="s">
        <v>8</v>
      </c>
      <c r="E109" s="215"/>
      <c r="F109" s="215"/>
      <c r="G109" s="215"/>
      <c r="H109" s="215"/>
      <c r="I109" s="215"/>
      <c r="J109" s="667"/>
      <c r="K109" s="249"/>
      <c r="L109" s="216"/>
      <c r="M109" s="216"/>
      <c r="N109" s="303">
        <f t="shared" si="41"/>
        <v>0</v>
      </c>
    </row>
    <row r="110" spans="1:14" s="32" customFormat="1" ht="21" thickBot="1" x14ac:dyDescent="0.3">
      <c r="A110" s="663"/>
      <c r="B110" s="671"/>
      <c r="C110" s="665"/>
      <c r="D110" s="360" t="s">
        <v>9</v>
      </c>
      <c r="E110" s="361"/>
      <c r="F110" s="361"/>
      <c r="G110" s="361"/>
      <c r="H110" s="217"/>
      <c r="I110" s="217"/>
      <c r="J110" s="668"/>
      <c r="K110" s="249"/>
      <c r="L110" s="218"/>
      <c r="M110" s="218"/>
      <c r="N110" s="304">
        <f t="shared" si="41"/>
        <v>0</v>
      </c>
    </row>
    <row r="111" spans="1:14" s="32" customFormat="1" ht="57.75" customHeight="1" thickBot="1" x14ac:dyDescent="0.3">
      <c r="A111" s="52"/>
      <c r="B111" s="53"/>
      <c r="C111" s="53"/>
      <c r="D111" s="53"/>
      <c r="E111" s="82" t="s">
        <v>54</v>
      </c>
      <c r="F111" s="81" t="s">
        <v>53</v>
      </c>
      <c r="G111" s="83"/>
      <c r="H111" s="53"/>
      <c r="I111" s="53"/>
      <c r="J111" s="53"/>
      <c r="K111" s="245"/>
      <c r="L111" s="53"/>
      <c r="M111" s="53"/>
      <c r="N111" s="54"/>
    </row>
    <row r="112" spans="1:14" s="32" customFormat="1" ht="21" thickBot="1" x14ac:dyDescent="0.3">
      <c r="A112" s="629" t="s">
        <v>26</v>
      </c>
      <c r="B112" s="630"/>
      <c r="C112" s="630"/>
      <c r="D112" s="630"/>
      <c r="E112" s="630"/>
      <c r="F112" s="630"/>
      <c r="G112" s="630"/>
      <c r="H112" s="630"/>
      <c r="I112" s="630"/>
      <c r="J112" s="630"/>
      <c r="K112" s="630"/>
      <c r="L112" s="630"/>
      <c r="M112" s="630"/>
      <c r="N112" s="631"/>
    </row>
    <row r="113" spans="1:14" s="32" customFormat="1" ht="39" x14ac:dyDescent="0.25">
      <c r="A113" s="675" t="s">
        <v>10</v>
      </c>
      <c r="B113" s="5" t="s">
        <v>18</v>
      </c>
      <c r="C113" s="62"/>
      <c r="D113" s="63"/>
      <c r="E113" s="62"/>
      <c r="F113" s="62"/>
      <c r="G113" s="62"/>
      <c r="H113" s="62"/>
      <c r="I113" s="62"/>
      <c r="J113" s="64"/>
      <c r="K113" s="246"/>
      <c r="L113" s="65"/>
      <c r="M113" s="65"/>
      <c r="N113" s="66"/>
    </row>
    <row r="114" spans="1:14" s="32" customFormat="1" x14ac:dyDescent="0.25">
      <c r="A114" s="658"/>
      <c r="B114" s="12" t="s">
        <v>19</v>
      </c>
      <c r="C114" s="23"/>
      <c r="D114" s="10"/>
      <c r="E114" s="23"/>
      <c r="F114" s="23"/>
      <c r="G114" s="23"/>
      <c r="H114" s="23"/>
      <c r="I114" s="23"/>
      <c r="J114" s="33"/>
      <c r="K114" s="247"/>
      <c r="L114" s="23"/>
      <c r="M114" s="23"/>
      <c r="N114" s="24"/>
    </row>
    <row r="115" spans="1:14" s="32" customFormat="1" ht="19.5" x14ac:dyDescent="0.25">
      <c r="A115" s="13"/>
      <c r="B115" s="14" t="s">
        <v>12</v>
      </c>
      <c r="C115" s="624" t="s">
        <v>13</v>
      </c>
      <c r="D115" s="625"/>
      <c r="E115" s="625"/>
      <c r="F115" s="625"/>
      <c r="G115" s="625"/>
      <c r="H115" s="625"/>
      <c r="I115" s="625"/>
      <c r="J115" s="625"/>
      <c r="K115" s="677"/>
      <c r="L115" s="677"/>
      <c r="M115" s="677"/>
      <c r="N115" s="678"/>
    </row>
    <row r="116" spans="1:14" s="32" customFormat="1" ht="22.5" x14ac:dyDescent="0.25">
      <c r="A116" s="610" t="s">
        <v>14</v>
      </c>
      <c r="B116" s="679" t="s">
        <v>28</v>
      </c>
      <c r="C116" s="320"/>
      <c r="D116" s="196" t="s">
        <v>15</v>
      </c>
      <c r="E116" s="57"/>
      <c r="F116" s="57"/>
      <c r="G116" s="317">
        <f t="shared" ref="G116" si="42">SUM(G117:G119)</f>
        <v>0</v>
      </c>
      <c r="H116" s="57"/>
      <c r="I116" s="57"/>
      <c r="J116" s="821"/>
      <c r="K116" s="251">
        <f t="shared" ref="K116:M116" si="43">SUM(K117:K119)</f>
        <v>0</v>
      </c>
      <c r="L116" s="57">
        <f t="shared" si="43"/>
        <v>0</v>
      </c>
      <c r="M116" s="57">
        <f t="shared" si="43"/>
        <v>0</v>
      </c>
      <c r="N116" s="67">
        <f>E116+H116+I116+K116+L116+M116</f>
        <v>0</v>
      </c>
    </row>
    <row r="117" spans="1:14" s="32" customFormat="1" ht="23.25" x14ac:dyDescent="0.25">
      <c r="A117" s="611"/>
      <c r="B117" s="680"/>
      <c r="C117" s="306"/>
      <c r="D117" s="197" t="s">
        <v>16</v>
      </c>
      <c r="E117" s="198"/>
      <c r="F117" s="198"/>
      <c r="G117" s="318"/>
      <c r="H117" s="199"/>
      <c r="I117" s="199"/>
      <c r="J117" s="822"/>
      <c r="K117" s="252"/>
      <c r="L117" s="200"/>
      <c r="M117" s="200"/>
      <c r="N117" s="233">
        <f t="shared" ref="N117:N119" si="44">E117+H117+I117+K117+L117+M117</f>
        <v>0</v>
      </c>
    </row>
    <row r="118" spans="1:14" s="32" customFormat="1" ht="23.25" x14ac:dyDescent="0.25">
      <c r="A118" s="611"/>
      <c r="B118" s="680"/>
      <c r="C118" s="306"/>
      <c r="D118" s="197" t="s">
        <v>8</v>
      </c>
      <c r="E118" s="198"/>
      <c r="F118" s="198"/>
      <c r="G118" s="318"/>
      <c r="H118" s="199"/>
      <c r="I118" s="199"/>
      <c r="J118" s="822"/>
      <c r="K118" s="252"/>
      <c r="L118" s="200"/>
      <c r="M118" s="200"/>
      <c r="N118" s="233">
        <f t="shared" si="44"/>
        <v>0</v>
      </c>
    </row>
    <row r="119" spans="1:14" s="32" customFormat="1" ht="22.5" x14ac:dyDescent="0.25">
      <c r="A119" s="612"/>
      <c r="B119" s="684"/>
      <c r="C119" s="307"/>
      <c r="D119" s="197" t="s">
        <v>9</v>
      </c>
      <c r="E119" s="198"/>
      <c r="F119" s="198"/>
      <c r="G119" s="318"/>
      <c r="H119" s="201"/>
      <c r="I119" s="201"/>
      <c r="J119" s="823"/>
      <c r="K119" s="252"/>
      <c r="L119" s="200"/>
      <c r="M119" s="200"/>
      <c r="N119" s="67">
        <f t="shared" si="44"/>
        <v>0</v>
      </c>
    </row>
    <row r="120" spans="1:14" s="32" customFormat="1" ht="39" x14ac:dyDescent="0.25">
      <c r="A120" s="657" t="s">
        <v>11</v>
      </c>
      <c r="B120" s="25" t="s">
        <v>18</v>
      </c>
      <c r="C120" s="35"/>
      <c r="D120" s="36"/>
      <c r="E120" s="202"/>
      <c r="F120" s="202"/>
      <c r="G120" s="202"/>
      <c r="H120" s="202"/>
      <c r="I120" s="202"/>
      <c r="J120" s="203"/>
      <c r="K120" s="256"/>
      <c r="L120" s="200"/>
      <c r="M120" s="200"/>
      <c r="N120" s="204"/>
    </row>
    <row r="121" spans="1:14" s="32" customFormat="1" x14ac:dyDescent="0.25">
      <c r="A121" s="658"/>
      <c r="B121" s="12" t="s">
        <v>19</v>
      </c>
      <c r="C121" s="23"/>
      <c r="D121" s="10"/>
      <c r="E121" s="23"/>
      <c r="F121" s="23"/>
      <c r="G121" s="23"/>
      <c r="H121" s="23"/>
      <c r="I121" s="23"/>
      <c r="J121" s="33"/>
      <c r="K121" s="247"/>
      <c r="L121" s="23"/>
      <c r="M121" s="23"/>
      <c r="N121" s="24"/>
    </row>
    <row r="122" spans="1:14" s="32" customFormat="1" ht="19.5" x14ac:dyDescent="0.25">
      <c r="A122" s="13"/>
      <c r="B122" s="14" t="s">
        <v>12</v>
      </c>
      <c r="C122" s="624" t="s">
        <v>13</v>
      </c>
      <c r="D122" s="625"/>
      <c r="E122" s="625"/>
      <c r="F122" s="625"/>
      <c r="G122" s="625"/>
      <c r="H122" s="625"/>
      <c r="I122" s="625"/>
      <c r="J122" s="625"/>
      <c r="K122" s="677"/>
      <c r="L122" s="677"/>
      <c r="M122" s="677"/>
      <c r="N122" s="678"/>
    </row>
    <row r="123" spans="1:14" s="32" customFormat="1" ht="22.5" x14ac:dyDescent="0.25">
      <c r="A123" s="610" t="s">
        <v>23</v>
      </c>
      <c r="B123" s="679" t="s">
        <v>28</v>
      </c>
      <c r="C123" s="320"/>
      <c r="D123" s="196" t="s">
        <v>15</v>
      </c>
      <c r="E123" s="57"/>
      <c r="F123" s="57"/>
      <c r="G123" s="317">
        <f t="shared" ref="G123" si="45">SUM(G124:G126)</f>
        <v>0</v>
      </c>
      <c r="H123" s="57"/>
      <c r="I123" s="57"/>
      <c r="J123" s="821"/>
      <c r="K123" s="251">
        <f t="shared" ref="K123:M123" si="46">SUM(K124:K126)</f>
        <v>0</v>
      </c>
      <c r="L123" s="57">
        <f t="shared" si="46"/>
        <v>0</v>
      </c>
      <c r="M123" s="57">
        <f t="shared" si="46"/>
        <v>0</v>
      </c>
      <c r="N123" s="67">
        <f>E123+H123+I123+K123+L123+M123</f>
        <v>0</v>
      </c>
    </row>
    <row r="124" spans="1:14" s="32" customFormat="1" ht="23.25" x14ac:dyDescent="0.25">
      <c r="A124" s="611"/>
      <c r="B124" s="680"/>
      <c r="C124" s="306"/>
      <c r="D124" s="197" t="s">
        <v>16</v>
      </c>
      <c r="E124" s="198"/>
      <c r="F124" s="198"/>
      <c r="G124" s="318"/>
      <c r="H124" s="199"/>
      <c r="I124" s="199"/>
      <c r="J124" s="822"/>
      <c r="K124" s="252"/>
      <c r="L124" s="200"/>
      <c r="M124" s="200"/>
      <c r="N124" s="233">
        <f t="shared" ref="N124:N126" si="47">E124+H124+I124+K124+L124+M124</f>
        <v>0</v>
      </c>
    </row>
    <row r="125" spans="1:14" s="32" customFormat="1" ht="23.25" x14ac:dyDescent="0.25">
      <c r="A125" s="611"/>
      <c r="B125" s="680"/>
      <c r="C125" s="306"/>
      <c r="D125" s="197" t="s">
        <v>8</v>
      </c>
      <c r="E125" s="198"/>
      <c r="F125" s="198"/>
      <c r="G125" s="318"/>
      <c r="H125" s="199"/>
      <c r="I125" s="199"/>
      <c r="J125" s="822"/>
      <c r="K125" s="252"/>
      <c r="L125" s="200"/>
      <c r="M125" s="200"/>
      <c r="N125" s="233">
        <f t="shared" si="47"/>
        <v>0</v>
      </c>
    </row>
    <row r="126" spans="1:14" s="32" customFormat="1" ht="22.5" x14ac:dyDescent="0.25">
      <c r="A126" s="611"/>
      <c r="B126" s="684"/>
      <c r="C126" s="307"/>
      <c r="D126" s="197" t="s">
        <v>9</v>
      </c>
      <c r="E126" s="198"/>
      <c r="F126" s="198"/>
      <c r="G126" s="318"/>
      <c r="H126" s="201"/>
      <c r="I126" s="201"/>
      <c r="J126" s="823"/>
      <c r="K126" s="252"/>
      <c r="L126" s="200"/>
      <c r="M126" s="200"/>
      <c r="N126" s="67">
        <f t="shared" si="47"/>
        <v>0</v>
      </c>
    </row>
    <row r="127" spans="1:14" s="32" customFormat="1" ht="39.75" thickBot="1" x14ac:dyDescent="0.3">
      <c r="A127" s="68" t="s">
        <v>22</v>
      </c>
      <c r="B127" s="69" t="s">
        <v>24</v>
      </c>
      <c r="C127" s="70"/>
      <c r="D127" s="71"/>
      <c r="E127" s="209"/>
      <c r="F127" s="209"/>
      <c r="G127" s="209"/>
      <c r="H127" s="209"/>
      <c r="I127" s="209"/>
      <c r="J127" s="210"/>
      <c r="K127" s="253"/>
      <c r="L127" s="211"/>
      <c r="M127" s="211"/>
      <c r="N127" s="212"/>
    </row>
    <row r="128" spans="1:14" s="32" customFormat="1" ht="21" thickBot="1" x14ac:dyDescent="0.3">
      <c r="A128" s="672" t="s">
        <v>27</v>
      </c>
      <c r="B128" s="673"/>
      <c r="C128" s="673"/>
      <c r="D128" s="673"/>
      <c r="E128" s="673"/>
      <c r="F128" s="673"/>
      <c r="G128" s="673"/>
      <c r="H128" s="673"/>
      <c r="I128" s="673"/>
      <c r="J128" s="673"/>
      <c r="K128" s="673"/>
      <c r="L128" s="673"/>
      <c r="M128" s="673"/>
      <c r="N128" s="674"/>
    </row>
    <row r="129" spans="1:14" s="32" customFormat="1" ht="39" x14ac:dyDescent="0.25">
      <c r="A129" s="675" t="s">
        <v>10</v>
      </c>
      <c r="B129" s="5" t="s">
        <v>18</v>
      </c>
      <c r="C129" s="26"/>
      <c r="D129" s="27"/>
      <c r="E129" s="26"/>
      <c r="F129" s="26"/>
      <c r="G129" s="26"/>
      <c r="H129" s="26"/>
      <c r="I129" s="26"/>
      <c r="J129" s="34"/>
      <c r="K129" s="254"/>
      <c r="L129" s="4"/>
      <c r="M129" s="4"/>
      <c r="N129" s="30"/>
    </row>
    <row r="130" spans="1:14" s="32" customFormat="1" x14ac:dyDescent="0.25">
      <c r="A130" s="657"/>
      <c r="B130" s="6" t="s">
        <v>19</v>
      </c>
      <c r="C130" s="11"/>
      <c r="D130" s="8"/>
      <c r="E130" s="11"/>
      <c r="F130" s="11"/>
      <c r="G130" s="11"/>
      <c r="H130" s="11"/>
      <c r="I130" s="11"/>
      <c r="J130" s="37"/>
      <c r="K130" s="255"/>
      <c r="L130" s="7"/>
      <c r="M130" s="7"/>
      <c r="N130" s="9"/>
    </row>
    <row r="131" spans="1:14" s="32" customFormat="1" ht="19.5" x14ac:dyDescent="0.25">
      <c r="A131" s="15"/>
      <c r="B131" s="16" t="s">
        <v>12</v>
      </c>
      <c r="C131" s="676" t="s">
        <v>13</v>
      </c>
      <c r="D131" s="676"/>
      <c r="E131" s="676"/>
      <c r="F131" s="676"/>
      <c r="G131" s="676"/>
      <c r="H131" s="676"/>
      <c r="I131" s="676"/>
      <c r="J131" s="676"/>
      <c r="K131" s="677"/>
      <c r="L131" s="677"/>
      <c r="M131" s="677"/>
      <c r="N131" s="678"/>
    </row>
    <row r="132" spans="1:14" s="32" customFormat="1" ht="22.5" x14ac:dyDescent="0.25">
      <c r="A132" s="611" t="s">
        <v>14</v>
      </c>
      <c r="B132" s="679" t="s">
        <v>28</v>
      </c>
      <c r="C132" s="320"/>
      <c r="D132" s="196" t="s">
        <v>15</v>
      </c>
      <c r="E132" s="57"/>
      <c r="F132" s="57"/>
      <c r="G132" s="317">
        <f t="shared" ref="G132" si="48">SUM(G133:G135)</f>
        <v>0</v>
      </c>
      <c r="H132" s="57"/>
      <c r="I132" s="57"/>
      <c r="J132" s="821"/>
      <c r="K132" s="251">
        <f t="shared" ref="K132:M132" si="49">SUM(K133:K135)</f>
        <v>0</v>
      </c>
      <c r="L132" s="57">
        <f t="shared" si="49"/>
        <v>0</v>
      </c>
      <c r="M132" s="57">
        <f t="shared" si="49"/>
        <v>0</v>
      </c>
      <c r="N132" s="67">
        <f>E132+H132+I132+K132+L132+M132</f>
        <v>0</v>
      </c>
    </row>
    <row r="133" spans="1:14" s="32" customFormat="1" ht="23.25" x14ac:dyDescent="0.25">
      <c r="A133" s="611"/>
      <c r="B133" s="680"/>
      <c r="C133" s="306"/>
      <c r="D133" s="197" t="s">
        <v>16</v>
      </c>
      <c r="E133" s="198"/>
      <c r="F133" s="198"/>
      <c r="G133" s="318"/>
      <c r="H133" s="199"/>
      <c r="I133" s="199"/>
      <c r="J133" s="822"/>
      <c r="K133" s="252"/>
      <c r="L133" s="200"/>
      <c r="M133" s="200"/>
      <c r="N133" s="233">
        <f t="shared" ref="N133:N135" si="50">E133+H133+I133+K133+L133+M133</f>
        <v>0</v>
      </c>
    </row>
    <row r="134" spans="1:14" s="32" customFormat="1" ht="23.25" x14ac:dyDescent="0.25">
      <c r="A134" s="611"/>
      <c r="B134" s="680"/>
      <c r="C134" s="306"/>
      <c r="D134" s="197" t="s">
        <v>8</v>
      </c>
      <c r="E134" s="198"/>
      <c r="F134" s="198"/>
      <c r="G134" s="318"/>
      <c r="H134" s="199"/>
      <c r="I134" s="199"/>
      <c r="J134" s="822"/>
      <c r="K134" s="252"/>
      <c r="L134" s="200"/>
      <c r="M134" s="200"/>
      <c r="N134" s="233">
        <f t="shared" si="50"/>
        <v>0</v>
      </c>
    </row>
    <row r="135" spans="1:14" s="32" customFormat="1" ht="22.5" x14ac:dyDescent="0.25">
      <c r="A135" s="611"/>
      <c r="B135" s="680"/>
      <c r="C135" s="307"/>
      <c r="D135" s="197" t="s">
        <v>9</v>
      </c>
      <c r="E135" s="198"/>
      <c r="F135" s="198"/>
      <c r="G135" s="318"/>
      <c r="H135" s="201"/>
      <c r="I135" s="201"/>
      <c r="J135" s="823"/>
      <c r="K135" s="252"/>
      <c r="L135" s="200"/>
      <c r="M135" s="200"/>
      <c r="N135" s="67">
        <f t="shared" si="50"/>
        <v>0</v>
      </c>
    </row>
    <row r="136" spans="1:14" s="32" customFormat="1" ht="40.5" x14ac:dyDescent="0.25">
      <c r="A136" s="662" t="str">
        <f>E111</f>
        <v>IV</v>
      </c>
      <c r="B136" s="56" t="s">
        <v>46</v>
      </c>
      <c r="C136" s="664"/>
      <c r="D136" s="41" t="s">
        <v>7</v>
      </c>
      <c r="E136" s="213"/>
      <c r="F136" s="213"/>
      <c r="G136" s="213">
        <f t="shared" ref="G136" si="51">G137+G138+G139</f>
        <v>0</v>
      </c>
      <c r="H136" s="213"/>
      <c r="I136" s="213"/>
      <c r="J136" s="666"/>
      <c r="K136" s="248">
        <f t="shared" ref="K136:N136" si="52">K137+K138+K139</f>
        <v>0</v>
      </c>
      <c r="L136" s="213">
        <f t="shared" si="52"/>
        <v>0</v>
      </c>
      <c r="M136" s="213">
        <f t="shared" si="52"/>
        <v>0</v>
      </c>
      <c r="N136" s="214">
        <f t="shared" si="52"/>
        <v>0</v>
      </c>
    </row>
    <row r="137" spans="1:14" s="32" customFormat="1" x14ac:dyDescent="0.25">
      <c r="A137" s="662"/>
      <c r="B137" s="669" t="str">
        <f>F111</f>
        <v>ЖИЛЬЕ И ГОРОДСКАЯ СРЕДА</v>
      </c>
      <c r="C137" s="664"/>
      <c r="D137" s="42" t="s">
        <v>16</v>
      </c>
      <c r="E137" s="215"/>
      <c r="F137" s="215"/>
      <c r="G137" s="215"/>
      <c r="H137" s="215"/>
      <c r="I137" s="215"/>
      <c r="J137" s="667"/>
      <c r="K137" s="249"/>
      <c r="L137" s="216"/>
      <c r="M137" s="216"/>
      <c r="N137" s="303">
        <f t="shared" ref="N137:N139" si="53">E137+H137+I137+K137+L137+M137</f>
        <v>0</v>
      </c>
    </row>
    <row r="138" spans="1:14" s="32" customFormat="1" x14ac:dyDescent="0.25">
      <c r="A138" s="662"/>
      <c r="B138" s="670"/>
      <c r="C138" s="664"/>
      <c r="D138" s="42" t="s">
        <v>8</v>
      </c>
      <c r="E138" s="215"/>
      <c r="F138" s="215"/>
      <c r="G138" s="215"/>
      <c r="H138" s="215"/>
      <c r="I138" s="215"/>
      <c r="J138" s="667"/>
      <c r="K138" s="249"/>
      <c r="L138" s="216"/>
      <c r="M138" s="216"/>
      <c r="N138" s="303">
        <f t="shared" si="53"/>
        <v>0</v>
      </c>
    </row>
    <row r="139" spans="1:14" s="32" customFormat="1" ht="21" thickBot="1" x14ac:dyDescent="0.3">
      <c r="A139" s="663"/>
      <c r="B139" s="671"/>
      <c r="C139" s="665"/>
      <c r="D139" s="360" t="s">
        <v>9</v>
      </c>
      <c r="E139" s="361"/>
      <c r="F139" s="361"/>
      <c r="G139" s="361"/>
      <c r="H139" s="217"/>
      <c r="I139" s="217"/>
      <c r="J139" s="668"/>
      <c r="K139" s="249"/>
      <c r="L139" s="218"/>
      <c r="M139" s="218"/>
      <c r="N139" s="304">
        <f t="shared" si="53"/>
        <v>0</v>
      </c>
    </row>
    <row r="140" spans="1:14" s="32" customFormat="1" ht="53.25" customHeight="1" thickBot="1" x14ac:dyDescent="0.3">
      <c r="A140" s="52"/>
      <c r="B140" s="53"/>
      <c r="C140" s="53"/>
      <c r="D140" s="53"/>
      <c r="E140" s="82" t="s">
        <v>56</v>
      </c>
      <c r="F140" s="81" t="s">
        <v>55</v>
      </c>
      <c r="G140" s="83"/>
      <c r="H140" s="53"/>
      <c r="I140" s="53"/>
      <c r="J140" s="53"/>
      <c r="K140" s="245"/>
      <c r="L140" s="53"/>
      <c r="M140" s="53"/>
      <c r="N140" s="54"/>
    </row>
    <row r="141" spans="1:14" s="32" customFormat="1" ht="21" thickBot="1" x14ac:dyDescent="0.3">
      <c r="A141" s="629" t="s">
        <v>26</v>
      </c>
      <c r="B141" s="630"/>
      <c r="C141" s="630"/>
      <c r="D141" s="630"/>
      <c r="E141" s="630"/>
      <c r="F141" s="630"/>
      <c r="G141" s="630"/>
      <c r="H141" s="630"/>
      <c r="I141" s="630"/>
      <c r="J141" s="630"/>
      <c r="K141" s="630"/>
      <c r="L141" s="630"/>
      <c r="M141" s="630"/>
      <c r="N141" s="631"/>
    </row>
    <row r="142" spans="1:14" s="32" customFormat="1" ht="39" x14ac:dyDescent="0.25">
      <c r="A142" s="675" t="s">
        <v>10</v>
      </c>
      <c r="B142" s="5" t="s">
        <v>18</v>
      </c>
      <c r="C142" s="62"/>
      <c r="D142" s="63"/>
      <c r="E142" s="62"/>
      <c r="F142" s="62"/>
      <c r="G142" s="62"/>
      <c r="H142" s="62"/>
      <c r="I142" s="62"/>
      <c r="J142" s="64"/>
      <c r="K142" s="246"/>
      <c r="L142" s="65"/>
      <c r="M142" s="65"/>
      <c r="N142" s="66"/>
    </row>
    <row r="143" spans="1:14" s="32" customFormat="1" x14ac:dyDescent="0.25">
      <c r="A143" s="658"/>
      <c r="B143" s="12" t="s">
        <v>19</v>
      </c>
      <c r="C143" s="23"/>
      <c r="D143" s="10"/>
      <c r="E143" s="23"/>
      <c r="F143" s="23"/>
      <c r="G143" s="23"/>
      <c r="H143" s="23"/>
      <c r="I143" s="23"/>
      <c r="J143" s="33"/>
      <c r="K143" s="247"/>
      <c r="L143" s="23"/>
      <c r="M143" s="23"/>
      <c r="N143" s="24"/>
    </row>
    <row r="144" spans="1:14" s="32" customFormat="1" ht="19.5" x14ac:dyDescent="0.25">
      <c r="A144" s="13"/>
      <c r="B144" s="14" t="s">
        <v>12</v>
      </c>
      <c r="C144" s="624" t="s">
        <v>13</v>
      </c>
      <c r="D144" s="625"/>
      <c r="E144" s="625"/>
      <c r="F144" s="625"/>
      <c r="G144" s="625"/>
      <c r="H144" s="625"/>
      <c r="I144" s="625"/>
      <c r="J144" s="625"/>
      <c r="K144" s="677"/>
      <c r="L144" s="677"/>
      <c r="M144" s="677"/>
      <c r="N144" s="678"/>
    </row>
    <row r="145" spans="1:14" s="32" customFormat="1" ht="22.5" x14ac:dyDescent="0.25">
      <c r="A145" s="610" t="s">
        <v>14</v>
      </c>
      <c r="B145" s="679" t="s">
        <v>28</v>
      </c>
      <c r="C145" s="320"/>
      <c r="D145" s="196" t="s">
        <v>15</v>
      </c>
      <c r="E145" s="57"/>
      <c r="F145" s="57"/>
      <c r="G145" s="317">
        <f t="shared" ref="G145" si="54">SUM(G146:G148)</f>
        <v>0</v>
      </c>
      <c r="H145" s="57"/>
      <c r="I145" s="57"/>
      <c r="J145" s="821"/>
      <c r="K145" s="251">
        <f t="shared" ref="K145:M145" si="55">SUM(K146:K148)</f>
        <v>0</v>
      </c>
      <c r="L145" s="57">
        <f t="shared" si="55"/>
        <v>0</v>
      </c>
      <c r="M145" s="57">
        <f t="shared" si="55"/>
        <v>0</v>
      </c>
      <c r="N145" s="67">
        <f>E145+H145+I145+K145+L145+M145</f>
        <v>0</v>
      </c>
    </row>
    <row r="146" spans="1:14" s="32" customFormat="1" ht="23.25" x14ac:dyDescent="0.25">
      <c r="A146" s="611"/>
      <c r="B146" s="680"/>
      <c r="C146" s="306"/>
      <c r="D146" s="197" t="s">
        <v>16</v>
      </c>
      <c r="E146" s="198"/>
      <c r="F146" s="198"/>
      <c r="G146" s="318"/>
      <c r="H146" s="199"/>
      <c r="I146" s="199"/>
      <c r="J146" s="822"/>
      <c r="K146" s="252"/>
      <c r="L146" s="200"/>
      <c r="M146" s="200"/>
      <c r="N146" s="233">
        <f t="shared" ref="N146:N148" si="56">E146+H146+I146+K146+L146+M146</f>
        <v>0</v>
      </c>
    </row>
    <row r="147" spans="1:14" s="32" customFormat="1" ht="23.25" x14ac:dyDescent="0.25">
      <c r="A147" s="611"/>
      <c r="B147" s="680"/>
      <c r="C147" s="306"/>
      <c r="D147" s="197" t="s">
        <v>8</v>
      </c>
      <c r="E147" s="198"/>
      <c r="F147" s="198"/>
      <c r="G147" s="318"/>
      <c r="H147" s="199"/>
      <c r="I147" s="199"/>
      <c r="J147" s="822"/>
      <c r="K147" s="252"/>
      <c r="L147" s="200"/>
      <c r="M147" s="200"/>
      <c r="N147" s="233">
        <f t="shared" si="56"/>
        <v>0</v>
      </c>
    </row>
    <row r="148" spans="1:14" s="32" customFormat="1" ht="22.5" x14ac:dyDescent="0.25">
      <c r="A148" s="612"/>
      <c r="B148" s="684"/>
      <c r="C148" s="307"/>
      <c r="D148" s="197" t="s">
        <v>9</v>
      </c>
      <c r="E148" s="198"/>
      <c r="F148" s="198"/>
      <c r="G148" s="318"/>
      <c r="H148" s="201"/>
      <c r="I148" s="201"/>
      <c r="J148" s="823"/>
      <c r="K148" s="252"/>
      <c r="L148" s="200"/>
      <c r="M148" s="200"/>
      <c r="N148" s="67">
        <f t="shared" si="56"/>
        <v>0</v>
      </c>
    </row>
    <row r="149" spans="1:14" s="32" customFormat="1" ht="39" x14ac:dyDescent="0.25">
      <c r="A149" s="657" t="s">
        <v>11</v>
      </c>
      <c r="B149" s="25" t="s">
        <v>18</v>
      </c>
      <c r="C149" s="35"/>
      <c r="D149" s="36"/>
      <c r="E149" s="202"/>
      <c r="F149" s="202"/>
      <c r="G149" s="202"/>
      <c r="H149" s="202"/>
      <c r="I149" s="202"/>
      <c r="J149" s="203"/>
      <c r="K149" s="256"/>
      <c r="L149" s="200"/>
      <c r="M149" s="200"/>
      <c r="N149" s="204"/>
    </row>
    <row r="150" spans="1:14" s="32" customFormat="1" x14ac:dyDescent="0.25">
      <c r="A150" s="658"/>
      <c r="B150" s="12" t="s">
        <v>19</v>
      </c>
      <c r="C150" s="23"/>
      <c r="D150" s="10"/>
      <c r="E150" s="23"/>
      <c r="F150" s="23"/>
      <c r="G150" s="23"/>
      <c r="H150" s="23"/>
      <c r="I150" s="23"/>
      <c r="J150" s="33"/>
      <c r="K150" s="247"/>
      <c r="L150" s="23"/>
      <c r="M150" s="23"/>
      <c r="N150" s="24"/>
    </row>
    <row r="151" spans="1:14" s="32" customFormat="1" ht="19.5" x14ac:dyDescent="0.25">
      <c r="A151" s="13"/>
      <c r="B151" s="14" t="s">
        <v>12</v>
      </c>
      <c r="C151" s="624" t="s">
        <v>13</v>
      </c>
      <c r="D151" s="625"/>
      <c r="E151" s="625"/>
      <c r="F151" s="625"/>
      <c r="G151" s="625"/>
      <c r="H151" s="625"/>
      <c r="I151" s="625"/>
      <c r="J151" s="625"/>
      <c r="K151" s="677"/>
      <c r="L151" s="677"/>
      <c r="M151" s="677"/>
      <c r="N151" s="678"/>
    </row>
    <row r="152" spans="1:14" s="32" customFormat="1" ht="22.5" x14ac:dyDescent="0.25">
      <c r="A152" s="610" t="s">
        <v>23</v>
      </c>
      <c r="B152" s="679" t="s">
        <v>28</v>
      </c>
      <c r="C152" s="320"/>
      <c r="D152" s="196" t="s">
        <v>15</v>
      </c>
      <c r="E152" s="57"/>
      <c r="F152" s="57"/>
      <c r="G152" s="317">
        <f t="shared" ref="G152" si="57">SUM(G153:G155)</f>
        <v>0</v>
      </c>
      <c r="H152" s="57"/>
      <c r="I152" s="57"/>
      <c r="J152" s="821"/>
      <c r="K152" s="251">
        <f t="shared" ref="K152:M152" si="58">SUM(K153:K155)</f>
        <v>0</v>
      </c>
      <c r="L152" s="57">
        <f t="shared" si="58"/>
        <v>0</v>
      </c>
      <c r="M152" s="57">
        <f t="shared" si="58"/>
        <v>0</v>
      </c>
      <c r="N152" s="67">
        <f>E152+H152+I152+K152+L152+M152</f>
        <v>0</v>
      </c>
    </row>
    <row r="153" spans="1:14" s="32" customFormat="1" ht="23.25" x14ac:dyDescent="0.25">
      <c r="A153" s="611"/>
      <c r="B153" s="680"/>
      <c r="C153" s="306"/>
      <c r="D153" s="197" t="s">
        <v>16</v>
      </c>
      <c r="E153" s="198"/>
      <c r="F153" s="198"/>
      <c r="G153" s="318"/>
      <c r="H153" s="199"/>
      <c r="I153" s="199"/>
      <c r="J153" s="822"/>
      <c r="K153" s="252"/>
      <c r="L153" s="200"/>
      <c r="M153" s="200"/>
      <c r="N153" s="233">
        <f t="shared" ref="N153:N155" si="59">E153+H153+I153+K153+L153+M153</f>
        <v>0</v>
      </c>
    </row>
    <row r="154" spans="1:14" s="32" customFormat="1" ht="23.25" x14ac:dyDescent="0.25">
      <c r="A154" s="611"/>
      <c r="B154" s="680"/>
      <c r="C154" s="306"/>
      <c r="D154" s="197" t="s">
        <v>8</v>
      </c>
      <c r="E154" s="198"/>
      <c r="F154" s="198"/>
      <c r="G154" s="318"/>
      <c r="H154" s="199"/>
      <c r="I154" s="199"/>
      <c r="J154" s="822"/>
      <c r="K154" s="252"/>
      <c r="L154" s="200"/>
      <c r="M154" s="200"/>
      <c r="N154" s="233">
        <f t="shared" si="59"/>
        <v>0</v>
      </c>
    </row>
    <row r="155" spans="1:14" s="32" customFormat="1" ht="22.5" x14ac:dyDescent="0.25">
      <c r="A155" s="611"/>
      <c r="B155" s="684"/>
      <c r="C155" s="307"/>
      <c r="D155" s="197" t="s">
        <v>9</v>
      </c>
      <c r="E155" s="198"/>
      <c r="F155" s="198"/>
      <c r="G155" s="318"/>
      <c r="H155" s="201"/>
      <c r="I155" s="201"/>
      <c r="J155" s="823"/>
      <c r="K155" s="252"/>
      <c r="L155" s="200"/>
      <c r="M155" s="200"/>
      <c r="N155" s="67">
        <f t="shared" si="59"/>
        <v>0</v>
      </c>
    </row>
    <row r="156" spans="1:14" s="32" customFormat="1" ht="39.75" thickBot="1" x14ac:dyDescent="0.3">
      <c r="A156" s="68" t="s">
        <v>22</v>
      </c>
      <c r="B156" s="69" t="s">
        <v>24</v>
      </c>
      <c r="C156" s="70"/>
      <c r="D156" s="71"/>
      <c r="E156" s="209"/>
      <c r="F156" s="209"/>
      <c r="G156" s="209"/>
      <c r="H156" s="209"/>
      <c r="I156" s="209"/>
      <c r="J156" s="210"/>
      <c r="K156" s="253"/>
      <c r="L156" s="211"/>
      <c r="M156" s="211"/>
      <c r="N156" s="212"/>
    </row>
    <row r="157" spans="1:14" s="32" customFormat="1" ht="21" thickBot="1" x14ac:dyDescent="0.3">
      <c r="A157" s="672" t="s">
        <v>27</v>
      </c>
      <c r="B157" s="673"/>
      <c r="C157" s="673"/>
      <c r="D157" s="673"/>
      <c r="E157" s="673"/>
      <c r="F157" s="673"/>
      <c r="G157" s="673"/>
      <c r="H157" s="673"/>
      <c r="I157" s="673"/>
      <c r="J157" s="673"/>
      <c r="K157" s="673"/>
      <c r="L157" s="673"/>
      <c r="M157" s="673"/>
      <c r="N157" s="674"/>
    </row>
    <row r="158" spans="1:14" s="32" customFormat="1" ht="39" x14ac:dyDescent="0.25">
      <c r="A158" s="675" t="s">
        <v>10</v>
      </c>
      <c r="B158" s="5" t="s">
        <v>18</v>
      </c>
      <c r="C158" s="26"/>
      <c r="D158" s="27"/>
      <c r="E158" s="26"/>
      <c r="F158" s="26"/>
      <c r="G158" s="26"/>
      <c r="H158" s="26"/>
      <c r="I158" s="26"/>
      <c r="J158" s="34"/>
      <c r="K158" s="254"/>
      <c r="L158" s="4"/>
      <c r="M158" s="4"/>
      <c r="N158" s="30"/>
    </row>
    <row r="159" spans="1:14" s="32" customFormat="1" x14ac:dyDescent="0.25">
      <c r="A159" s="657"/>
      <c r="B159" s="6" t="s">
        <v>19</v>
      </c>
      <c r="C159" s="11"/>
      <c r="D159" s="8"/>
      <c r="E159" s="11"/>
      <c r="F159" s="11"/>
      <c r="G159" s="11"/>
      <c r="H159" s="11"/>
      <c r="I159" s="11"/>
      <c r="J159" s="37"/>
      <c r="K159" s="255"/>
      <c r="L159" s="7"/>
      <c r="M159" s="7"/>
      <c r="N159" s="9"/>
    </row>
    <row r="160" spans="1:14" s="32" customFormat="1" ht="19.5" x14ac:dyDescent="0.25">
      <c r="A160" s="15"/>
      <c r="B160" s="16" t="s">
        <v>12</v>
      </c>
      <c r="C160" s="676" t="s">
        <v>13</v>
      </c>
      <c r="D160" s="676"/>
      <c r="E160" s="676"/>
      <c r="F160" s="676"/>
      <c r="G160" s="676"/>
      <c r="H160" s="676"/>
      <c r="I160" s="676"/>
      <c r="J160" s="676"/>
      <c r="K160" s="677"/>
      <c r="L160" s="677"/>
      <c r="M160" s="677"/>
      <c r="N160" s="678"/>
    </row>
    <row r="161" spans="1:14" s="32" customFormat="1" ht="22.5" x14ac:dyDescent="0.25">
      <c r="A161" s="611" t="s">
        <v>14</v>
      </c>
      <c r="B161" s="679" t="s">
        <v>28</v>
      </c>
      <c r="C161" s="320"/>
      <c r="D161" s="196" t="s">
        <v>15</v>
      </c>
      <c r="E161" s="57"/>
      <c r="F161" s="57"/>
      <c r="G161" s="317">
        <f t="shared" ref="G161" si="60">SUM(G162:G164)</f>
        <v>0</v>
      </c>
      <c r="H161" s="57"/>
      <c r="I161" s="57"/>
      <c r="J161" s="821"/>
      <c r="K161" s="251">
        <f t="shared" ref="K161:M161" si="61">SUM(K162:K164)</f>
        <v>0</v>
      </c>
      <c r="L161" s="57">
        <f t="shared" si="61"/>
        <v>0</v>
      </c>
      <c r="M161" s="57">
        <f t="shared" si="61"/>
        <v>0</v>
      </c>
      <c r="N161" s="67">
        <f>E161+H161+I161+K161+L161+M161</f>
        <v>0</v>
      </c>
    </row>
    <row r="162" spans="1:14" s="32" customFormat="1" ht="23.25" x14ac:dyDescent="0.25">
      <c r="A162" s="611"/>
      <c r="B162" s="680"/>
      <c r="C162" s="306"/>
      <c r="D162" s="197" t="s">
        <v>16</v>
      </c>
      <c r="E162" s="198"/>
      <c r="F162" s="198"/>
      <c r="G162" s="318"/>
      <c r="H162" s="199"/>
      <c r="I162" s="199"/>
      <c r="J162" s="822"/>
      <c r="K162" s="252"/>
      <c r="L162" s="200"/>
      <c r="M162" s="200"/>
      <c r="N162" s="233">
        <f t="shared" ref="N162:N164" si="62">E162+H162+I162+K162+L162+M162</f>
        <v>0</v>
      </c>
    </row>
    <row r="163" spans="1:14" s="32" customFormat="1" ht="23.25" x14ac:dyDescent="0.25">
      <c r="A163" s="611"/>
      <c r="B163" s="680"/>
      <c r="C163" s="306"/>
      <c r="D163" s="197" t="s">
        <v>8</v>
      </c>
      <c r="E163" s="198"/>
      <c r="F163" s="198"/>
      <c r="G163" s="318"/>
      <c r="H163" s="199"/>
      <c r="I163" s="199"/>
      <c r="J163" s="822"/>
      <c r="K163" s="252"/>
      <c r="L163" s="200"/>
      <c r="M163" s="200"/>
      <c r="N163" s="233">
        <f t="shared" si="62"/>
        <v>0</v>
      </c>
    </row>
    <row r="164" spans="1:14" s="32" customFormat="1" ht="22.5" x14ac:dyDescent="0.25">
      <c r="A164" s="611"/>
      <c r="B164" s="680"/>
      <c r="C164" s="307"/>
      <c r="D164" s="197" t="s">
        <v>9</v>
      </c>
      <c r="E164" s="198"/>
      <c r="F164" s="198"/>
      <c r="G164" s="318"/>
      <c r="H164" s="201"/>
      <c r="I164" s="201"/>
      <c r="J164" s="823"/>
      <c r="K164" s="252"/>
      <c r="L164" s="200"/>
      <c r="M164" s="200"/>
      <c r="N164" s="67">
        <f t="shared" si="62"/>
        <v>0</v>
      </c>
    </row>
    <row r="165" spans="1:14" s="32" customFormat="1" ht="40.5" x14ac:dyDescent="0.25">
      <c r="A165" s="662" t="str">
        <f>E140</f>
        <v>V</v>
      </c>
      <c r="B165" s="56" t="s">
        <v>46</v>
      </c>
      <c r="C165" s="664"/>
      <c r="D165" s="41" t="s">
        <v>7</v>
      </c>
      <c r="E165" s="213"/>
      <c r="F165" s="213"/>
      <c r="G165" s="213">
        <f t="shared" ref="G165" si="63">G166+G167+G168</f>
        <v>0</v>
      </c>
      <c r="H165" s="213"/>
      <c r="I165" s="213"/>
      <c r="J165" s="666"/>
      <c r="K165" s="248">
        <f t="shared" ref="K165:N165" si="64">K166+K167+K168</f>
        <v>0</v>
      </c>
      <c r="L165" s="213">
        <f t="shared" si="64"/>
        <v>0</v>
      </c>
      <c r="M165" s="213">
        <f t="shared" si="64"/>
        <v>0</v>
      </c>
      <c r="N165" s="214">
        <f t="shared" si="64"/>
        <v>0</v>
      </c>
    </row>
    <row r="166" spans="1:14" s="32" customFormat="1" x14ac:dyDescent="0.25">
      <c r="A166" s="662"/>
      <c r="B166" s="669" t="str">
        <f>F140</f>
        <v>ЭКОЛОГИЯ</v>
      </c>
      <c r="C166" s="664"/>
      <c r="D166" s="42" t="s">
        <v>16</v>
      </c>
      <c r="E166" s="215"/>
      <c r="F166" s="215"/>
      <c r="G166" s="215"/>
      <c r="H166" s="215"/>
      <c r="I166" s="215"/>
      <c r="J166" s="667"/>
      <c r="K166" s="249"/>
      <c r="L166" s="216"/>
      <c r="M166" s="216"/>
      <c r="N166" s="303">
        <f t="shared" ref="N166:N168" si="65">E166+H166+I166+K166+L166+M166</f>
        <v>0</v>
      </c>
    </row>
    <row r="167" spans="1:14" s="32" customFormat="1" x14ac:dyDescent="0.25">
      <c r="A167" s="662"/>
      <c r="B167" s="670"/>
      <c r="C167" s="664"/>
      <c r="D167" s="42" t="s">
        <v>8</v>
      </c>
      <c r="E167" s="215"/>
      <c r="F167" s="215"/>
      <c r="G167" s="215"/>
      <c r="H167" s="215"/>
      <c r="I167" s="215"/>
      <c r="J167" s="667"/>
      <c r="K167" s="249"/>
      <c r="L167" s="216"/>
      <c r="M167" s="216"/>
      <c r="N167" s="303">
        <f t="shared" si="65"/>
        <v>0</v>
      </c>
    </row>
    <row r="168" spans="1:14" s="32" customFormat="1" ht="21" thickBot="1" x14ac:dyDescent="0.3">
      <c r="A168" s="663"/>
      <c r="B168" s="671"/>
      <c r="C168" s="665"/>
      <c r="D168" s="360" t="s">
        <v>9</v>
      </c>
      <c r="E168" s="361"/>
      <c r="F168" s="361"/>
      <c r="G168" s="361"/>
      <c r="H168" s="217"/>
      <c r="I168" s="217"/>
      <c r="J168" s="668"/>
      <c r="K168" s="249"/>
      <c r="L168" s="218"/>
      <c r="M168" s="218"/>
      <c r="N168" s="304">
        <f t="shared" si="65"/>
        <v>0</v>
      </c>
    </row>
    <row r="169" spans="1:14" s="32" customFormat="1" ht="56.25" customHeight="1" thickBot="1" x14ac:dyDescent="0.3">
      <c r="A169" s="52"/>
      <c r="B169" s="53"/>
      <c r="C169" s="53"/>
      <c r="D169" s="53"/>
      <c r="E169" s="82" t="s">
        <v>58</v>
      </c>
      <c r="F169" s="81" t="s">
        <v>57</v>
      </c>
      <c r="G169" s="83"/>
      <c r="H169" s="53"/>
      <c r="I169" s="53"/>
      <c r="J169" s="53"/>
      <c r="K169" s="245"/>
      <c r="L169" s="53"/>
      <c r="M169" s="53"/>
      <c r="N169" s="54"/>
    </row>
    <row r="170" spans="1:14" s="32" customFormat="1" ht="21" thickBot="1" x14ac:dyDescent="0.3">
      <c r="A170" s="629" t="s">
        <v>26</v>
      </c>
      <c r="B170" s="630"/>
      <c r="C170" s="630"/>
      <c r="D170" s="630"/>
      <c r="E170" s="630"/>
      <c r="F170" s="630"/>
      <c r="G170" s="630"/>
      <c r="H170" s="630"/>
      <c r="I170" s="630"/>
      <c r="J170" s="630"/>
      <c r="K170" s="630"/>
      <c r="L170" s="630"/>
      <c r="M170" s="630"/>
      <c r="N170" s="631"/>
    </row>
    <row r="171" spans="1:14" s="32" customFormat="1" ht="39" x14ac:dyDescent="0.25">
      <c r="A171" s="675" t="s">
        <v>10</v>
      </c>
      <c r="B171" s="5" t="s">
        <v>18</v>
      </c>
      <c r="C171" s="62"/>
      <c r="D171" s="63"/>
      <c r="E171" s="62"/>
      <c r="F171" s="62"/>
      <c r="G171" s="62"/>
      <c r="H171" s="62"/>
      <c r="I171" s="62"/>
      <c r="J171" s="64"/>
      <c r="K171" s="246"/>
      <c r="L171" s="65"/>
      <c r="M171" s="65"/>
      <c r="N171" s="66"/>
    </row>
    <row r="172" spans="1:14" s="32" customFormat="1" x14ac:dyDescent="0.25">
      <c r="A172" s="658"/>
      <c r="B172" s="12" t="s">
        <v>19</v>
      </c>
      <c r="C172" s="23"/>
      <c r="D172" s="10"/>
      <c r="E172" s="23"/>
      <c r="F172" s="23"/>
      <c r="G172" s="23"/>
      <c r="H172" s="23"/>
      <c r="I172" s="23"/>
      <c r="J172" s="33"/>
      <c r="K172" s="247"/>
      <c r="L172" s="23"/>
      <c r="M172" s="23"/>
      <c r="N172" s="24"/>
    </row>
    <row r="173" spans="1:14" s="32" customFormat="1" ht="19.5" x14ac:dyDescent="0.25">
      <c r="A173" s="13"/>
      <c r="B173" s="14" t="s">
        <v>12</v>
      </c>
      <c r="C173" s="624" t="s">
        <v>13</v>
      </c>
      <c r="D173" s="625"/>
      <c r="E173" s="625"/>
      <c r="F173" s="625"/>
      <c r="G173" s="625"/>
      <c r="H173" s="625"/>
      <c r="I173" s="625"/>
      <c r="J173" s="625"/>
      <c r="K173" s="632"/>
      <c r="L173" s="633"/>
      <c r="M173" s="633"/>
      <c r="N173" s="634"/>
    </row>
    <row r="174" spans="1:14" s="32" customFormat="1" ht="22.5" x14ac:dyDescent="0.25">
      <c r="A174" s="610" t="s">
        <v>14</v>
      </c>
      <c r="B174" s="679" t="s">
        <v>28</v>
      </c>
      <c r="C174" s="320"/>
      <c r="D174" s="196" t="s">
        <v>15</v>
      </c>
      <c r="E174" s="57"/>
      <c r="F174" s="57"/>
      <c r="G174" s="317">
        <f t="shared" ref="G174" si="66">SUM(G175:G177)</f>
        <v>0</v>
      </c>
      <c r="H174" s="57"/>
      <c r="I174" s="57"/>
      <c r="J174" s="821"/>
      <c r="K174" s="251">
        <f t="shared" ref="K174:M174" si="67">SUM(K175:K177)</f>
        <v>0</v>
      </c>
      <c r="L174" s="57">
        <f t="shared" si="67"/>
        <v>0</v>
      </c>
      <c r="M174" s="57">
        <f t="shared" si="67"/>
        <v>0</v>
      </c>
      <c r="N174" s="67">
        <f>E174+H174+I174+K174+L174+M174</f>
        <v>0</v>
      </c>
    </row>
    <row r="175" spans="1:14" s="32" customFormat="1" ht="23.25" x14ac:dyDescent="0.25">
      <c r="A175" s="611"/>
      <c r="B175" s="680"/>
      <c r="C175" s="306"/>
      <c r="D175" s="197" t="s">
        <v>16</v>
      </c>
      <c r="E175" s="198"/>
      <c r="F175" s="198"/>
      <c r="G175" s="318"/>
      <c r="H175" s="199"/>
      <c r="I175" s="199"/>
      <c r="J175" s="822"/>
      <c r="K175" s="252"/>
      <c r="L175" s="200"/>
      <c r="M175" s="200"/>
      <c r="N175" s="233">
        <f t="shared" ref="N175:N177" si="68">E175+H175+I175+K175+L175+M175</f>
        <v>0</v>
      </c>
    </row>
    <row r="176" spans="1:14" s="32" customFormat="1" ht="23.25" x14ac:dyDescent="0.25">
      <c r="A176" s="611"/>
      <c r="B176" s="680"/>
      <c r="C176" s="306"/>
      <c r="D176" s="197" t="s">
        <v>8</v>
      </c>
      <c r="E176" s="198"/>
      <c r="F176" s="198"/>
      <c r="G176" s="318"/>
      <c r="H176" s="199"/>
      <c r="I176" s="199"/>
      <c r="J176" s="822"/>
      <c r="K176" s="252"/>
      <c r="L176" s="200"/>
      <c r="M176" s="200"/>
      <c r="N176" s="233">
        <f t="shared" si="68"/>
        <v>0</v>
      </c>
    </row>
    <row r="177" spans="1:14" s="32" customFormat="1" ht="22.5" x14ac:dyDescent="0.25">
      <c r="A177" s="612"/>
      <c r="B177" s="684"/>
      <c r="C177" s="307"/>
      <c r="D177" s="197" t="s">
        <v>9</v>
      </c>
      <c r="E177" s="198"/>
      <c r="F177" s="198"/>
      <c r="G177" s="318"/>
      <c r="H177" s="201"/>
      <c r="I177" s="201"/>
      <c r="J177" s="823"/>
      <c r="K177" s="252"/>
      <c r="L177" s="200"/>
      <c r="M177" s="200"/>
      <c r="N177" s="67">
        <f t="shared" si="68"/>
        <v>0</v>
      </c>
    </row>
    <row r="178" spans="1:14" s="32" customFormat="1" ht="39" x14ac:dyDescent="0.25">
      <c r="A178" s="657" t="s">
        <v>11</v>
      </c>
      <c r="B178" s="25" t="s">
        <v>18</v>
      </c>
      <c r="C178" s="35"/>
      <c r="D178" s="36"/>
      <c r="E178" s="202"/>
      <c r="F178" s="202"/>
      <c r="G178" s="202"/>
      <c r="H178" s="202"/>
      <c r="I178" s="202"/>
      <c r="J178" s="203"/>
      <c r="K178" s="256"/>
      <c r="L178" s="200"/>
      <c r="M178" s="200"/>
      <c r="N178" s="204"/>
    </row>
    <row r="179" spans="1:14" s="32" customFormat="1" x14ac:dyDescent="0.25">
      <c r="A179" s="658"/>
      <c r="B179" s="12" t="s">
        <v>19</v>
      </c>
      <c r="C179" s="23"/>
      <c r="D179" s="10"/>
      <c r="E179" s="23"/>
      <c r="F179" s="23"/>
      <c r="G179" s="23"/>
      <c r="H179" s="23"/>
      <c r="I179" s="23"/>
      <c r="J179" s="33"/>
      <c r="K179" s="247"/>
      <c r="L179" s="23"/>
      <c r="M179" s="23"/>
      <c r="N179" s="24"/>
    </row>
    <row r="180" spans="1:14" s="32" customFormat="1" ht="19.5" x14ac:dyDescent="0.25">
      <c r="A180" s="13"/>
      <c r="B180" s="14" t="s">
        <v>12</v>
      </c>
      <c r="C180" s="624" t="s">
        <v>13</v>
      </c>
      <c r="D180" s="625"/>
      <c r="E180" s="625"/>
      <c r="F180" s="625"/>
      <c r="G180" s="625"/>
      <c r="H180" s="625"/>
      <c r="I180" s="625"/>
      <c r="J180" s="625"/>
      <c r="K180" s="677"/>
      <c r="L180" s="677"/>
      <c r="M180" s="677"/>
      <c r="N180" s="678"/>
    </row>
    <row r="181" spans="1:14" s="32" customFormat="1" ht="22.5" x14ac:dyDescent="0.25">
      <c r="A181" s="610" t="s">
        <v>23</v>
      </c>
      <c r="B181" s="679" t="s">
        <v>28</v>
      </c>
      <c r="C181" s="320"/>
      <c r="D181" s="196" t="s">
        <v>15</v>
      </c>
      <c r="E181" s="57"/>
      <c r="F181" s="57"/>
      <c r="G181" s="317">
        <f t="shared" ref="G181" si="69">SUM(G182:G184)</f>
        <v>0</v>
      </c>
      <c r="H181" s="57"/>
      <c r="I181" s="57"/>
      <c r="J181" s="821"/>
      <c r="K181" s="251">
        <f t="shared" ref="K181:M181" si="70">SUM(K182:K184)</f>
        <v>0</v>
      </c>
      <c r="L181" s="57">
        <f t="shared" si="70"/>
        <v>0</v>
      </c>
      <c r="M181" s="57">
        <f t="shared" si="70"/>
        <v>0</v>
      </c>
      <c r="N181" s="67">
        <f>E181+H181+I181+K181+L181+M181</f>
        <v>0</v>
      </c>
    </row>
    <row r="182" spans="1:14" s="32" customFormat="1" ht="23.25" x14ac:dyDescent="0.25">
      <c r="A182" s="611"/>
      <c r="B182" s="680"/>
      <c r="C182" s="306"/>
      <c r="D182" s="197" t="s">
        <v>16</v>
      </c>
      <c r="E182" s="198"/>
      <c r="F182" s="198"/>
      <c r="G182" s="318"/>
      <c r="H182" s="199"/>
      <c r="I182" s="199"/>
      <c r="J182" s="822"/>
      <c r="K182" s="252"/>
      <c r="L182" s="200"/>
      <c r="M182" s="200"/>
      <c r="N182" s="233">
        <f t="shared" ref="N182:N184" si="71">E182+H182+I182+K182+L182+M182</f>
        <v>0</v>
      </c>
    </row>
    <row r="183" spans="1:14" s="32" customFormat="1" ht="23.25" x14ac:dyDescent="0.25">
      <c r="A183" s="611"/>
      <c r="B183" s="680"/>
      <c r="C183" s="306"/>
      <c r="D183" s="197" t="s">
        <v>8</v>
      </c>
      <c r="E183" s="198"/>
      <c r="F183" s="198"/>
      <c r="G183" s="318"/>
      <c r="H183" s="199"/>
      <c r="I183" s="199"/>
      <c r="J183" s="822"/>
      <c r="K183" s="252"/>
      <c r="L183" s="200"/>
      <c r="M183" s="200"/>
      <c r="N183" s="233">
        <f t="shared" si="71"/>
        <v>0</v>
      </c>
    </row>
    <row r="184" spans="1:14" s="32" customFormat="1" ht="22.5" x14ac:dyDescent="0.25">
      <c r="A184" s="611"/>
      <c r="B184" s="684"/>
      <c r="C184" s="307"/>
      <c r="D184" s="197" t="s">
        <v>9</v>
      </c>
      <c r="E184" s="198"/>
      <c r="F184" s="198"/>
      <c r="G184" s="318"/>
      <c r="H184" s="201"/>
      <c r="I184" s="201"/>
      <c r="J184" s="823"/>
      <c r="K184" s="252"/>
      <c r="L184" s="200"/>
      <c r="M184" s="200"/>
      <c r="N184" s="67">
        <f t="shared" si="71"/>
        <v>0</v>
      </c>
    </row>
    <row r="185" spans="1:14" s="32" customFormat="1" ht="39.75" thickBot="1" x14ac:dyDescent="0.3">
      <c r="A185" s="68" t="s">
        <v>22</v>
      </c>
      <c r="B185" s="69" t="s">
        <v>24</v>
      </c>
      <c r="C185" s="70"/>
      <c r="D185" s="71"/>
      <c r="E185" s="209"/>
      <c r="F185" s="209"/>
      <c r="G185" s="209"/>
      <c r="H185" s="209"/>
      <c r="I185" s="209"/>
      <c r="J185" s="210"/>
      <c r="K185" s="253"/>
      <c r="L185" s="211"/>
      <c r="M185" s="211"/>
      <c r="N185" s="212"/>
    </row>
    <row r="186" spans="1:14" s="32" customFormat="1" ht="21" thickBot="1" x14ac:dyDescent="0.3">
      <c r="A186" s="672" t="s">
        <v>27</v>
      </c>
      <c r="B186" s="673"/>
      <c r="C186" s="673"/>
      <c r="D186" s="673"/>
      <c r="E186" s="673"/>
      <c r="F186" s="673"/>
      <c r="G186" s="673"/>
      <c r="H186" s="673"/>
      <c r="I186" s="673"/>
      <c r="J186" s="673"/>
      <c r="K186" s="673"/>
      <c r="L186" s="673"/>
      <c r="M186" s="673"/>
      <c r="N186" s="674"/>
    </row>
    <row r="187" spans="1:14" s="32" customFormat="1" ht="39" x14ac:dyDescent="0.25">
      <c r="A187" s="675" t="s">
        <v>10</v>
      </c>
      <c r="B187" s="5" t="s">
        <v>18</v>
      </c>
      <c r="C187" s="26"/>
      <c r="D187" s="27"/>
      <c r="E187" s="26"/>
      <c r="F187" s="26"/>
      <c r="G187" s="26"/>
      <c r="H187" s="26"/>
      <c r="I187" s="26"/>
      <c r="J187" s="34"/>
      <c r="K187" s="254"/>
      <c r="L187" s="4"/>
      <c r="M187" s="4"/>
      <c r="N187" s="30"/>
    </row>
    <row r="188" spans="1:14" s="32" customFormat="1" x14ac:dyDescent="0.25">
      <c r="A188" s="657"/>
      <c r="B188" s="6" t="s">
        <v>19</v>
      </c>
      <c r="C188" s="11"/>
      <c r="D188" s="8"/>
      <c r="E188" s="11"/>
      <c r="F188" s="11"/>
      <c r="G188" s="11"/>
      <c r="H188" s="11"/>
      <c r="I188" s="11"/>
      <c r="J188" s="37"/>
      <c r="K188" s="255"/>
      <c r="L188" s="7"/>
      <c r="M188" s="7"/>
      <c r="N188" s="9"/>
    </row>
    <row r="189" spans="1:14" s="32" customFormat="1" ht="19.5" x14ac:dyDescent="0.25">
      <c r="A189" s="15"/>
      <c r="B189" s="16" t="s">
        <v>12</v>
      </c>
      <c r="C189" s="676" t="s">
        <v>13</v>
      </c>
      <c r="D189" s="676"/>
      <c r="E189" s="676"/>
      <c r="F189" s="676"/>
      <c r="G189" s="676"/>
      <c r="H189" s="676"/>
      <c r="I189" s="676"/>
      <c r="J189" s="676"/>
      <c r="K189" s="677"/>
      <c r="L189" s="677"/>
      <c r="M189" s="677"/>
      <c r="N189" s="678"/>
    </row>
    <row r="190" spans="1:14" s="32" customFormat="1" ht="22.5" x14ac:dyDescent="0.25">
      <c r="A190" s="611" t="s">
        <v>14</v>
      </c>
      <c r="B190" s="679" t="s">
        <v>28</v>
      </c>
      <c r="C190" s="320"/>
      <c r="D190" s="196" t="s">
        <v>15</v>
      </c>
      <c r="E190" s="57"/>
      <c r="F190" s="57"/>
      <c r="G190" s="317">
        <f t="shared" ref="G190" si="72">SUM(G191:G193)</f>
        <v>0</v>
      </c>
      <c r="H190" s="57"/>
      <c r="I190" s="57"/>
      <c r="J190" s="821"/>
      <c r="K190" s="251">
        <f t="shared" ref="K190:M190" si="73">SUM(K191:K193)</f>
        <v>0</v>
      </c>
      <c r="L190" s="57">
        <f t="shared" si="73"/>
        <v>0</v>
      </c>
      <c r="M190" s="57">
        <f t="shared" si="73"/>
        <v>0</v>
      </c>
      <c r="N190" s="67">
        <f>E190+H190+I190+K190+L190+M190</f>
        <v>0</v>
      </c>
    </row>
    <row r="191" spans="1:14" s="32" customFormat="1" ht="23.25" x14ac:dyDescent="0.25">
      <c r="A191" s="611"/>
      <c r="B191" s="680"/>
      <c r="C191" s="306"/>
      <c r="D191" s="197" t="s">
        <v>16</v>
      </c>
      <c r="E191" s="198"/>
      <c r="F191" s="198"/>
      <c r="G191" s="318"/>
      <c r="H191" s="199"/>
      <c r="I191" s="199"/>
      <c r="J191" s="822"/>
      <c r="K191" s="252"/>
      <c r="L191" s="200"/>
      <c r="M191" s="200"/>
      <c r="N191" s="233">
        <f t="shared" ref="N191:N193" si="74">E191+H191+I191+K191+L191+M191</f>
        <v>0</v>
      </c>
    </row>
    <row r="192" spans="1:14" s="32" customFormat="1" ht="23.25" x14ac:dyDescent="0.25">
      <c r="A192" s="611"/>
      <c r="B192" s="680"/>
      <c r="C192" s="306"/>
      <c r="D192" s="197" t="s">
        <v>8</v>
      </c>
      <c r="E192" s="198"/>
      <c r="F192" s="198"/>
      <c r="G192" s="318"/>
      <c r="H192" s="199"/>
      <c r="I192" s="199"/>
      <c r="J192" s="822"/>
      <c r="K192" s="252"/>
      <c r="L192" s="200"/>
      <c r="M192" s="200"/>
      <c r="N192" s="233">
        <f t="shared" si="74"/>
        <v>0</v>
      </c>
    </row>
    <row r="193" spans="1:14" s="32" customFormat="1" ht="22.5" x14ac:dyDescent="0.25">
      <c r="A193" s="611"/>
      <c r="B193" s="680"/>
      <c r="C193" s="307"/>
      <c r="D193" s="197" t="s">
        <v>9</v>
      </c>
      <c r="E193" s="198"/>
      <c r="F193" s="198"/>
      <c r="G193" s="318"/>
      <c r="H193" s="201"/>
      <c r="I193" s="201"/>
      <c r="J193" s="823"/>
      <c r="K193" s="252"/>
      <c r="L193" s="200"/>
      <c r="M193" s="200"/>
      <c r="N193" s="67">
        <f t="shared" si="74"/>
        <v>0</v>
      </c>
    </row>
    <row r="194" spans="1:14" s="32" customFormat="1" ht="40.5" x14ac:dyDescent="0.25">
      <c r="A194" s="662" t="str">
        <f>E169</f>
        <v>VI</v>
      </c>
      <c r="B194" s="56" t="s">
        <v>46</v>
      </c>
      <c r="C194" s="664"/>
      <c r="D194" s="41" t="s">
        <v>7</v>
      </c>
      <c r="E194" s="213"/>
      <c r="F194" s="213"/>
      <c r="G194" s="213">
        <f t="shared" ref="G194" si="75">G195+G196+G197</f>
        <v>0</v>
      </c>
      <c r="H194" s="213"/>
      <c r="I194" s="213"/>
      <c r="J194" s="666"/>
      <c r="K194" s="248">
        <f t="shared" ref="K194:N194" si="76">K195+K196+K197</f>
        <v>0</v>
      </c>
      <c r="L194" s="213">
        <f t="shared" si="76"/>
        <v>0</v>
      </c>
      <c r="M194" s="213">
        <f t="shared" si="76"/>
        <v>0</v>
      </c>
      <c r="N194" s="214">
        <f t="shared" si="76"/>
        <v>0</v>
      </c>
    </row>
    <row r="195" spans="1:14" s="32" customFormat="1" x14ac:dyDescent="0.25">
      <c r="A195" s="662"/>
      <c r="B195" s="669" t="str">
        <f>F169</f>
        <v>БЕЗОПАСНЫЕ И КАЧЕСТВЕННЫЕ АВТОМОБИЛЬНЫЕ ДОРОГИ</v>
      </c>
      <c r="C195" s="664"/>
      <c r="D195" s="42" t="s">
        <v>16</v>
      </c>
      <c r="E195" s="215"/>
      <c r="F195" s="215"/>
      <c r="G195" s="215"/>
      <c r="H195" s="215"/>
      <c r="I195" s="215"/>
      <c r="J195" s="667"/>
      <c r="K195" s="249"/>
      <c r="L195" s="216"/>
      <c r="M195" s="216"/>
      <c r="N195" s="303">
        <f t="shared" ref="N195:N197" si="77">E195+H195+I195+K195+L195+M195</f>
        <v>0</v>
      </c>
    </row>
    <row r="196" spans="1:14" s="32" customFormat="1" x14ac:dyDescent="0.25">
      <c r="A196" s="662"/>
      <c r="B196" s="670"/>
      <c r="C196" s="664"/>
      <c r="D196" s="42" t="s">
        <v>8</v>
      </c>
      <c r="E196" s="215"/>
      <c r="F196" s="215"/>
      <c r="G196" s="215"/>
      <c r="H196" s="215"/>
      <c r="I196" s="215"/>
      <c r="J196" s="667"/>
      <c r="K196" s="249"/>
      <c r="L196" s="216"/>
      <c r="M196" s="216"/>
      <c r="N196" s="303">
        <f t="shared" si="77"/>
        <v>0</v>
      </c>
    </row>
    <row r="197" spans="1:14" s="32" customFormat="1" ht="21" thickBot="1" x14ac:dyDescent="0.3">
      <c r="A197" s="663"/>
      <c r="B197" s="671"/>
      <c r="C197" s="665"/>
      <c r="D197" s="360" t="s">
        <v>9</v>
      </c>
      <c r="E197" s="361"/>
      <c r="F197" s="361"/>
      <c r="G197" s="361"/>
      <c r="H197" s="217"/>
      <c r="I197" s="217"/>
      <c r="J197" s="668"/>
      <c r="K197" s="249"/>
      <c r="L197" s="218"/>
      <c r="M197" s="218"/>
      <c r="N197" s="304">
        <f t="shared" si="77"/>
        <v>0</v>
      </c>
    </row>
    <row r="198" spans="1:14" s="32" customFormat="1" ht="65.25" customHeight="1" thickBot="1" x14ac:dyDescent="0.3">
      <c r="A198" s="52"/>
      <c r="B198" s="53"/>
      <c r="C198" s="53"/>
      <c r="D198" s="53"/>
      <c r="E198" s="82" t="s">
        <v>60</v>
      </c>
      <c r="F198" s="81" t="s">
        <v>59</v>
      </c>
      <c r="G198" s="83"/>
      <c r="H198" s="53"/>
      <c r="I198" s="53"/>
      <c r="J198" s="53"/>
      <c r="K198" s="245"/>
      <c r="L198" s="53"/>
      <c r="M198" s="53"/>
      <c r="N198" s="54"/>
    </row>
    <row r="199" spans="1:14" s="32" customFormat="1" ht="21" thickBot="1" x14ac:dyDescent="0.3">
      <c r="A199" s="629" t="s">
        <v>26</v>
      </c>
      <c r="B199" s="630"/>
      <c r="C199" s="630"/>
      <c r="D199" s="630"/>
      <c r="E199" s="630"/>
      <c r="F199" s="630"/>
      <c r="G199" s="630"/>
      <c r="H199" s="630"/>
      <c r="I199" s="630"/>
      <c r="J199" s="630"/>
      <c r="K199" s="630"/>
      <c r="L199" s="630"/>
      <c r="M199" s="630"/>
      <c r="N199" s="631"/>
    </row>
    <row r="200" spans="1:14" s="32" customFormat="1" ht="39" x14ac:dyDescent="0.25">
      <c r="A200" s="675" t="s">
        <v>10</v>
      </c>
      <c r="B200" s="5" t="s">
        <v>18</v>
      </c>
      <c r="C200" s="62"/>
      <c r="D200" s="63"/>
      <c r="E200" s="62"/>
      <c r="F200" s="62"/>
      <c r="G200" s="62"/>
      <c r="H200" s="62"/>
      <c r="I200" s="62"/>
      <c r="J200" s="64"/>
      <c r="K200" s="246"/>
      <c r="L200" s="65"/>
      <c r="M200" s="65"/>
      <c r="N200" s="66"/>
    </row>
    <row r="201" spans="1:14" s="32" customFormat="1" x14ac:dyDescent="0.25">
      <c r="A201" s="658"/>
      <c r="B201" s="12" t="s">
        <v>19</v>
      </c>
      <c r="C201" s="23"/>
      <c r="D201" s="10"/>
      <c r="E201" s="23"/>
      <c r="F201" s="23"/>
      <c r="G201" s="23"/>
      <c r="H201" s="23"/>
      <c r="I201" s="23"/>
      <c r="J201" s="33"/>
      <c r="K201" s="247"/>
      <c r="L201" s="23"/>
      <c r="M201" s="23"/>
      <c r="N201" s="24"/>
    </row>
    <row r="202" spans="1:14" s="32" customFormat="1" ht="19.5" x14ac:dyDescent="0.25">
      <c r="A202" s="13"/>
      <c r="B202" s="14" t="s">
        <v>12</v>
      </c>
      <c r="C202" s="624" t="s">
        <v>13</v>
      </c>
      <c r="D202" s="625"/>
      <c r="E202" s="625"/>
      <c r="F202" s="625"/>
      <c r="G202" s="625"/>
      <c r="H202" s="625"/>
      <c r="I202" s="625"/>
      <c r="J202" s="625"/>
      <c r="K202" s="677"/>
      <c r="L202" s="677"/>
      <c r="M202" s="677"/>
      <c r="N202" s="678"/>
    </row>
    <row r="203" spans="1:14" s="32" customFormat="1" ht="22.5" x14ac:dyDescent="0.25">
      <c r="A203" s="610" t="s">
        <v>14</v>
      </c>
      <c r="B203" s="679" t="s">
        <v>28</v>
      </c>
      <c r="C203" s="320"/>
      <c r="D203" s="196" t="s">
        <v>15</v>
      </c>
      <c r="E203" s="57"/>
      <c r="F203" s="57"/>
      <c r="G203" s="317">
        <f t="shared" ref="G203" si="78">SUM(G204:G206)</f>
        <v>0</v>
      </c>
      <c r="H203" s="57"/>
      <c r="I203" s="57"/>
      <c r="J203" s="821"/>
      <c r="K203" s="251">
        <f t="shared" ref="K203:M203" si="79">SUM(K204:K206)</f>
        <v>0</v>
      </c>
      <c r="L203" s="57">
        <f t="shared" si="79"/>
        <v>0</v>
      </c>
      <c r="M203" s="57">
        <f t="shared" si="79"/>
        <v>0</v>
      </c>
      <c r="N203" s="67">
        <f>E203+H203+I203+K203+L203+M203</f>
        <v>0</v>
      </c>
    </row>
    <row r="204" spans="1:14" s="32" customFormat="1" ht="23.25" x14ac:dyDescent="0.25">
      <c r="A204" s="611"/>
      <c r="B204" s="680"/>
      <c r="C204" s="306"/>
      <c r="D204" s="197" t="s">
        <v>16</v>
      </c>
      <c r="E204" s="198"/>
      <c r="F204" s="198"/>
      <c r="G204" s="318"/>
      <c r="H204" s="199"/>
      <c r="I204" s="199"/>
      <c r="J204" s="822"/>
      <c r="K204" s="252"/>
      <c r="L204" s="200"/>
      <c r="M204" s="200"/>
      <c r="N204" s="233">
        <f t="shared" ref="N204:N206" si="80">E204+H204+I204+K204+L204+M204</f>
        <v>0</v>
      </c>
    </row>
    <row r="205" spans="1:14" s="32" customFormat="1" ht="23.25" x14ac:dyDescent="0.25">
      <c r="A205" s="611"/>
      <c r="B205" s="680"/>
      <c r="C205" s="306"/>
      <c r="D205" s="197" t="s">
        <v>8</v>
      </c>
      <c r="E205" s="198"/>
      <c r="F205" s="198"/>
      <c r="G205" s="318"/>
      <c r="H205" s="199"/>
      <c r="I205" s="199"/>
      <c r="J205" s="822"/>
      <c r="K205" s="252"/>
      <c r="L205" s="200"/>
      <c r="M205" s="200"/>
      <c r="N205" s="233">
        <f t="shared" si="80"/>
        <v>0</v>
      </c>
    </row>
    <row r="206" spans="1:14" s="32" customFormat="1" ht="22.5" x14ac:dyDescent="0.25">
      <c r="A206" s="612"/>
      <c r="B206" s="684"/>
      <c r="C206" s="307"/>
      <c r="D206" s="197" t="s">
        <v>9</v>
      </c>
      <c r="E206" s="198"/>
      <c r="F206" s="198"/>
      <c r="G206" s="318"/>
      <c r="H206" s="201"/>
      <c r="I206" s="201"/>
      <c r="J206" s="823"/>
      <c r="K206" s="252"/>
      <c r="L206" s="200"/>
      <c r="M206" s="200"/>
      <c r="N206" s="67">
        <f t="shared" si="80"/>
        <v>0</v>
      </c>
    </row>
    <row r="207" spans="1:14" s="32" customFormat="1" ht="39" x14ac:dyDescent="0.25">
      <c r="A207" s="657" t="s">
        <v>11</v>
      </c>
      <c r="B207" s="25" t="s">
        <v>18</v>
      </c>
      <c r="C207" s="35"/>
      <c r="D207" s="36"/>
      <c r="E207" s="202"/>
      <c r="F207" s="202"/>
      <c r="G207" s="202"/>
      <c r="H207" s="202"/>
      <c r="I207" s="202"/>
      <c r="J207" s="203"/>
      <c r="K207" s="256"/>
      <c r="L207" s="200"/>
      <c r="M207" s="200"/>
      <c r="N207" s="204"/>
    </row>
    <row r="208" spans="1:14" s="32" customFormat="1" x14ac:dyDescent="0.25">
      <c r="A208" s="658"/>
      <c r="B208" s="12" t="s">
        <v>19</v>
      </c>
      <c r="C208" s="23"/>
      <c r="D208" s="10"/>
      <c r="E208" s="23"/>
      <c r="F208" s="23"/>
      <c r="G208" s="23"/>
      <c r="H208" s="23"/>
      <c r="I208" s="23"/>
      <c r="J208" s="33"/>
      <c r="K208" s="247"/>
      <c r="L208" s="23"/>
      <c r="M208" s="23"/>
      <c r="N208" s="24"/>
    </row>
    <row r="209" spans="1:14" s="32" customFormat="1" ht="19.5" x14ac:dyDescent="0.25">
      <c r="A209" s="13"/>
      <c r="B209" s="14" t="s">
        <v>12</v>
      </c>
      <c r="C209" s="624" t="s">
        <v>13</v>
      </c>
      <c r="D209" s="625"/>
      <c r="E209" s="625"/>
      <c r="F209" s="625"/>
      <c r="G209" s="625"/>
      <c r="H209" s="625"/>
      <c r="I209" s="625"/>
      <c r="J209" s="625"/>
      <c r="K209" s="677"/>
      <c r="L209" s="677"/>
      <c r="M209" s="677"/>
      <c r="N209" s="678"/>
    </row>
    <row r="210" spans="1:14" s="32" customFormat="1" ht="22.5" x14ac:dyDescent="0.25">
      <c r="A210" s="610" t="s">
        <v>23</v>
      </c>
      <c r="B210" s="679" t="s">
        <v>28</v>
      </c>
      <c r="C210" s="320"/>
      <c r="D210" s="196" t="s">
        <v>15</v>
      </c>
      <c r="E210" s="57"/>
      <c r="F210" s="57"/>
      <c r="G210" s="317">
        <f t="shared" ref="G210" si="81">SUM(G211:G213)</f>
        <v>0</v>
      </c>
      <c r="H210" s="57"/>
      <c r="I210" s="57"/>
      <c r="J210" s="821"/>
      <c r="K210" s="251">
        <f t="shared" ref="K210:M210" si="82">SUM(K211:K213)</f>
        <v>0</v>
      </c>
      <c r="L210" s="57">
        <f t="shared" si="82"/>
        <v>0</v>
      </c>
      <c r="M210" s="57">
        <f t="shared" si="82"/>
        <v>0</v>
      </c>
      <c r="N210" s="67">
        <f>E210+H210+I210+K210+L210+M210</f>
        <v>0</v>
      </c>
    </row>
    <row r="211" spans="1:14" s="32" customFormat="1" ht="23.25" x14ac:dyDescent="0.25">
      <c r="A211" s="611"/>
      <c r="B211" s="680"/>
      <c r="C211" s="306"/>
      <c r="D211" s="197" t="s">
        <v>16</v>
      </c>
      <c r="E211" s="198"/>
      <c r="F211" s="198"/>
      <c r="G211" s="318"/>
      <c r="H211" s="199"/>
      <c r="I211" s="199"/>
      <c r="J211" s="822"/>
      <c r="K211" s="252"/>
      <c r="L211" s="200"/>
      <c r="M211" s="200"/>
      <c r="N211" s="233">
        <f t="shared" ref="N211:N213" si="83">E211+H211+I211+K211+L211+M211</f>
        <v>0</v>
      </c>
    </row>
    <row r="212" spans="1:14" s="32" customFormat="1" ht="23.25" x14ac:dyDescent="0.25">
      <c r="A212" s="611"/>
      <c r="B212" s="680"/>
      <c r="C212" s="306"/>
      <c r="D212" s="197" t="s">
        <v>8</v>
      </c>
      <c r="E212" s="198"/>
      <c r="F212" s="198"/>
      <c r="G212" s="318"/>
      <c r="H212" s="199"/>
      <c r="I212" s="199"/>
      <c r="J212" s="822"/>
      <c r="K212" s="252"/>
      <c r="L212" s="200"/>
      <c r="M212" s="200"/>
      <c r="N212" s="233">
        <f t="shared" si="83"/>
        <v>0</v>
      </c>
    </row>
    <row r="213" spans="1:14" s="32" customFormat="1" ht="22.5" x14ac:dyDescent="0.25">
      <c r="A213" s="611"/>
      <c r="B213" s="684"/>
      <c r="C213" s="307"/>
      <c r="D213" s="197" t="s">
        <v>9</v>
      </c>
      <c r="E213" s="198"/>
      <c r="F213" s="198"/>
      <c r="G213" s="318"/>
      <c r="H213" s="201"/>
      <c r="I213" s="201"/>
      <c r="J213" s="823"/>
      <c r="K213" s="252"/>
      <c r="L213" s="200"/>
      <c r="M213" s="200"/>
      <c r="N213" s="67">
        <f t="shared" si="83"/>
        <v>0</v>
      </c>
    </row>
    <row r="214" spans="1:14" s="32" customFormat="1" ht="39.75" thickBot="1" x14ac:dyDescent="0.3">
      <c r="A214" s="68" t="s">
        <v>22</v>
      </c>
      <c r="B214" s="69" t="s">
        <v>24</v>
      </c>
      <c r="C214" s="70"/>
      <c r="D214" s="71"/>
      <c r="E214" s="209"/>
      <c r="F214" s="209"/>
      <c r="G214" s="209"/>
      <c r="H214" s="209"/>
      <c r="I214" s="209"/>
      <c r="J214" s="210"/>
      <c r="K214" s="253"/>
      <c r="L214" s="211"/>
      <c r="M214" s="211"/>
      <c r="N214" s="212"/>
    </row>
    <row r="215" spans="1:14" s="32" customFormat="1" ht="21" thickBot="1" x14ac:dyDescent="0.3">
      <c r="A215" s="672" t="s">
        <v>27</v>
      </c>
      <c r="B215" s="673"/>
      <c r="C215" s="673"/>
      <c r="D215" s="673"/>
      <c r="E215" s="673"/>
      <c r="F215" s="673"/>
      <c r="G215" s="673"/>
      <c r="H215" s="673"/>
      <c r="I215" s="673"/>
      <c r="J215" s="673"/>
      <c r="K215" s="673"/>
      <c r="L215" s="673"/>
      <c r="M215" s="673"/>
      <c r="N215" s="674"/>
    </row>
    <row r="216" spans="1:14" s="32" customFormat="1" ht="39" x14ac:dyDescent="0.25">
      <c r="A216" s="675" t="s">
        <v>10</v>
      </c>
      <c r="B216" s="5" t="s">
        <v>18</v>
      </c>
      <c r="C216" s="26"/>
      <c r="D216" s="27"/>
      <c r="E216" s="26"/>
      <c r="F216" s="26"/>
      <c r="G216" s="26"/>
      <c r="H216" s="26"/>
      <c r="I216" s="26"/>
      <c r="J216" s="34"/>
      <c r="K216" s="254"/>
      <c r="L216" s="4"/>
      <c r="M216" s="4"/>
      <c r="N216" s="30"/>
    </row>
    <row r="217" spans="1:14" s="32" customFormat="1" x14ac:dyDescent="0.25">
      <c r="A217" s="657"/>
      <c r="B217" s="6" t="s">
        <v>19</v>
      </c>
      <c r="C217" s="11"/>
      <c r="D217" s="8"/>
      <c r="E217" s="11"/>
      <c r="F217" s="11"/>
      <c r="G217" s="11"/>
      <c r="H217" s="11"/>
      <c r="I217" s="11"/>
      <c r="J217" s="37"/>
      <c r="K217" s="255"/>
      <c r="L217" s="7"/>
      <c r="M217" s="7"/>
      <c r="N217" s="9"/>
    </row>
    <row r="218" spans="1:14" s="32" customFormat="1" ht="19.5" x14ac:dyDescent="0.25">
      <c r="A218" s="15"/>
      <c r="B218" s="16" t="s">
        <v>12</v>
      </c>
      <c r="C218" s="676" t="s">
        <v>13</v>
      </c>
      <c r="D218" s="676"/>
      <c r="E218" s="676"/>
      <c r="F218" s="676"/>
      <c r="G218" s="676"/>
      <c r="H218" s="676"/>
      <c r="I218" s="676"/>
      <c r="J218" s="676"/>
      <c r="K218" s="677"/>
      <c r="L218" s="677"/>
      <c r="M218" s="677"/>
      <c r="N218" s="678"/>
    </row>
    <row r="219" spans="1:14" s="32" customFormat="1" ht="22.5" x14ac:dyDescent="0.25">
      <c r="A219" s="611" t="s">
        <v>14</v>
      </c>
      <c r="B219" s="679" t="s">
        <v>28</v>
      </c>
      <c r="C219" s="320"/>
      <c r="D219" s="196" t="s">
        <v>15</v>
      </c>
      <c r="E219" s="57"/>
      <c r="F219" s="57"/>
      <c r="G219" s="317">
        <f t="shared" ref="G219" si="84">SUM(G220:G222)</f>
        <v>0</v>
      </c>
      <c r="H219" s="57"/>
      <c r="I219" s="57"/>
      <c r="J219" s="821"/>
      <c r="K219" s="251">
        <f t="shared" ref="K219:M219" si="85">SUM(K220:K222)</f>
        <v>0</v>
      </c>
      <c r="L219" s="57">
        <f t="shared" si="85"/>
        <v>0</v>
      </c>
      <c r="M219" s="57">
        <f t="shared" si="85"/>
        <v>0</v>
      </c>
      <c r="N219" s="67">
        <f>E219+H219+I219+K219+L219+M219</f>
        <v>0</v>
      </c>
    </row>
    <row r="220" spans="1:14" s="32" customFormat="1" ht="23.25" x14ac:dyDescent="0.25">
      <c r="A220" s="611"/>
      <c r="B220" s="680"/>
      <c r="C220" s="306"/>
      <c r="D220" s="197" t="s">
        <v>16</v>
      </c>
      <c r="E220" s="198"/>
      <c r="F220" s="198"/>
      <c r="G220" s="318"/>
      <c r="H220" s="199"/>
      <c r="I220" s="199"/>
      <c r="J220" s="822"/>
      <c r="K220" s="252"/>
      <c r="L220" s="200"/>
      <c r="M220" s="200"/>
      <c r="N220" s="233">
        <f t="shared" ref="N220:N222" si="86">E220+H220+I220+K220+L220+M220</f>
        <v>0</v>
      </c>
    </row>
    <row r="221" spans="1:14" s="32" customFormat="1" ht="23.25" x14ac:dyDescent="0.25">
      <c r="A221" s="611"/>
      <c r="B221" s="680"/>
      <c r="C221" s="306"/>
      <c r="D221" s="197" t="s">
        <v>8</v>
      </c>
      <c r="E221" s="198"/>
      <c r="F221" s="198"/>
      <c r="G221" s="318"/>
      <c r="H221" s="199"/>
      <c r="I221" s="199"/>
      <c r="J221" s="822"/>
      <c r="K221" s="252"/>
      <c r="L221" s="200"/>
      <c r="M221" s="200"/>
      <c r="N221" s="233">
        <f t="shared" si="86"/>
        <v>0</v>
      </c>
    </row>
    <row r="222" spans="1:14" s="32" customFormat="1" ht="22.5" x14ac:dyDescent="0.25">
      <c r="A222" s="611"/>
      <c r="B222" s="680"/>
      <c r="C222" s="307"/>
      <c r="D222" s="197" t="s">
        <v>9</v>
      </c>
      <c r="E222" s="198"/>
      <c r="F222" s="198"/>
      <c r="G222" s="318"/>
      <c r="H222" s="201"/>
      <c r="I222" s="201"/>
      <c r="J222" s="823"/>
      <c r="K222" s="252"/>
      <c r="L222" s="200"/>
      <c r="M222" s="200"/>
      <c r="N222" s="67">
        <f t="shared" si="86"/>
        <v>0</v>
      </c>
    </row>
    <row r="223" spans="1:14" s="32" customFormat="1" ht="40.5" x14ac:dyDescent="0.25">
      <c r="A223" s="662" t="str">
        <f>E198</f>
        <v>VII</v>
      </c>
      <c r="B223" s="56" t="s">
        <v>46</v>
      </c>
      <c r="C223" s="664"/>
      <c r="D223" s="41" t="s">
        <v>7</v>
      </c>
      <c r="E223" s="213"/>
      <c r="F223" s="213"/>
      <c r="G223" s="213">
        <f t="shared" ref="G223" si="87">G224+G225+G226</f>
        <v>0</v>
      </c>
      <c r="H223" s="213"/>
      <c r="I223" s="213"/>
      <c r="J223" s="666"/>
      <c r="K223" s="248">
        <f t="shared" ref="K223:N223" si="88">K224+K225+K226</f>
        <v>0</v>
      </c>
      <c r="L223" s="213">
        <f t="shared" si="88"/>
        <v>0</v>
      </c>
      <c r="M223" s="213">
        <f t="shared" si="88"/>
        <v>0</v>
      </c>
      <c r="N223" s="214">
        <f t="shared" si="88"/>
        <v>0</v>
      </c>
    </row>
    <row r="224" spans="1:14" s="32" customFormat="1" x14ac:dyDescent="0.25">
      <c r="A224" s="662"/>
      <c r="B224" s="669" t="str">
        <f>F198</f>
        <v>ПРОИЗВОДИТЕЛЬНОСТЬ ТРУДА</v>
      </c>
      <c r="C224" s="664"/>
      <c r="D224" s="42" t="s">
        <v>16</v>
      </c>
      <c r="E224" s="215"/>
      <c r="F224" s="215"/>
      <c r="G224" s="215"/>
      <c r="H224" s="215"/>
      <c r="I224" s="215"/>
      <c r="J224" s="667"/>
      <c r="K224" s="249"/>
      <c r="L224" s="216"/>
      <c r="M224" s="216"/>
      <c r="N224" s="303">
        <f t="shared" ref="N224:N226" si="89">E224+H224+I224+K224+L224+M224</f>
        <v>0</v>
      </c>
    </row>
    <row r="225" spans="1:14" s="32" customFormat="1" x14ac:dyDescent="0.25">
      <c r="A225" s="662"/>
      <c r="B225" s="670"/>
      <c r="C225" s="664"/>
      <c r="D225" s="42" t="s">
        <v>8</v>
      </c>
      <c r="E225" s="215"/>
      <c r="F225" s="215"/>
      <c r="G225" s="215"/>
      <c r="H225" s="215"/>
      <c r="I225" s="215"/>
      <c r="J225" s="667"/>
      <c r="K225" s="249"/>
      <c r="L225" s="216"/>
      <c r="M225" s="216"/>
      <c r="N225" s="303">
        <f t="shared" si="89"/>
        <v>0</v>
      </c>
    </row>
    <row r="226" spans="1:14" s="32" customFormat="1" ht="21" thickBot="1" x14ac:dyDescent="0.3">
      <c r="A226" s="663"/>
      <c r="B226" s="671"/>
      <c r="C226" s="665"/>
      <c r="D226" s="360" t="s">
        <v>9</v>
      </c>
      <c r="E226" s="361"/>
      <c r="F226" s="361"/>
      <c r="G226" s="361"/>
      <c r="H226" s="217"/>
      <c r="I226" s="217"/>
      <c r="J226" s="668"/>
      <c r="K226" s="249"/>
      <c r="L226" s="218"/>
      <c r="M226" s="218"/>
      <c r="N226" s="304">
        <f t="shared" si="89"/>
        <v>0</v>
      </c>
    </row>
    <row r="227" spans="1:14" s="32" customFormat="1" ht="48.75" customHeight="1" thickBot="1" x14ac:dyDescent="0.3">
      <c r="A227" s="52"/>
      <c r="B227" s="53"/>
      <c r="C227" s="53"/>
      <c r="D227" s="53"/>
      <c r="E227" s="82" t="s">
        <v>62</v>
      </c>
      <c r="F227" s="81" t="s">
        <v>61</v>
      </c>
      <c r="G227" s="83"/>
      <c r="H227" s="53"/>
      <c r="I227" s="53"/>
      <c r="J227" s="53"/>
      <c r="K227" s="245"/>
      <c r="L227" s="53"/>
      <c r="M227" s="53"/>
      <c r="N227" s="54"/>
    </row>
    <row r="228" spans="1:14" s="32" customFormat="1" ht="21" customHeight="1" thickBot="1" x14ac:dyDescent="0.3">
      <c r="A228" s="629" t="s">
        <v>26</v>
      </c>
      <c r="B228" s="630"/>
      <c r="C228" s="630"/>
      <c r="D228" s="630"/>
      <c r="E228" s="630"/>
      <c r="F228" s="630"/>
      <c r="G228" s="630"/>
      <c r="H228" s="630"/>
      <c r="I228" s="630"/>
      <c r="J228" s="630"/>
      <c r="K228" s="630"/>
      <c r="L228" s="630"/>
      <c r="M228" s="630"/>
      <c r="N228" s="631"/>
    </row>
    <row r="229" spans="1:14" s="32" customFormat="1" ht="39" x14ac:dyDescent="0.25">
      <c r="A229" s="675" t="s">
        <v>10</v>
      </c>
      <c r="B229" s="5" t="s">
        <v>18</v>
      </c>
      <c r="C229" s="62"/>
      <c r="D229" s="63"/>
      <c r="E229" s="62"/>
      <c r="F229" s="62"/>
      <c r="G229" s="62"/>
      <c r="H229" s="62"/>
      <c r="I229" s="62"/>
      <c r="J229" s="64"/>
      <c r="K229" s="246"/>
      <c r="L229" s="65"/>
      <c r="M229" s="65"/>
      <c r="N229" s="66"/>
    </row>
    <row r="230" spans="1:14" s="32" customFormat="1" x14ac:dyDescent="0.25">
      <c r="A230" s="658"/>
      <c r="B230" s="12" t="s">
        <v>19</v>
      </c>
      <c r="C230" s="23"/>
      <c r="D230" s="10"/>
      <c r="E230" s="23"/>
      <c r="F230" s="23"/>
      <c r="G230" s="23"/>
      <c r="H230" s="23"/>
      <c r="I230" s="23"/>
      <c r="J230" s="33"/>
      <c r="K230" s="247"/>
      <c r="L230" s="23"/>
      <c r="M230" s="23"/>
      <c r="N230" s="24"/>
    </row>
    <row r="231" spans="1:14" s="32" customFormat="1" ht="19.5" x14ac:dyDescent="0.25">
      <c r="A231" s="13"/>
      <c r="B231" s="14" t="s">
        <v>12</v>
      </c>
      <c r="C231" s="624" t="s">
        <v>13</v>
      </c>
      <c r="D231" s="625"/>
      <c r="E231" s="625"/>
      <c r="F231" s="625"/>
      <c r="G231" s="625"/>
      <c r="H231" s="625"/>
      <c r="I231" s="625"/>
      <c r="J231" s="625"/>
      <c r="K231" s="677"/>
      <c r="L231" s="677"/>
      <c r="M231" s="677"/>
      <c r="N231" s="678"/>
    </row>
    <row r="232" spans="1:14" s="32" customFormat="1" ht="22.5" customHeight="1" x14ac:dyDescent="0.25">
      <c r="A232" s="610" t="s">
        <v>14</v>
      </c>
      <c r="B232" s="679" t="s">
        <v>28</v>
      </c>
      <c r="C232" s="320"/>
      <c r="D232" s="196" t="s">
        <v>15</v>
      </c>
      <c r="E232" s="57"/>
      <c r="F232" s="57"/>
      <c r="G232" s="317">
        <f t="shared" ref="G232" si="90">SUM(G233:G235)</f>
        <v>0</v>
      </c>
      <c r="H232" s="57"/>
      <c r="I232" s="57"/>
      <c r="J232" s="821"/>
      <c r="K232" s="251">
        <f t="shared" ref="K232:M232" si="91">SUM(K233:K235)</f>
        <v>0</v>
      </c>
      <c r="L232" s="57">
        <f t="shared" si="91"/>
        <v>0</v>
      </c>
      <c r="M232" s="57">
        <f t="shared" si="91"/>
        <v>0</v>
      </c>
      <c r="N232" s="67">
        <f>E232+H232+I232+K232+L232+M232</f>
        <v>0</v>
      </c>
    </row>
    <row r="233" spans="1:14" s="32" customFormat="1" ht="23.25" x14ac:dyDescent="0.25">
      <c r="A233" s="611"/>
      <c r="B233" s="680"/>
      <c r="C233" s="306"/>
      <c r="D233" s="197" t="s">
        <v>16</v>
      </c>
      <c r="E233" s="198"/>
      <c r="F233" s="198"/>
      <c r="G233" s="318"/>
      <c r="H233" s="199"/>
      <c r="I233" s="199"/>
      <c r="J233" s="822"/>
      <c r="K233" s="252"/>
      <c r="L233" s="200"/>
      <c r="M233" s="200"/>
      <c r="N233" s="233">
        <f t="shared" ref="N233:N235" si="92">E233+H233+I233+K233+L233+M233</f>
        <v>0</v>
      </c>
    </row>
    <row r="234" spans="1:14" s="32" customFormat="1" ht="23.25" x14ac:dyDescent="0.25">
      <c r="A234" s="611"/>
      <c r="B234" s="680"/>
      <c r="C234" s="306"/>
      <c r="D234" s="197" t="s">
        <v>8</v>
      </c>
      <c r="E234" s="198"/>
      <c r="F234" s="198"/>
      <c r="G234" s="318"/>
      <c r="H234" s="199"/>
      <c r="I234" s="199"/>
      <c r="J234" s="822"/>
      <c r="K234" s="252"/>
      <c r="L234" s="200"/>
      <c r="M234" s="200"/>
      <c r="N234" s="233">
        <f t="shared" si="92"/>
        <v>0</v>
      </c>
    </row>
    <row r="235" spans="1:14" s="32" customFormat="1" ht="22.5" x14ac:dyDescent="0.25">
      <c r="A235" s="612"/>
      <c r="B235" s="684"/>
      <c r="C235" s="307"/>
      <c r="D235" s="197" t="s">
        <v>9</v>
      </c>
      <c r="E235" s="198"/>
      <c r="F235" s="198"/>
      <c r="G235" s="318"/>
      <c r="H235" s="201"/>
      <c r="I235" s="201"/>
      <c r="J235" s="823"/>
      <c r="K235" s="252"/>
      <c r="L235" s="200"/>
      <c r="M235" s="200"/>
      <c r="N235" s="67">
        <f t="shared" si="92"/>
        <v>0</v>
      </c>
    </row>
    <row r="236" spans="1:14" s="32" customFormat="1" ht="39" x14ac:dyDescent="0.25">
      <c r="A236" s="657" t="s">
        <v>11</v>
      </c>
      <c r="B236" s="25" t="s">
        <v>18</v>
      </c>
      <c r="C236" s="35"/>
      <c r="D236" s="36"/>
      <c r="E236" s="202"/>
      <c r="F236" s="202"/>
      <c r="G236" s="202"/>
      <c r="H236" s="202"/>
      <c r="I236" s="202"/>
      <c r="J236" s="203"/>
      <c r="K236" s="256"/>
      <c r="L236" s="200"/>
      <c r="M236" s="200"/>
      <c r="N236" s="204"/>
    </row>
    <row r="237" spans="1:14" s="32" customFormat="1" x14ac:dyDescent="0.25">
      <c r="A237" s="658"/>
      <c r="B237" s="12" t="s">
        <v>19</v>
      </c>
      <c r="C237" s="23"/>
      <c r="D237" s="10"/>
      <c r="E237" s="205"/>
      <c r="F237" s="205"/>
      <c r="G237" s="205"/>
      <c r="H237" s="205"/>
      <c r="I237" s="205"/>
      <c r="J237" s="207"/>
      <c r="K237" s="257"/>
      <c r="L237" s="205"/>
      <c r="M237" s="205"/>
      <c r="N237" s="208"/>
    </row>
    <row r="238" spans="1:14" s="32" customFormat="1" ht="19.5" x14ac:dyDescent="0.25">
      <c r="A238" s="13"/>
      <c r="B238" s="14" t="s">
        <v>12</v>
      </c>
      <c r="C238" s="624" t="s">
        <v>13</v>
      </c>
      <c r="D238" s="625"/>
      <c r="E238" s="625"/>
      <c r="F238" s="625"/>
      <c r="G238" s="625"/>
      <c r="H238" s="625"/>
      <c r="I238" s="625"/>
      <c r="J238" s="625"/>
      <c r="K238" s="677"/>
      <c r="L238" s="677"/>
      <c r="M238" s="677"/>
      <c r="N238" s="678"/>
    </row>
    <row r="239" spans="1:14" s="32" customFormat="1" ht="22.5" customHeight="1" x14ac:dyDescent="0.25">
      <c r="A239" s="610" t="s">
        <v>23</v>
      </c>
      <c r="B239" s="679" t="s">
        <v>28</v>
      </c>
      <c r="C239" s="320"/>
      <c r="D239" s="196" t="s">
        <v>15</v>
      </c>
      <c r="E239" s="57"/>
      <c r="F239" s="57"/>
      <c r="G239" s="317">
        <f t="shared" ref="G239" si="93">SUM(G240:G242)</f>
        <v>0</v>
      </c>
      <c r="H239" s="57"/>
      <c r="I239" s="57"/>
      <c r="J239" s="821"/>
      <c r="K239" s="251">
        <f t="shared" ref="K239:M239" si="94">SUM(K240:K242)</f>
        <v>0</v>
      </c>
      <c r="L239" s="57">
        <f t="shared" si="94"/>
        <v>0</v>
      </c>
      <c r="M239" s="57">
        <f t="shared" si="94"/>
        <v>0</v>
      </c>
      <c r="N239" s="67">
        <f>E239+H239+I239+K239+L239+M239</f>
        <v>0</v>
      </c>
    </row>
    <row r="240" spans="1:14" s="32" customFormat="1" ht="23.25" x14ac:dyDescent="0.25">
      <c r="A240" s="611"/>
      <c r="B240" s="680"/>
      <c r="C240" s="306"/>
      <c r="D240" s="197" t="s">
        <v>16</v>
      </c>
      <c r="E240" s="198"/>
      <c r="F240" s="198"/>
      <c r="G240" s="318"/>
      <c r="H240" s="199"/>
      <c r="I240" s="199"/>
      <c r="J240" s="822"/>
      <c r="K240" s="252"/>
      <c r="L240" s="200"/>
      <c r="M240" s="200"/>
      <c r="N240" s="233">
        <f t="shared" ref="N240:N242" si="95">E240+H240+I240+K240+L240+M240</f>
        <v>0</v>
      </c>
    </row>
    <row r="241" spans="1:14" s="32" customFormat="1" ht="23.25" x14ac:dyDescent="0.25">
      <c r="A241" s="611"/>
      <c r="B241" s="680"/>
      <c r="C241" s="306"/>
      <c r="D241" s="197" t="s">
        <v>8</v>
      </c>
      <c r="E241" s="198"/>
      <c r="F241" s="198"/>
      <c r="G241" s="318"/>
      <c r="H241" s="199"/>
      <c r="I241" s="199"/>
      <c r="J241" s="822"/>
      <c r="K241" s="252"/>
      <c r="L241" s="200"/>
      <c r="M241" s="200"/>
      <c r="N241" s="233">
        <f t="shared" si="95"/>
        <v>0</v>
      </c>
    </row>
    <row r="242" spans="1:14" s="32" customFormat="1" ht="22.5" x14ac:dyDescent="0.25">
      <c r="A242" s="611"/>
      <c r="B242" s="684"/>
      <c r="C242" s="307"/>
      <c r="D242" s="197" t="s">
        <v>9</v>
      </c>
      <c r="E242" s="198"/>
      <c r="F242" s="198"/>
      <c r="G242" s="318"/>
      <c r="H242" s="201"/>
      <c r="I242" s="201"/>
      <c r="J242" s="823"/>
      <c r="K242" s="252"/>
      <c r="L242" s="200"/>
      <c r="M242" s="200"/>
      <c r="N242" s="67">
        <f t="shared" si="95"/>
        <v>0</v>
      </c>
    </row>
    <row r="243" spans="1:14" s="32" customFormat="1" ht="39.75" thickBot="1" x14ac:dyDescent="0.3">
      <c r="A243" s="68" t="s">
        <v>22</v>
      </c>
      <c r="B243" s="69" t="s">
        <v>24</v>
      </c>
      <c r="C243" s="70"/>
      <c r="D243" s="71"/>
      <c r="E243" s="209"/>
      <c r="F243" s="209"/>
      <c r="G243" s="209"/>
      <c r="H243" s="209"/>
      <c r="I243" s="209"/>
      <c r="J243" s="210"/>
      <c r="K243" s="253"/>
      <c r="L243" s="211"/>
      <c r="M243" s="211"/>
      <c r="N243" s="212"/>
    </row>
    <row r="244" spans="1:14" s="32" customFormat="1" ht="21" customHeight="1" thickBot="1" x14ac:dyDescent="0.3">
      <c r="A244" s="672" t="s">
        <v>27</v>
      </c>
      <c r="B244" s="673"/>
      <c r="C244" s="673"/>
      <c r="D244" s="673"/>
      <c r="E244" s="673"/>
      <c r="F244" s="673"/>
      <c r="G244" s="673"/>
      <c r="H244" s="673"/>
      <c r="I244" s="673"/>
      <c r="J244" s="673"/>
      <c r="K244" s="673"/>
      <c r="L244" s="673"/>
      <c r="M244" s="673"/>
      <c r="N244" s="674"/>
    </row>
    <row r="245" spans="1:14" s="32" customFormat="1" ht="39" x14ac:dyDescent="0.25">
      <c r="A245" s="675" t="s">
        <v>10</v>
      </c>
      <c r="B245" s="5" t="s">
        <v>18</v>
      </c>
      <c r="C245" s="26"/>
      <c r="D245" s="27"/>
      <c r="E245" s="26"/>
      <c r="F245" s="26"/>
      <c r="G245" s="26"/>
      <c r="H245" s="26"/>
      <c r="I245" s="26"/>
      <c r="J245" s="34"/>
      <c r="K245" s="254"/>
      <c r="L245" s="4"/>
      <c r="M245" s="4"/>
      <c r="N245" s="30"/>
    </row>
    <row r="246" spans="1:14" s="32" customFormat="1" x14ac:dyDescent="0.25">
      <c r="A246" s="657"/>
      <c r="B246" s="6" t="s">
        <v>19</v>
      </c>
      <c r="C246" s="11"/>
      <c r="D246" s="8"/>
      <c r="E246" s="11"/>
      <c r="F246" s="11"/>
      <c r="G246" s="11"/>
      <c r="H246" s="11"/>
      <c r="I246" s="11"/>
      <c r="J246" s="37"/>
      <c r="K246" s="255"/>
      <c r="L246" s="7"/>
      <c r="M246" s="7"/>
      <c r="N246" s="9"/>
    </row>
    <row r="247" spans="1:14" s="32" customFormat="1" ht="19.5" x14ac:dyDescent="0.25">
      <c r="A247" s="15"/>
      <c r="B247" s="16" t="s">
        <v>12</v>
      </c>
      <c r="C247" s="676" t="s">
        <v>13</v>
      </c>
      <c r="D247" s="676"/>
      <c r="E247" s="676"/>
      <c r="F247" s="676"/>
      <c r="G247" s="676"/>
      <c r="H247" s="676"/>
      <c r="I247" s="676"/>
      <c r="J247" s="676"/>
      <c r="K247" s="677"/>
      <c r="L247" s="677"/>
      <c r="M247" s="677"/>
      <c r="N247" s="678"/>
    </row>
    <row r="248" spans="1:14" s="32" customFormat="1" ht="22.5" customHeight="1" x14ac:dyDescent="0.25">
      <c r="A248" s="611" t="s">
        <v>14</v>
      </c>
      <c r="B248" s="679" t="s">
        <v>28</v>
      </c>
      <c r="C248" s="320"/>
      <c r="D248" s="196" t="s">
        <v>15</v>
      </c>
      <c r="E248" s="57"/>
      <c r="F248" s="57"/>
      <c r="G248" s="317">
        <f t="shared" ref="G248" si="96">SUM(G249:G251)</f>
        <v>0</v>
      </c>
      <c r="H248" s="57"/>
      <c r="I248" s="57"/>
      <c r="J248" s="821"/>
      <c r="K248" s="251">
        <f t="shared" ref="K248:M248" si="97">SUM(K249:K251)</f>
        <v>0</v>
      </c>
      <c r="L248" s="57">
        <f t="shared" si="97"/>
        <v>0</v>
      </c>
      <c r="M248" s="57">
        <f t="shared" si="97"/>
        <v>0</v>
      </c>
      <c r="N248" s="67">
        <f>E248+H248+I248+K248+L248+M248</f>
        <v>0</v>
      </c>
    </row>
    <row r="249" spans="1:14" s="32" customFormat="1" ht="23.25" x14ac:dyDescent="0.25">
      <c r="A249" s="611"/>
      <c r="B249" s="680"/>
      <c r="C249" s="306"/>
      <c r="D249" s="197" t="s">
        <v>16</v>
      </c>
      <c r="E249" s="198"/>
      <c r="F249" s="198"/>
      <c r="G249" s="318"/>
      <c r="H249" s="199"/>
      <c r="I249" s="199"/>
      <c r="J249" s="822"/>
      <c r="K249" s="252"/>
      <c r="L249" s="200"/>
      <c r="M249" s="200"/>
      <c r="N249" s="233">
        <f t="shared" ref="N249:N251" si="98">E249+H249+I249+K249+L249+M249</f>
        <v>0</v>
      </c>
    </row>
    <row r="250" spans="1:14" s="32" customFormat="1" ht="23.25" x14ac:dyDescent="0.25">
      <c r="A250" s="611"/>
      <c r="B250" s="680"/>
      <c r="C250" s="306"/>
      <c r="D250" s="197" t="s">
        <v>8</v>
      </c>
      <c r="E250" s="198"/>
      <c r="F250" s="198"/>
      <c r="G250" s="318"/>
      <c r="H250" s="199"/>
      <c r="I250" s="199"/>
      <c r="J250" s="822"/>
      <c r="K250" s="252"/>
      <c r="L250" s="200"/>
      <c r="M250" s="200"/>
      <c r="N250" s="233">
        <f t="shared" si="98"/>
        <v>0</v>
      </c>
    </row>
    <row r="251" spans="1:14" s="32" customFormat="1" ht="22.5" x14ac:dyDescent="0.25">
      <c r="A251" s="611"/>
      <c r="B251" s="680"/>
      <c r="C251" s="307"/>
      <c r="D251" s="197" t="s">
        <v>9</v>
      </c>
      <c r="E251" s="198"/>
      <c r="F251" s="198"/>
      <c r="G251" s="318"/>
      <c r="H251" s="201"/>
      <c r="I251" s="201"/>
      <c r="J251" s="823"/>
      <c r="K251" s="252"/>
      <c r="L251" s="200"/>
      <c r="M251" s="200"/>
      <c r="N251" s="67">
        <f t="shared" si="98"/>
        <v>0</v>
      </c>
    </row>
    <row r="252" spans="1:14" s="32" customFormat="1" ht="40.5" x14ac:dyDescent="0.25">
      <c r="A252" s="662" t="str">
        <f>E227</f>
        <v>VIII</v>
      </c>
      <c r="B252" s="56" t="s">
        <v>46</v>
      </c>
      <c r="C252" s="664"/>
      <c r="D252" s="41" t="s">
        <v>7</v>
      </c>
      <c r="E252" s="213"/>
      <c r="F252" s="213"/>
      <c r="G252" s="213">
        <f t="shared" ref="G252" si="99">G253+G254+G255</f>
        <v>0</v>
      </c>
      <c r="H252" s="213"/>
      <c r="I252" s="213"/>
      <c r="J252" s="666"/>
      <c r="K252" s="248">
        <f t="shared" ref="K252:N252" si="100">K253+K254+K255</f>
        <v>0</v>
      </c>
      <c r="L252" s="213">
        <f t="shared" si="100"/>
        <v>0</v>
      </c>
      <c r="M252" s="213">
        <f t="shared" si="100"/>
        <v>0</v>
      </c>
      <c r="N252" s="214">
        <f t="shared" si="100"/>
        <v>0</v>
      </c>
    </row>
    <row r="253" spans="1:14" s="32" customFormat="1" ht="20.25" customHeight="1" x14ac:dyDescent="0.25">
      <c r="A253" s="662"/>
      <c r="B253" s="669" t="str">
        <f>F227</f>
        <v>НАУКА</v>
      </c>
      <c r="C253" s="664"/>
      <c r="D253" s="42" t="s">
        <v>16</v>
      </c>
      <c r="E253" s="215"/>
      <c r="F253" s="215"/>
      <c r="G253" s="215"/>
      <c r="H253" s="215"/>
      <c r="I253" s="215"/>
      <c r="J253" s="667"/>
      <c r="K253" s="249"/>
      <c r="L253" s="216"/>
      <c r="M253" s="216"/>
      <c r="N253" s="303">
        <f t="shared" ref="N253:N255" si="101">E253+H253+I253+K253+L253+M253</f>
        <v>0</v>
      </c>
    </row>
    <row r="254" spans="1:14" s="32" customFormat="1" ht="20.25" customHeight="1" x14ac:dyDescent="0.25">
      <c r="A254" s="662"/>
      <c r="B254" s="670"/>
      <c r="C254" s="664"/>
      <c r="D254" s="42" t="s">
        <v>8</v>
      </c>
      <c r="E254" s="215"/>
      <c r="F254" s="215"/>
      <c r="G254" s="215"/>
      <c r="H254" s="215"/>
      <c r="I254" s="215"/>
      <c r="J254" s="667"/>
      <c r="K254" s="249"/>
      <c r="L254" s="216"/>
      <c r="M254" s="216"/>
      <c r="N254" s="303">
        <f t="shared" si="101"/>
        <v>0</v>
      </c>
    </row>
    <row r="255" spans="1:14" s="32" customFormat="1" ht="21" customHeight="1" thickBot="1" x14ac:dyDescent="0.3">
      <c r="A255" s="663"/>
      <c r="B255" s="671"/>
      <c r="C255" s="665"/>
      <c r="D255" s="360" t="s">
        <v>9</v>
      </c>
      <c r="E255" s="361"/>
      <c r="F255" s="361"/>
      <c r="G255" s="361"/>
      <c r="H255" s="217"/>
      <c r="I255" s="217"/>
      <c r="J255" s="668"/>
      <c r="K255" s="249"/>
      <c r="L255" s="218"/>
      <c r="M255" s="218"/>
      <c r="N255" s="304">
        <f t="shared" si="101"/>
        <v>0</v>
      </c>
    </row>
    <row r="256" spans="1:14" s="32" customFormat="1" ht="48.75" customHeight="1" thickBot="1" x14ac:dyDescent="0.3">
      <c r="A256" s="52"/>
      <c r="B256" s="53"/>
      <c r="C256" s="53"/>
      <c r="D256" s="53"/>
      <c r="E256" s="82" t="s">
        <v>64</v>
      </c>
      <c r="F256" s="81" t="s">
        <v>63</v>
      </c>
      <c r="G256" s="83"/>
      <c r="H256" s="53"/>
      <c r="I256" s="53"/>
      <c r="J256" s="53"/>
      <c r="K256" s="245"/>
      <c r="L256" s="53"/>
      <c r="M256" s="53"/>
      <c r="N256" s="54"/>
    </row>
    <row r="257" spans="1:14" s="32" customFormat="1" ht="21" thickBot="1" x14ac:dyDescent="0.3">
      <c r="A257" s="629" t="s">
        <v>26</v>
      </c>
      <c r="B257" s="630"/>
      <c r="C257" s="630"/>
      <c r="D257" s="630"/>
      <c r="E257" s="630"/>
      <c r="F257" s="630"/>
      <c r="G257" s="630"/>
      <c r="H257" s="630"/>
      <c r="I257" s="630"/>
      <c r="J257" s="630"/>
      <c r="K257" s="630"/>
      <c r="L257" s="630"/>
      <c r="M257" s="630"/>
      <c r="N257" s="631"/>
    </row>
    <row r="258" spans="1:14" s="32" customFormat="1" ht="39" x14ac:dyDescent="0.25">
      <c r="A258" s="675" t="s">
        <v>10</v>
      </c>
      <c r="B258" s="5" t="s">
        <v>18</v>
      </c>
      <c r="C258" s="62"/>
      <c r="D258" s="63"/>
      <c r="E258" s="62"/>
      <c r="F258" s="62"/>
      <c r="G258" s="62"/>
      <c r="H258" s="62"/>
      <c r="I258" s="62"/>
      <c r="J258" s="64"/>
      <c r="K258" s="246"/>
      <c r="L258" s="65"/>
      <c r="M258" s="65"/>
      <c r="N258" s="66"/>
    </row>
    <row r="259" spans="1:14" s="32" customFormat="1" x14ac:dyDescent="0.25">
      <c r="A259" s="658"/>
      <c r="B259" s="12" t="s">
        <v>19</v>
      </c>
      <c r="C259" s="23"/>
      <c r="D259" s="10"/>
      <c r="E259" s="23"/>
      <c r="F259" s="23"/>
      <c r="G259" s="23"/>
      <c r="H259" s="23"/>
      <c r="I259" s="23"/>
      <c r="J259" s="33"/>
      <c r="K259" s="247"/>
      <c r="L259" s="23"/>
      <c r="M259" s="23"/>
      <c r="N259" s="24"/>
    </row>
    <row r="260" spans="1:14" s="32" customFormat="1" ht="19.5" x14ac:dyDescent="0.25">
      <c r="A260" s="13"/>
      <c r="B260" s="14" t="s">
        <v>12</v>
      </c>
      <c r="C260" s="624" t="s">
        <v>13</v>
      </c>
      <c r="D260" s="625"/>
      <c r="E260" s="625"/>
      <c r="F260" s="625"/>
      <c r="G260" s="625"/>
      <c r="H260" s="625"/>
      <c r="I260" s="625"/>
      <c r="J260" s="625"/>
      <c r="K260" s="677"/>
      <c r="L260" s="677"/>
      <c r="M260" s="677"/>
      <c r="N260" s="678"/>
    </row>
    <row r="261" spans="1:14" s="32" customFormat="1" ht="22.5" x14ac:dyDescent="0.25">
      <c r="A261" s="610" t="s">
        <v>14</v>
      </c>
      <c r="B261" s="679" t="s">
        <v>28</v>
      </c>
      <c r="C261" s="320"/>
      <c r="D261" s="196" t="s">
        <v>15</v>
      </c>
      <c r="E261" s="57"/>
      <c r="F261" s="57"/>
      <c r="G261" s="317">
        <f t="shared" ref="G261" si="102">SUM(G262:G264)</f>
        <v>0</v>
      </c>
      <c r="H261" s="57"/>
      <c r="I261" s="57"/>
      <c r="J261" s="821"/>
      <c r="K261" s="251">
        <f t="shared" ref="K261:M261" si="103">SUM(K262:K264)</f>
        <v>0</v>
      </c>
      <c r="L261" s="57">
        <f t="shared" si="103"/>
        <v>0</v>
      </c>
      <c r="M261" s="57">
        <f t="shared" si="103"/>
        <v>0</v>
      </c>
      <c r="N261" s="67">
        <f>E261+H261+I261+K261+L261+M261</f>
        <v>0</v>
      </c>
    </row>
    <row r="262" spans="1:14" s="32" customFormat="1" ht="23.25" x14ac:dyDescent="0.25">
      <c r="A262" s="611"/>
      <c r="B262" s="680"/>
      <c r="C262" s="306"/>
      <c r="D262" s="197" t="s">
        <v>16</v>
      </c>
      <c r="E262" s="198"/>
      <c r="F262" s="198"/>
      <c r="G262" s="318"/>
      <c r="H262" s="199"/>
      <c r="I262" s="199"/>
      <c r="J262" s="822"/>
      <c r="K262" s="252"/>
      <c r="L262" s="200"/>
      <c r="M262" s="200"/>
      <c r="N262" s="233">
        <f t="shared" ref="N262:N264" si="104">E262+H262+I262+K262+L262+M262</f>
        <v>0</v>
      </c>
    </row>
    <row r="263" spans="1:14" s="32" customFormat="1" ht="23.25" x14ac:dyDescent="0.25">
      <c r="A263" s="611"/>
      <c r="B263" s="680"/>
      <c r="C263" s="306"/>
      <c r="D263" s="197" t="s">
        <v>8</v>
      </c>
      <c r="E263" s="198"/>
      <c r="F263" s="198"/>
      <c r="G263" s="318"/>
      <c r="H263" s="199"/>
      <c r="I263" s="199"/>
      <c r="J263" s="822"/>
      <c r="K263" s="252"/>
      <c r="L263" s="200"/>
      <c r="M263" s="200"/>
      <c r="N263" s="233">
        <f t="shared" si="104"/>
        <v>0</v>
      </c>
    </row>
    <row r="264" spans="1:14" s="32" customFormat="1" ht="22.5" x14ac:dyDescent="0.25">
      <c r="A264" s="612"/>
      <c r="B264" s="684"/>
      <c r="C264" s="307"/>
      <c r="D264" s="197" t="s">
        <v>9</v>
      </c>
      <c r="E264" s="198"/>
      <c r="F264" s="198"/>
      <c r="G264" s="318"/>
      <c r="H264" s="201"/>
      <c r="I264" s="201"/>
      <c r="J264" s="823"/>
      <c r="K264" s="252"/>
      <c r="L264" s="200"/>
      <c r="M264" s="200"/>
      <c r="N264" s="67">
        <f t="shared" si="104"/>
        <v>0</v>
      </c>
    </row>
    <row r="265" spans="1:14" s="32" customFormat="1" ht="39" x14ac:dyDescent="0.25">
      <c r="A265" s="657" t="s">
        <v>11</v>
      </c>
      <c r="B265" s="25" t="s">
        <v>18</v>
      </c>
      <c r="C265" s="35"/>
      <c r="D265" s="36"/>
      <c r="E265" s="202"/>
      <c r="F265" s="202"/>
      <c r="G265" s="202"/>
      <c r="H265" s="202"/>
      <c r="I265" s="202"/>
      <c r="J265" s="203"/>
      <c r="K265" s="256"/>
      <c r="L265" s="200"/>
      <c r="M265" s="200"/>
      <c r="N265" s="204"/>
    </row>
    <row r="266" spans="1:14" s="32" customFormat="1" x14ac:dyDescent="0.25">
      <c r="A266" s="658"/>
      <c r="B266" s="12" t="s">
        <v>19</v>
      </c>
      <c r="C266" s="23"/>
      <c r="D266" s="10"/>
      <c r="E266" s="23"/>
      <c r="F266" s="23"/>
      <c r="G266" s="23"/>
      <c r="H266" s="23"/>
      <c r="I266" s="23"/>
      <c r="J266" s="33"/>
      <c r="K266" s="247"/>
      <c r="L266" s="23"/>
      <c r="M266" s="23"/>
      <c r="N266" s="24"/>
    </row>
    <row r="267" spans="1:14" s="32" customFormat="1" ht="19.5" x14ac:dyDescent="0.25">
      <c r="A267" s="13"/>
      <c r="B267" s="14" t="s">
        <v>12</v>
      </c>
      <c r="C267" s="624" t="s">
        <v>13</v>
      </c>
      <c r="D267" s="625"/>
      <c r="E267" s="625"/>
      <c r="F267" s="625"/>
      <c r="G267" s="625"/>
      <c r="H267" s="625"/>
      <c r="I267" s="625"/>
      <c r="J267" s="625"/>
      <c r="K267" s="677"/>
      <c r="L267" s="677"/>
      <c r="M267" s="677"/>
      <c r="N267" s="678"/>
    </row>
    <row r="268" spans="1:14" s="32" customFormat="1" ht="22.5" x14ac:dyDescent="0.25">
      <c r="A268" s="610" t="s">
        <v>23</v>
      </c>
      <c r="B268" s="679" t="s">
        <v>28</v>
      </c>
      <c r="C268" s="320"/>
      <c r="D268" s="196" t="s">
        <v>15</v>
      </c>
      <c r="E268" s="57"/>
      <c r="F268" s="57"/>
      <c r="G268" s="317">
        <f t="shared" ref="G268" si="105">SUM(G269:G271)</f>
        <v>0</v>
      </c>
      <c r="H268" s="57"/>
      <c r="I268" s="57"/>
      <c r="J268" s="821"/>
      <c r="K268" s="251">
        <f t="shared" ref="K268:M268" si="106">SUM(K269:K271)</f>
        <v>0</v>
      </c>
      <c r="L268" s="57">
        <f t="shared" si="106"/>
        <v>0</v>
      </c>
      <c r="M268" s="57">
        <f t="shared" si="106"/>
        <v>0</v>
      </c>
      <c r="N268" s="67">
        <f>E268+H268+I268+K268+L268+M268</f>
        <v>0</v>
      </c>
    </row>
    <row r="269" spans="1:14" s="32" customFormat="1" ht="23.25" x14ac:dyDescent="0.25">
      <c r="A269" s="611"/>
      <c r="B269" s="680"/>
      <c r="C269" s="306"/>
      <c r="D269" s="197" t="s">
        <v>16</v>
      </c>
      <c r="E269" s="198"/>
      <c r="F269" s="198"/>
      <c r="G269" s="318"/>
      <c r="H269" s="199"/>
      <c r="I269" s="199"/>
      <c r="J269" s="822"/>
      <c r="K269" s="252"/>
      <c r="L269" s="200"/>
      <c r="M269" s="200"/>
      <c r="N269" s="233">
        <f t="shared" ref="N269:N271" si="107">E269+H269+I269+K269+L269+M269</f>
        <v>0</v>
      </c>
    </row>
    <row r="270" spans="1:14" s="32" customFormat="1" ht="23.25" x14ac:dyDescent="0.25">
      <c r="A270" s="611"/>
      <c r="B270" s="680"/>
      <c r="C270" s="306"/>
      <c r="D270" s="197" t="s">
        <v>8</v>
      </c>
      <c r="E270" s="198"/>
      <c r="F270" s="198"/>
      <c r="G270" s="318"/>
      <c r="H270" s="199"/>
      <c r="I270" s="199"/>
      <c r="J270" s="822"/>
      <c r="K270" s="252"/>
      <c r="L270" s="200"/>
      <c r="M270" s="200"/>
      <c r="N270" s="233">
        <f t="shared" si="107"/>
        <v>0</v>
      </c>
    </row>
    <row r="271" spans="1:14" s="32" customFormat="1" ht="22.5" x14ac:dyDescent="0.25">
      <c r="A271" s="611"/>
      <c r="B271" s="684"/>
      <c r="C271" s="307"/>
      <c r="D271" s="197" t="s">
        <v>9</v>
      </c>
      <c r="E271" s="198"/>
      <c r="F271" s="198"/>
      <c r="G271" s="318"/>
      <c r="H271" s="201"/>
      <c r="I271" s="201"/>
      <c r="J271" s="823"/>
      <c r="K271" s="252"/>
      <c r="L271" s="200"/>
      <c r="M271" s="200"/>
      <c r="N271" s="67">
        <f t="shared" si="107"/>
        <v>0</v>
      </c>
    </row>
    <row r="272" spans="1:14" s="32" customFormat="1" ht="39.75" thickBot="1" x14ac:dyDescent="0.3">
      <c r="A272" s="68" t="s">
        <v>22</v>
      </c>
      <c r="B272" s="69" t="s">
        <v>24</v>
      </c>
      <c r="C272" s="70"/>
      <c r="D272" s="71"/>
      <c r="E272" s="209"/>
      <c r="F272" s="209"/>
      <c r="G272" s="209"/>
      <c r="H272" s="209"/>
      <c r="I272" s="209"/>
      <c r="J272" s="210"/>
      <c r="K272" s="253"/>
      <c r="L272" s="211"/>
      <c r="M272" s="211"/>
      <c r="N272" s="212"/>
    </row>
    <row r="273" spans="1:14" s="32" customFormat="1" ht="21" thickBot="1" x14ac:dyDescent="0.3">
      <c r="A273" s="672" t="s">
        <v>27</v>
      </c>
      <c r="B273" s="673"/>
      <c r="C273" s="673"/>
      <c r="D273" s="673"/>
      <c r="E273" s="673"/>
      <c r="F273" s="673"/>
      <c r="G273" s="673"/>
      <c r="H273" s="673"/>
      <c r="I273" s="673"/>
      <c r="J273" s="673"/>
      <c r="K273" s="673"/>
      <c r="L273" s="673"/>
      <c r="M273" s="673"/>
      <c r="N273" s="674"/>
    </row>
    <row r="274" spans="1:14" s="32" customFormat="1" ht="39" x14ac:dyDescent="0.25">
      <c r="A274" s="675" t="s">
        <v>10</v>
      </c>
      <c r="B274" s="5" t="s">
        <v>18</v>
      </c>
      <c r="C274" s="26"/>
      <c r="D274" s="27"/>
      <c r="E274" s="26"/>
      <c r="F274" s="26"/>
      <c r="G274" s="26"/>
      <c r="H274" s="26"/>
      <c r="I274" s="26"/>
      <c r="J274" s="34"/>
      <c r="K274" s="254"/>
      <c r="L274" s="4"/>
      <c r="M274" s="4"/>
      <c r="N274" s="30"/>
    </row>
    <row r="275" spans="1:14" s="32" customFormat="1" x14ac:dyDescent="0.25">
      <c r="A275" s="657"/>
      <c r="B275" s="6" t="s">
        <v>19</v>
      </c>
      <c r="C275" s="11"/>
      <c r="D275" s="8"/>
      <c r="E275" s="11"/>
      <c r="F275" s="11"/>
      <c r="G275" s="11"/>
      <c r="H275" s="11"/>
      <c r="I275" s="11"/>
      <c r="J275" s="37"/>
      <c r="K275" s="255"/>
      <c r="L275" s="7"/>
      <c r="M275" s="7"/>
      <c r="N275" s="9"/>
    </row>
    <row r="276" spans="1:14" s="32" customFormat="1" ht="19.5" x14ac:dyDescent="0.25">
      <c r="A276" s="15"/>
      <c r="B276" s="16" t="s">
        <v>12</v>
      </c>
      <c r="C276" s="676" t="s">
        <v>13</v>
      </c>
      <c r="D276" s="676"/>
      <c r="E276" s="676"/>
      <c r="F276" s="676"/>
      <c r="G276" s="676"/>
      <c r="H276" s="676"/>
      <c r="I276" s="676"/>
      <c r="J276" s="676"/>
      <c r="K276" s="677"/>
      <c r="L276" s="677"/>
      <c r="M276" s="677"/>
      <c r="N276" s="678"/>
    </row>
    <row r="277" spans="1:14" s="32" customFormat="1" ht="22.5" x14ac:dyDescent="0.25">
      <c r="A277" s="611" t="s">
        <v>14</v>
      </c>
      <c r="B277" s="679" t="s">
        <v>28</v>
      </c>
      <c r="C277" s="320"/>
      <c r="D277" s="196" t="s">
        <v>15</v>
      </c>
      <c r="E277" s="57"/>
      <c r="F277" s="57"/>
      <c r="G277" s="317">
        <f t="shared" ref="G277" si="108">SUM(G278:G280)</f>
        <v>0</v>
      </c>
      <c r="H277" s="57"/>
      <c r="I277" s="57"/>
      <c r="J277" s="821"/>
      <c r="K277" s="251">
        <f t="shared" ref="K277:M277" si="109">SUM(K278:K280)</f>
        <v>0</v>
      </c>
      <c r="L277" s="57">
        <f t="shared" si="109"/>
        <v>0</v>
      </c>
      <c r="M277" s="57">
        <f t="shared" si="109"/>
        <v>0</v>
      </c>
      <c r="N277" s="67">
        <f>E277+H277+I277+K277+L277+M277</f>
        <v>0</v>
      </c>
    </row>
    <row r="278" spans="1:14" s="32" customFormat="1" ht="23.25" x14ac:dyDescent="0.25">
      <c r="A278" s="611"/>
      <c r="B278" s="680"/>
      <c r="C278" s="306"/>
      <c r="D278" s="197" t="s">
        <v>16</v>
      </c>
      <c r="E278" s="198"/>
      <c r="F278" s="198"/>
      <c r="G278" s="318"/>
      <c r="H278" s="199"/>
      <c r="I278" s="199"/>
      <c r="J278" s="822"/>
      <c r="K278" s="252"/>
      <c r="L278" s="200"/>
      <c r="M278" s="200"/>
      <c r="N278" s="233">
        <f t="shared" ref="N278:N280" si="110">E278+H278+I278+K278+L278+M278</f>
        <v>0</v>
      </c>
    </row>
    <row r="279" spans="1:14" s="32" customFormat="1" ht="23.25" x14ac:dyDescent="0.25">
      <c r="A279" s="611"/>
      <c r="B279" s="680"/>
      <c r="C279" s="306"/>
      <c r="D279" s="197" t="s">
        <v>8</v>
      </c>
      <c r="E279" s="198"/>
      <c r="F279" s="198"/>
      <c r="G279" s="318"/>
      <c r="H279" s="199"/>
      <c r="I279" s="199"/>
      <c r="J279" s="822"/>
      <c r="K279" s="252"/>
      <c r="L279" s="200"/>
      <c r="M279" s="200"/>
      <c r="N279" s="233">
        <f t="shared" si="110"/>
        <v>0</v>
      </c>
    </row>
    <row r="280" spans="1:14" s="32" customFormat="1" ht="22.5" x14ac:dyDescent="0.25">
      <c r="A280" s="611"/>
      <c r="B280" s="680"/>
      <c r="C280" s="307"/>
      <c r="D280" s="197" t="s">
        <v>9</v>
      </c>
      <c r="E280" s="198"/>
      <c r="F280" s="198"/>
      <c r="G280" s="318"/>
      <c r="H280" s="201"/>
      <c r="I280" s="201"/>
      <c r="J280" s="823"/>
      <c r="K280" s="252"/>
      <c r="L280" s="200"/>
      <c r="M280" s="200"/>
      <c r="N280" s="67">
        <f t="shared" si="110"/>
        <v>0</v>
      </c>
    </row>
    <row r="281" spans="1:14" s="32" customFormat="1" ht="40.5" x14ac:dyDescent="0.25">
      <c r="A281" s="662" t="str">
        <f>E256</f>
        <v>IX</v>
      </c>
      <c r="B281" s="56" t="s">
        <v>46</v>
      </c>
      <c r="C281" s="664"/>
      <c r="D281" s="41" t="s">
        <v>7</v>
      </c>
      <c r="E281" s="213"/>
      <c r="F281" s="213"/>
      <c r="G281" s="213">
        <f t="shared" ref="G281" si="111">G282+G283+G284</f>
        <v>0</v>
      </c>
      <c r="H281" s="213"/>
      <c r="I281" s="213"/>
      <c r="J281" s="666"/>
      <c r="K281" s="248">
        <f t="shared" ref="K281:N281" si="112">K282+K283+K284</f>
        <v>0</v>
      </c>
      <c r="L281" s="213">
        <f t="shared" si="112"/>
        <v>0</v>
      </c>
      <c r="M281" s="213">
        <f t="shared" si="112"/>
        <v>0</v>
      </c>
      <c r="N281" s="214">
        <f t="shared" si="112"/>
        <v>0</v>
      </c>
    </row>
    <row r="282" spans="1:14" s="32" customFormat="1" x14ac:dyDescent="0.25">
      <c r="A282" s="662"/>
      <c r="B282" s="669" t="str">
        <f>F256</f>
        <v>ЦИФРОВАЯ ЭКОНОМИКА</v>
      </c>
      <c r="C282" s="664"/>
      <c r="D282" s="42" t="s">
        <v>16</v>
      </c>
      <c r="E282" s="215"/>
      <c r="F282" s="215"/>
      <c r="G282" s="215"/>
      <c r="H282" s="215"/>
      <c r="I282" s="215"/>
      <c r="J282" s="667"/>
      <c r="K282" s="249"/>
      <c r="L282" s="216"/>
      <c r="M282" s="216"/>
      <c r="N282" s="303">
        <f t="shared" ref="N282:N284" si="113">E282+H282+I282+K282+L282+M282</f>
        <v>0</v>
      </c>
    </row>
    <row r="283" spans="1:14" s="32" customFormat="1" x14ac:dyDescent="0.25">
      <c r="A283" s="662"/>
      <c r="B283" s="670"/>
      <c r="C283" s="664"/>
      <c r="D283" s="42" t="s">
        <v>8</v>
      </c>
      <c r="E283" s="215"/>
      <c r="F283" s="215"/>
      <c r="G283" s="215"/>
      <c r="H283" s="215"/>
      <c r="I283" s="215"/>
      <c r="J283" s="667"/>
      <c r="K283" s="249"/>
      <c r="L283" s="216"/>
      <c r="M283" s="216"/>
      <c r="N283" s="303">
        <f t="shared" si="113"/>
        <v>0</v>
      </c>
    </row>
    <row r="284" spans="1:14" s="32" customFormat="1" ht="21" thickBot="1" x14ac:dyDescent="0.3">
      <c r="A284" s="663"/>
      <c r="B284" s="671"/>
      <c r="C284" s="665"/>
      <c r="D284" s="360" t="s">
        <v>9</v>
      </c>
      <c r="E284" s="361"/>
      <c r="F284" s="361"/>
      <c r="G284" s="361"/>
      <c r="H284" s="217"/>
      <c r="I284" s="217"/>
      <c r="J284" s="668"/>
      <c r="K284" s="249"/>
      <c r="L284" s="218"/>
      <c r="M284" s="218"/>
      <c r="N284" s="304">
        <f t="shared" si="113"/>
        <v>0</v>
      </c>
    </row>
    <row r="285" spans="1:14" s="32" customFormat="1" ht="62.25" customHeight="1" thickBot="1" x14ac:dyDescent="0.3">
      <c r="A285" s="52"/>
      <c r="B285" s="53"/>
      <c r="C285" s="53"/>
      <c r="D285" s="53"/>
      <c r="E285" s="82" t="s">
        <v>66</v>
      </c>
      <c r="F285" s="81" t="s">
        <v>65</v>
      </c>
      <c r="G285" s="83"/>
      <c r="H285" s="53"/>
      <c r="I285" s="53"/>
      <c r="J285" s="53"/>
      <c r="K285" s="245"/>
      <c r="L285" s="53"/>
      <c r="M285" s="53"/>
      <c r="N285" s="54"/>
    </row>
    <row r="286" spans="1:14" s="32" customFormat="1" ht="21" thickBot="1" x14ac:dyDescent="0.3">
      <c r="A286" s="629" t="s">
        <v>26</v>
      </c>
      <c r="B286" s="630"/>
      <c r="C286" s="630"/>
      <c r="D286" s="630"/>
      <c r="E286" s="630"/>
      <c r="F286" s="630"/>
      <c r="G286" s="630"/>
      <c r="H286" s="630"/>
      <c r="I286" s="630"/>
      <c r="J286" s="630"/>
      <c r="K286" s="630"/>
      <c r="L286" s="630"/>
      <c r="M286" s="630"/>
      <c r="N286" s="631"/>
    </row>
    <row r="287" spans="1:14" s="32" customFormat="1" ht="39" x14ac:dyDescent="0.25">
      <c r="A287" s="675" t="s">
        <v>10</v>
      </c>
      <c r="B287" s="5" t="s">
        <v>18</v>
      </c>
      <c r="C287" s="62"/>
      <c r="D287" s="63"/>
      <c r="E287" s="62"/>
      <c r="F287" s="62"/>
      <c r="G287" s="62"/>
      <c r="H287" s="62"/>
      <c r="I287" s="62"/>
      <c r="J287" s="64"/>
      <c r="K287" s="246"/>
      <c r="L287" s="65"/>
      <c r="M287" s="65"/>
      <c r="N287" s="66"/>
    </row>
    <row r="288" spans="1:14" s="32" customFormat="1" x14ac:dyDescent="0.25">
      <c r="A288" s="658"/>
      <c r="B288" s="12" t="s">
        <v>19</v>
      </c>
      <c r="C288" s="23"/>
      <c r="D288" s="10"/>
      <c r="E288" s="23"/>
      <c r="F288" s="23"/>
      <c r="G288" s="23"/>
      <c r="H288" s="23"/>
      <c r="I288" s="23"/>
      <c r="J288" s="33"/>
      <c r="K288" s="247"/>
      <c r="L288" s="23"/>
      <c r="M288" s="23"/>
      <c r="N288" s="24"/>
    </row>
    <row r="289" spans="1:14" s="32" customFormat="1" ht="19.5" x14ac:dyDescent="0.25">
      <c r="A289" s="13"/>
      <c r="B289" s="14" t="s">
        <v>12</v>
      </c>
      <c r="C289" s="624" t="s">
        <v>13</v>
      </c>
      <c r="D289" s="625"/>
      <c r="E289" s="625"/>
      <c r="F289" s="625"/>
      <c r="G289" s="625"/>
      <c r="H289" s="625"/>
      <c r="I289" s="625"/>
      <c r="J289" s="625"/>
      <c r="K289" s="677"/>
      <c r="L289" s="677"/>
      <c r="M289" s="677"/>
      <c r="N289" s="678"/>
    </row>
    <row r="290" spans="1:14" s="32" customFormat="1" ht="22.5" x14ac:dyDescent="0.25">
      <c r="A290" s="610" t="s">
        <v>14</v>
      </c>
      <c r="B290" s="679" t="s">
        <v>28</v>
      </c>
      <c r="C290" s="320"/>
      <c r="D290" s="196" t="s">
        <v>15</v>
      </c>
      <c r="E290" s="57"/>
      <c r="F290" s="57"/>
      <c r="G290" s="317">
        <f t="shared" ref="G290" si="114">SUM(G291:G293)</f>
        <v>0</v>
      </c>
      <c r="H290" s="57"/>
      <c r="I290" s="57"/>
      <c r="J290" s="821"/>
      <c r="K290" s="251">
        <f t="shared" ref="K290:M290" si="115">SUM(K291:K293)</f>
        <v>0</v>
      </c>
      <c r="L290" s="57">
        <f t="shared" si="115"/>
        <v>0</v>
      </c>
      <c r="M290" s="57">
        <f t="shared" si="115"/>
        <v>0</v>
      </c>
      <c r="N290" s="67">
        <f>E290+H290+I290+K290+L290+M290</f>
        <v>0</v>
      </c>
    </row>
    <row r="291" spans="1:14" s="32" customFormat="1" ht="23.25" x14ac:dyDescent="0.25">
      <c r="A291" s="611"/>
      <c r="B291" s="680"/>
      <c r="C291" s="306"/>
      <c r="D291" s="197" t="s">
        <v>16</v>
      </c>
      <c r="E291" s="198"/>
      <c r="F291" s="198"/>
      <c r="G291" s="318"/>
      <c r="H291" s="199"/>
      <c r="I291" s="199"/>
      <c r="J291" s="822"/>
      <c r="K291" s="252"/>
      <c r="L291" s="200"/>
      <c r="M291" s="200"/>
      <c r="N291" s="233">
        <f t="shared" ref="N291:N293" si="116">E291+H291+I291+K291+L291+M291</f>
        <v>0</v>
      </c>
    </row>
    <row r="292" spans="1:14" s="32" customFormat="1" ht="23.25" x14ac:dyDescent="0.25">
      <c r="A292" s="611"/>
      <c r="B292" s="680"/>
      <c r="C292" s="306"/>
      <c r="D292" s="197" t="s">
        <v>8</v>
      </c>
      <c r="E292" s="198"/>
      <c r="F292" s="198"/>
      <c r="G292" s="318"/>
      <c r="H292" s="199"/>
      <c r="I292" s="199"/>
      <c r="J292" s="822"/>
      <c r="K292" s="252"/>
      <c r="L292" s="200"/>
      <c r="M292" s="200"/>
      <c r="N292" s="233">
        <f t="shared" si="116"/>
        <v>0</v>
      </c>
    </row>
    <row r="293" spans="1:14" s="32" customFormat="1" ht="22.5" x14ac:dyDescent="0.25">
      <c r="A293" s="612"/>
      <c r="B293" s="684"/>
      <c r="C293" s="307"/>
      <c r="D293" s="197" t="s">
        <v>9</v>
      </c>
      <c r="E293" s="198"/>
      <c r="F293" s="198"/>
      <c r="G293" s="318"/>
      <c r="H293" s="201"/>
      <c r="I293" s="201"/>
      <c r="J293" s="823"/>
      <c r="K293" s="252"/>
      <c r="L293" s="200"/>
      <c r="M293" s="200"/>
      <c r="N293" s="67">
        <f t="shared" si="116"/>
        <v>0</v>
      </c>
    </row>
    <row r="294" spans="1:14" s="32" customFormat="1" ht="39" x14ac:dyDescent="0.25">
      <c r="A294" s="657" t="s">
        <v>11</v>
      </c>
      <c r="B294" s="25" t="s">
        <v>18</v>
      </c>
      <c r="C294" s="35"/>
      <c r="D294" s="36"/>
      <c r="E294" s="202"/>
      <c r="F294" s="202"/>
      <c r="G294" s="202"/>
      <c r="H294" s="202"/>
      <c r="I294" s="202"/>
      <c r="J294" s="203"/>
      <c r="K294" s="256"/>
      <c r="L294" s="200"/>
      <c r="M294" s="200"/>
      <c r="N294" s="204"/>
    </row>
    <row r="295" spans="1:14" s="32" customFormat="1" x14ac:dyDescent="0.25">
      <c r="A295" s="658"/>
      <c r="B295" s="12" t="s">
        <v>19</v>
      </c>
      <c r="C295" s="23"/>
      <c r="D295" s="10"/>
      <c r="E295" s="23"/>
      <c r="F295" s="23"/>
      <c r="G295" s="23"/>
      <c r="H295" s="23"/>
      <c r="I295" s="23"/>
      <c r="J295" s="33"/>
      <c r="K295" s="247"/>
      <c r="L295" s="23"/>
      <c r="M295" s="23"/>
      <c r="N295" s="24"/>
    </row>
    <row r="296" spans="1:14" s="32" customFormat="1" ht="19.5" x14ac:dyDescent="0.25">
      <c r="A296" s="13"/>
      <c r="B296" s="14" t="s">
        <v>12</v>
      </c>
      <c r="C296" s="624" t="s">
        <v>13</v>
      </c>
      <c r="D296" s="625"/>
      <c r="E296" s="625"/>
      <c r="F296" s="625"/>
      <c r="G296" s="625"/>
      <c r="H296" s="625"/>
      <c r="I296" s="625"/>
      <c r="J296" s="625"/>
      <c r="K296" s="677"/>
      <c r="L296" s="677"/>
      <c r="M296" s="677"/>
      <c r="N296" s="678"/>
    </row>
    <row r="297" spans="1:14" s="32" customFormat="1" ht="22.5" x14ac:dyDescent="0.25">
      <c r="A297" s="610" t="s">
        <v>23</v>
      </c>
      <c r="B297" s="679" t="s">
        <v>28</v>
      </c>
      <c r="C297" s="320"/>
      <c r="D297" s="196" t="s">
        <v>15</v>
      </c>
      <c r="E297" s="57"/>
      <c r="F297" s="57"/>
      <c r="G297" s="317">
        <f t="shared" ref="G297" si="117">SUM(G298:G300)</f>
        <v>0</v>
      </c>
      <c r="H297" s="57"/>
      <c r="I297" s="57"/>
      <c r="J297" s="821"/>
      <c r="K297" s="251">
        <f t="shared" ref="K297:M297" si="118">SUM(K298:K300)</f>
        <v>0</v>
      </c>
      <c r="L297" s="57">
        <f t="shared" si="118"/>
        <v>0</v>
      </c>
      <c r="M297" s="57">
        <f t="shared" si="118"/>
        <v>0</v>
      </c>
      <c r="N297" s="67">
        <f>E297+H297+I297+K297+L297+M297</f>
        <v>0</v>
      </c>
    </row>
    <row r="298" spans="1:14" s="32" customFormat="1" ht="23.25" x14ac:dyDescent="0.25">
      <c r="A298" s="611"/>
      <c r="B298" s="680"/>
      <c r="C298" s="306"/>
      <c r="D298" s="197" t="s">
        <v>16</v>
      </c>
      <c r="E298" s="198"/>
      <c r="F298" s="198"/>
      <c r="G298" s="318"/>
      <c r="H298" s="199"/>
      <c r="I298" s="199"/>
      <c r="J298" s="822"/>
      <c r="K298" s="252"/>
      <c r="L298" s="200"/>
      <c r="M298" s="200"/>
      <c r="N298" s="233">
        <f t="shared" ref="N298:N300" si="119">E298+H298+I298+K298+L298+M298</f>
        <v>0</v>
      </c>
    </row>
    <row r="299" spans="1:14" s="32" customFormat="1" ht="23.25" x14ac:dyDescent="0.25">
      <c r="A299" s="611"/>
      <c r="B299" s="680"/>
      <c r="C299" s="306"/>
      <c r="D299" s="197" t="s">
        <v>8</v>
      </c>
      <c r="E299" s="198"/>
      <c r="F299" s="198"/>
      <c r="G299" s="318"/>
      <c r="H299" s="199"/>
      <c r="I299" s="199"/>
      <c r="J299" s="822"/>
      <c r="K299" s="252"/>
      <c r="L299" s="200"/>
      <c r="M299" s="200"/>
      <c r="N299" s="233">
        <f t="shared" si="119"/>
        <v>0</v>
      </c>
    </row>
    <row r="300" spans="1:14" s="32" customFormat="1" ht="22.5" x14ac:dyDescent="0.25">
      <c r="A300" s="611"/>
      <c r="B300" s="684"/>
      <c r="C300" s="307"/>
      <c r="D300" s="197" t="s">
        <v>9</v>
      </c>
      <c r="E300" s="198"/>
      <c r="F300" s="198"/>
      <c r="G300" s="318"/>
      <c r="H300" s="201"/>
      <c r="I300" s="201"/>
      <c r="J300" s="823"/>
      <c r="K300" s="252"/>
      <c r="L300" s="200"/>
      <c r="M300" s="200"/>
      <c r="N300" s="67">
        <f t="shared" si="119"/>
        <v>0</v>
      </c>
    </row>
    <row r="301" spans="1:14" s="32" customFormat="1" ht="39.75" thickBot="1" x14ac:dyDescent="0.3">
      <c r="A301" s="68" t="s">
        <v>22</v>
      </c>
      <c r="B301" s="69" t="s">
        <v>24</v>
      </c>
      <c r="C301" s="70"/>
      <c r="D301" s="71"/>
      <c r="E301" s="209"/>
      <c r="F301" s="209"/>
      <c r="G301" s="209"/>
      <c r="H301" s="209"/>
      <c r="I301" s="209"/>
      <c r="J301" s="210"/>
      <c r="K301" s="253"/>
      <c r="L301" s="211"/>
      <c r="M301" s="211"/>
      <c r="N301" s="212"/>
    </row>
    <row r="302" spans="1:14" s="32" customFormat="1" ht="21" thickBot="1" x14ac:dyDescent="0.3">
      <c r="A302" s="672" t="s">
        <v>27</v>
      </c>
      <c r="B302" s="673"/>
      <c r="C302" s="673"/>
      <c r="D302" s="673"/>
      <c r="E302" s="673"/>
      <c r="F302" s="673"/>
      <c r="G302" s="673"/>
      <c r="H302" s="673"/>
      <c r="I302" s="673"/>
      <c r="J302" s="673"/>
      <c r="K302" s="673"/>
      <c r="L302" s="673"/>
      <c r="M302" s="673"/>
      <c r="N302" s="674"/>
    </row>
    <row r="303" spans="1:14" s="32" customFormat="1" ht="39" x14ac:dyDescent="0.25">
      <c r="A303" s="675" t="s">
        <v>10</v>
      </c>
      <c r="B303" s="5" t="s">
        <v>18</v>
      </c>
      <c r="C303" s="26"/>
      <c r="D303" s="27"/>
      <c r="E303" s="26"/>
      <c r="F303" s="26"/>
      <c r="G303" s="26"/>
      <c r="H303" s="26"/>
      <c r="I303" s="26"/>
      <c r="J303" s="34"/>
      <c r="K303" s="254"/>
      <c r="L303" s="4"/>
      <c r="M303" s="4"/>
      <c r="N303" s="30"/>
    </row>
    <row r="304" spans="1:14" s="32" customFormat="1" x14ac:dyDescent="0.25">
      <c r="A304" s="657"/>
      <c r="B304" s="6" t="s">
        <v>19</v>
      </c>
      <c r="C304" s="11"/>
      <c r="D304" s="8"/>
      <c r="E304" s="11"/>
      <c r="F304" s="11"/>
      <c r="G304" s="11"/>
      <c r="H304" s="11"/>
      <c r="I304" s="11"/>
      <c r="J304" s="37"/>
      <c r="K304" s="255"/>
      <c r="L304" s="7"/>
      <c r="M304" s="7"/>
      <c r="N304" s="9"/>
    </row>
    <row r="305" spans="1:14" s="32" customFormat="1" ht="19.5" x14ac:dyDescent="0.25">
      <c r="A305" s="15"/>
      <c r="B305" s="16" t="s">
        <v>12</v>
      </c>
      <c r="C305" s="676" t="s">
        <v>13</v>
      </c>
      <c r="D305" s="676"/>
      <c r="E305" s="676"/>
      <c r="F305" s="676"/>
      <c r="G305" s="676"/>
      <c r="H305" s="676"/>
      <c r="I305" s="676"/>
      <c r="J305" s="676"/>
      <c r="K305" s="677"/>
      <c r="L305" s="677"/>
      <c r="M305" s="677"/>
      <c r="N305" s="678"/>
    </row>
    <row r="306" spans="1:14" s="32" customFormat="1" ht="22.5" x14ac:dyDescent="0.25">
      <c r="A306" s="611" t="s">
        <v>14</v>
      </c>
      <c r="B306" s="679" t="s">
        <v>28</v>
      </c>
      <c r="C306" s="320"/>
      <c r="D306" s="196" t="s">
        <v>15</v>
      </c>
      <c r="E306" s="57"/>
      <c r="F306" s="57"/>
      <c r="G306" s="317">
        <f t="shared" ref="G306" si="120">SUM(G307:G309)</f>
        <v>0</v>
      </c>
      <c r="H306" s="57"/>
      <c r="I306" s="57"/>
      <c r="J306" s="821"/>
      <c r="K306" s="251">
        <f t="shared" ref="K306:M306" si="121">SUM(K307:K309)</f>
        <v>0</v>
      </c>
      <c r="L306" s="57">
        <f t="shared" si="121"/>
        <v>0</v>
      </c>
      <c r="M306" s="57">
        <f t="shared" si="121"/>
        <v>0</v>
      </c>
      <c r="N306" s="67">
        <f>E306+H306+I306+K306+L306+M306</f>
        <v>0</v>
      </c>
    </row>
    <row r="307" spans="1:14" s="32" customFormat="1" ht="23.25" x14ac:dyDescent="0.25">
      <c r="A307" s="611"/>
      <c r="B307" s="680"/>
      <c r="C307" s="306"/>
      <c r="D307" s="197" t="s">
        <v>16</v>
      </c>
      <c r="E307" s="198"/>
      <c r="F307" s="198"/>
      <c r="G307" s="318"/>
      <c r="H307" s="199"/>
      <c r="I307" s="199"/>
      <c r="J307" s="822"/>
      <c r="K307" s="252"/>
      <c r="L307" s="200"/>
      <c r="M307" s="200"/>
      <c r="N307" s="233">
        <f t="shared" ref="N307:N309" si="122">E307+H307+I307+K307+L307+M307</f>
        <v>0</v>
      </c>
    </row>
    <row r="308" spans="1:14" s="32" customFormat="1" ht="23.25" x14ac:dyDescent="0.25">
      <c r="A308" s="611"/>
      <c r="B308" s="680"/>
      <c r="C308" s="306"/>
      <c r="D308" s="197" t="s">
        <v>8</v>
      </c>
      <c r="E308" s="198"/>
      <c r="F308" s="198"/>
      <c r="G308" s="318"/>
      <c r="H308" s="199"/>
      <c r="I308" s="199"/>
      <c r="J308" s="822"/>
      <c r="K308" s="252"/>
      <c r="L308" s="200"/>
      <c r="M308" s="200"/>
      <c r="N308" s="233">
        <f t="shared" si="122"/>
        <v>0</v>
      </c>
    </row>
    <row r="309" spans="1:14" s="32" customFormat="1" ht="22.5" x14ac:dyDescent="0.25">
      <c r="A309" s="611"/>
      <c r="B309" s="680"/>
      <c r="C309" s="307"/>
      <c r="D309" s="197" t="s">
        <v>9</v>
      </c>
      <c r="E309" s="198"/>
      <c r="F309" s="198"/>
      <c r="G309" s="318"/>
      <c r="H309" s="201"/>
      <c r="I309" s="201"/>
      <c r="J309" s="823"/>
      <c r="K309" s="252"/>
      <c r="L309" s="200"/>
      <c r="M309" s="200"/>
      <c r="N309" s="67">
        <f t="shared" si="122"/>
        <v>0</v>
      </c>
    </row>
    <row r="310" spans="1:14" s="32" customFormat="1" ht="40.5" x14ac:dyDescent="0.25">
      <c r="A310" s="662" t="str">
        <f>E285</f>
        <v>X</v>
      </c>
      <c r="B310" s="56" t="s">
        <v>46</v>
      </c>
      <c r="C310" s="664"/>
      <c r="D310" s="41" t="s">
        <v>7</v>
      </c>
      <c r="E310" s="213"/>
      <c r="F310" s="213"/>
      <c r="G310" s="213">
        <f t="shared" ref="G310" si="123">G311+G312+G313</f>
        <v>0</v>
      </c>
      <c r="H310" s="213"/>
      <c r="I310" s="213"/>
      <c r="J310" s="666"/>
      <c r="K310" s="248">
        <f t="shared" ref="K310:N310" si="124">K311+K312+K313</f>
        <v>0</v>
      </c>
      <c r="L310" s="213">
        <f t="shared" si="124"/>
        <v>0</v>
      </c>
      <c r="M310" s="213">
        <f t="shared" si="124"/>
        <v>0</v>
      </c>
      <c r="N310" s="214">
        <f t="shared" si="124"/>
        <v>0</v>
      </c>
    </row>
    <row r="311" spans="1:14" s="32" customFormat="1" x14ac:dyDescent="0.25">
      <c r="A311" s="662"/>
      <c r="B311" s="669" t="str">
        <f>F285</f>
        <v>КУЛЬТУРА</v>
      </c>
      <c r="C311" s="664"/>
      <c r="D311" s="42" t="s">
        <v>16</v>
      </c>
      <c r="E311" s="215"/>
      <c r="F311" s="215"/>
      <c r="G311" s="215"/>
      <c r="H311" s="215"/>
      <c r="I311" s="215"/>
      <c r="J311" s="667"/>
      <c r="K311" s="249"/>
      <c r="L311" s="216"/>
      <c r="M311" s="216"/>
      <c r="N311" s="303">
        <f t="shared" ref="N311:N313" si="125">E311+H311+I311+K311+L311+M311</f>
        <v>0</v>
      </c>
    </row>
    <row r="312" spans="1:14" s="32" customFormat="1" x14ac:dyDescent="0.25">
      <c r="A312" s="662"/>
      <c r="B312" s="670"/>
      <c r="C312" s="664"/>
      <c r="D312" s="42" t="s">
        <v>8</v>
      </c>
      <c r="E312" s="215"/>
      <c r="F312" s="215"/>
      <c r="G312" s="215"/>
      <c r="H312" s="215"/>
      <c r="I312" s="215"/>
      <c r="J312" s="667"/>
      <c r="K312" s="249"/>
      <c r="L312" s="216"/>
      <c r="M312" s="216"/>
      <c r="N312" s="303">
        <f t="shared" si="125"/>
        <v>0</v>
      </c>
    </row>
    <row r="313" spans="1:14" s="32" customFormat="1" ht="21" thickBot="1" x14ac:dyDescent="0.3">
      <c r="A313" s="663"/>
      <c r="B313" s="671"/>
      <c r="C313" s="665"/>
      <c r="D313" s="360" t="s">
        <v>9</v>
      </c>
      <c r="E313" s="361"/>
      <c r="F313" s="361"/>
      <c r="G313" s="361"/>
      <c r="H313" s="217"/>
      <c r="I313" s="217"/>
      <c r="J313" s="668"/>
      <c r="K313" s="249"/>
      <c r="L313" s="218"/>
      <c r="M313" s="218"/>
      <c r="N313" s="304">
        <f t="shared" si="125"/>
        <v>0</v>
      </c>
    </row>
    <row r="314" spans="1:14" s="32" customFormat="1" ht="48.75" customHeight="1" thickBot="1" x14ac:dyDescent="0.3">
      <c r="A314" s="52"/>
      <c r="B314" s="53"/>
      <c r="C314" s="53"/>
      <c r="D314" s="53"/>
      <c r="E314" s="82" t="s">
        <v>68</v>
      </c>
      <c r="F314" s="81" t="s">
        <v>67</v>
      </c>
      <c r="G314" s="83"/>
      <c r="H314" s="53"/>
      <c r="I314" s="53"/>
      <c r="J314" s="53"/>
      <c r="K314" s="245"/>
      <c r="L314" s="53"/>
      <c r="M314" s="53"/>
      <c r="N314" s="54"/>
    </row>
    <row r="315" spans="1:14" s="32" customFormat="1" ht="21" thickBot="1" x14ac:dyDescent="0.3">
      <c r="A315" s="629" t="s">
        <v>26</v>
      </c>
      <c r="B315" s="630"/>
      <c r="C315" s="630"/>
      <c r="D315" s="630"/>
      <c r="E315" s="630"/>
      <c r="F315" s="630"/>
      <c r="G315" s="630"/>
      <c r="H315" s="630"/>
      <c r="I315" s="630"/>
      <c r="J315" s="630"/>
      <c r="K315" s="630"/>
      <c r="L315" s="630"/>
      <c r="M315" s="630"/>
      <c r="N315" s="631"/>
    </row>
    <row r="316" spans="1:14" s="32" customFormat="1" ht="39" x14ac:dyDescent="0.25">
      <c r="A316" s="675" t="s">
        <v>10</v>
      </c>
      <c r="B316" s="5" t="s">
        <v>18</v>
      </c>
      <c r="C316" s="62"/>
      <c r="D316" s="63"/>
      <c r="E316" s="62"/>
      <c r="F316" s="62"/>
      <c r="G316" s="62"/>
      <c r="H316" s="62"/>
      <c r="I316" s="62"/>
      <c r="J316" s="64"/>
      <c r="K316" s="246"/>
      <c r="L316" s="65"/>
      <c r="M316" s="65"/>
      <c r="N316" s="66"/>
    </row>
    <row r="317" spans="1:14" s="32" customFormat="1" x14ac:dyDescent="0.25">
      <c r="A317" s="658"/>
      <c r="B317" s="12" t="s">
        <v>19</v>
      </c>
      <c r="C317" s="23"/>
      <c r="D317" s="10"/>
      <c r="E317" s="23"/>
      <c r="F317" s="23"/>
      <c r="G317" s="23"/>
      <c r="H317" s="23"/>
      <c r="I317" s="23"/>
      <c r="J317" s="33"/>
      <c r="K317" s="247"/>
      <c r="L317" s="23"/>
      <c r="M317" s="23"/>
      <c r="N317" s="24"/>
    </row>
    <row r="318" spans="1:14" s="32" customFormat="1" ht="19.5" x14ac:dyDescent="0.25">
      <c r="A318" s="13"/>
      <c r="B318" s="14" t="s">
        <v>12</v>
      </c>
      <c r="C318" s="624" t="s">
        <v>13</v>
      </c>
      <c r="D318" s="625"/>
      <c r="E318" s="625"/>
      <c r="F318" s="625"/>
      <c r="G318" s="625"/>
      <c r="H318" s="625"/>
      <c r="I318" s="625"/>
      <c r="J318" s="625"/>
      <c r="K318" s="677"/>
      <c r="L318" s="677"/>
      <c r="M318" s="677"/>
      <c r="N318" s="678"/>
    </row>
    <row r="319" spans="1:14" s="32" customFormat="1" ht="22.5" x14ac:dyDescent="0.25">
      <c r="A319" s="610" t="s">
        <v>14</v>
      </c>
      <c r="B319" s="679" t="s">
        <v>28</v>
      </c>
      <c r="C319" s="320"/>
      <c r="D319" s="196" t="s">
        <v>15</v>
      </c>
      <c r="E319" s="57"/>
      <c r="F319" s="57"/>
      <c r="G319" s="317">
        <f t="shared" ref="G319" si="126">SUM(G320:G322)</f>
        <v>0</v>
      </c>
      <c r="H319" s="57"/>
      <c r="I319" s="57"/>
      <c r="J319" s="821"/>
      <c r="K319" s="251">
        <f t="shared" ref="K319:M319" si="127">SUM(K320:K322)</f>
        <v>0</v>
      </c>
      <c r="L319" s="57">
        <f t="shared" si="127"/>
        <v>0</v>
      </c>
      <c r="M319" s="57">
        <f t="shared" si="127"/>
        <v>0</v>
      </c>
      <c r="N319" s="67">
        <f>E319+H319+I319+K319+L319+M319</f>
        <v>0</v>
      </c>
    </row>
    <row r="320" spans="1:14" s="32" customFormat="1" ht="23.25" x14ac:dyDescent="0.25">
      <c r="A320" s="611"/>
      <c r="B320" s="680"/>
      <c r="C320" s="306"/>
      <c r="D320" s="197" t="s">
        <v>16</v>
      </c>
      <c r="E320" s="198"/>
      <c r="F320" s="198"/>
      <c r="G320" s="318"/>
      <c r="H320" s="199"/>
      <c r="I320" s="199"/>
      <c r="J320" s="822"/>
      <c r="K320" s="252"/>
      <c r="L320" s="200"/>
      <c r="M320" s="200"/>
      <c r="N320" s="233">
        <f t="shared" ref="N320:N322" si="128">E320+H320+I320+K320+L320+M320</f>
        <v>0</v>
      </c>
    </row>
    <row r="321" spans="1:14" s="32" customFormat="1" ht="23.25" x14ac:dyDescent="0.25">
      <c r="A321" s="611"/>
      <c r="B321" s="680"/>
      <c r="C321" s="306"/>
      <c r="D321" s="197" t="s">
        <v>8</v>
      </c>
      <c r="E321" s="198"/>
      <c r="F321" s="198"/>
      <c r="G321" s="318"/>
      <c r="H321" s="199"/>
      <c r="I321" s="199"/>
      <c r="J321" s="822"/>
      <c r="K321" s="252"/>
      <c r="L321" s="200"/>
      <c r="M321" s="200"/>
      <c r="N321" s="233">
        <f t="shared" si="128"/>
        <v>0</v>
      </c>
    </row>
    <row r="322" spans="1:14" s="32" customFormat="1" ht="22.5" x14ac:dyDescent="0.25">
      <c r="A322" s="612"/>
      <c r="B322" s="684"/>
      <c r="C322" s="307"/>
      <c r="D322" s="197" t="s">
        <v>9</v>
      </c>
      <c r="E322" s="198"/>
      <c r="F322" s="198"/>
      <c r="G322" s="318"/>
      <c r="H322" s="201"/>
      <c r="I322" s="201"/>
      <c r="J322" s="823"/>
      <c r="K322" s="252"/>
      <c r="L322" s="200"/>
      <c r="M322" s="200"/>
      <c r="N322" s="67">
        <f t="shared" si="128"/>
        <v>0</v>
      </c>
    </row>
    <row r="323" spans="1:14" s="32" customFormat="1" ht="39" x14ac:dyDescent="0.25">
      <c r="A323" s="657" t="s">
        <v>11</v>
      </c>
      <c r="B323" s="25" t="s">
        <v>18</v>
      </c>
      <c r="C323" s="35"/>
      <c r="D323" s="36"/>
      <c r="E323" s="202"/>
      <c r="F323" s="202"/>
      <c r="G323" s="202"/>
      <c r="H323" s="202"/>
      <c r="I323" s="202"/>
      <c r="J323" s="203"/>
      <c r="K323" s="256"/>
      <c r="L323" s="200"/>
      <c r="M323" s="200"/>
      <c r="N323" s="204"/>
    </row>
    <row r="324" spans="1:14" s="32" customFormat="1" x14ac:dyDescent="0.25">
      <c r="A324" s="658"/>
      <c r="B324" s="12" t="s">
        <v>19</v>
      </c>
      <c r="C324" s="23"/>
      <c r="D324" s="10"/>
      <c r="E324" s="23"/>
      <c r="F324" s="23"/>
      <c r="G324" s="23"/>
      <c r="H324" s="23"/>
      <c r="I324" s="23"/>
      <c r="J324" s="33"/>
      <c r="K324" s="247"/>
      <c r="L324" s="23"/>
      <c r="M324" s="23"/>
      <c r="N324" s="24"/>
    </row>
    <row r="325" spans="1:14" s="32" customFormat="1" ht="19.5" x14ac:dyDescent="0.25">
      <c r="A325" s="13"/>
      <c r="B325" s="14" t="s">
        <v>12</v>
      </c>
      <c r="C325" s="624" t="s">
        <v>13</v>
      </c>
      <c r="D325" s="625"/>
      <c r="E325" s="625"/>
      <c r="F325" s="625"/>
      <c r="G325" s="625"/>
      <c r="H325" s="625"/>
      <c r="I325" s="625"/>
      <c r="J325" s="625"/>
      <c r="K325" s="677"/>
      <c r="L325" s="677"/>
      <c r="M325" s="677"/>
      <c r="N325" s="678"/>
    </row>
    <row r="326" spans="1:14" s="32" customFormat="1" ht="22.5" x14ac:dyDescent="0.25">
      <c r="A326" s="610" t="s">
        <v>23</v>
      </c>
      <c r="B326" s="679" t="s">
        <v>28</v>
      </c>
      <c r="C326" s="320"/>
      <c r="D326" s="196" t="s">
        <v>15</v>
      </c>
      <c r="E326" s="57"/>
      <c r="F326" s="57"/>
      <c r="G326" s="317">
        <f t="shared" ref="G326" si="129">SUM(G327:G329)</f>
        <v>0</v>
      </c>
      <c r="H326" s="57"/>
      <c r="I326" s="57"/>
      <c r="J326" s="821"/>
      <c r="K326" s="251">
        <f t="shared" ref="K326:M326" si="130">SUM(K327:K329)</f>
        <v>0</v>
      </c>
      <c r="L326" s="57">
        <f t="shared" si="130"/>
        <v>0</v>
      </c>
      <c r="M326" s="57">
        <f t="shared" si="130"/>
        <v>0</v>
      </c>
      <c r="N326" s="67">
        <f>E326+H326+I326+K326+L326+M326</f>
        <v>0</v>
      </c>
    </row>
    <row r="327" spans="1:14" s="32" customFormat="1" ht="23.25" x14ac:dyDescent="0.25">
      <c r="A327" s="611"/>
      <c r="B327" s="680"/>
      <c r="C327" s="306"/>
      <c r="D327" s="197" t="s">
        <v>16</v>
      </c>
      <c r="E327" s="198"/>
      <c r="F327" s="198"/>
      <c r="G327" s="318"/>
      <c r="H327" s="199"/>
      <c r="I327" s="199"/>
      <c r="J327" s="822"/>
      <c r="K327" s="252"/>
      <c r="L327" s="200"/>
      <c r="M327" s="200"/>
      <c r="N327" s="233">
        <f t="shared" ref="N327:N329" si="131">E327+H327+I327+K327+L327+M327</f>
        <v>0</v>
      </c>
    </row>
    <row r="328" spans="1:14" s="32" customFormat="1" ht="23.25" x14ac:dyDescent="0.25">
      <c r="A328" s="611"/>
      <c r="B328" s="680"/>
      <c r="C328" s="306"/>
      <c r="D328" s="197" t="s">
        <v>8</v>
      </c>
      <c r="E328" s="198"/>
      <c r="F328" s="198"/>
      <c r="G328" s="318"/>
      <c r="H328" s="199"/>
      <c r="I328" s="199"/>
      <c r="J328" s="822"/>
      <c r="K328" s="252"/>
      <c r="L328" s="200"/>
      <c r="M328" s="200"/>
      <c r="N328" s="233">
        <f t="shared" si="131"/>
        <v>0</v>
      </c>
    </row>
    <row r="329" spans="1:14" s="32" customFormat="1" ht="22.5" x14ac:dyDescent="0.25">
      <c r="A329" s="611"/>
      <c r="B329" s="684"/>
      <c r="C329" s="307"/>
      <c r="D329" s="197" t="s">
        <v>9</v>
      </c>
      <c r="E329" s="198"/>
      <c r="F329" s="198"/>
      <c r="G329" s="318"/>
      <c r="H329" s="201"/>
      <c r="I329" s="201"/>
      <c r="J329" s="823"/>
      <c r="K329" s="252"/>
      <c r="L329" s="200"/>
      <c r="M329" s="200"/>
      <c r="N329" s="67">
        <f t="shared" si="131"/>
        <v>0</v>
      </c>
    </row>
    <row r="330" spans="1:14" s="32" customFormat="1" ht="39.75" thickBot="1" x14ac:dyDescent="0.3">
      <c r="A330" s="68" t="s">
        <v>22</v>
      </c>
      <c r="B330" s="69" t="s">
        <v>24</v>
      </c>
      <c r="C330" s="70"/>
      <c r="D330" s="71"/>
      <c r="E330" s="209"/>
      <c r="F330" s="209"/>
      <c r="G330" s="209"/>
      <c r="H330" s="209"/>
      <c r="I330" s="209"/>
      <c r="J330" s="210"/>
      <c r="K330" s="253"/>
      <c r="L330" s="211"/>
      <c r="M330" s="211"/>
      <c r="N330" s="212"/>
    </row>
    <row r="331" spans="1:14" s="32" customFormat="1" ht="21" thickBot="1" x14ac:dyDescent="0.3">
      <c r="A331" s="672" t="s">
        <v>27</v>
      </c>
      <c r="B331" s="673"/>
      <c r="C331" s="673"/>
      <c r="D331" s="673"/>
      <c r="E331" s="673"/>
      <c r="F331" s="673"/>
      <c r="G331" s="673"/>
      <c r="H331" s="673"/>
      <c r="I331" s="673"/>
      <c r="J331" s="673"/>
      <c r="K331" s="673"/>
      <c r="L331" s="673"/>
      <c r="M331" s="673"/>
      <c r="N331" s="674"/>
    </row>
    <row r="332" spans="1:14" s="32" customFormat="1" ht="39" x14ac:dyDescent="0.25">
      <c r="A332" s="675" t="s">
        <v>10</v>
      </c>
      <c r="B332" s="5" t="s">
        <v>18</v>
      </c>
      <c r="C332" s="26"/>
      <c r="D332" s="27"/>
      <c r="E332" s="26"/>
      <c r="F332" s="26"/>
      <c r="G332" s="26"/>
      <c r="H332" s="26"/>
      <c r="I332" s="26"/>
      <c r="J332" s="34"/>
      <c r="K332" s="254"/>
      <c r="L332" s="4"/>
      <c r="M332" s="4"/>
      <c r="N332" s="30"/>
    </row>
    <row r="333" spans="1:14" s="32" customFormat="1" x14ac:dyDescent="0.25">
      <c r="A333" s="657"/>
      <c r="B333" s="6" t="s">
        <v>19</v>
      </c>
      <c r="C333" s="11"/>
      <c r="D333" s="8"/>
      <c r="E333" s="11"/>
      <c r="F333" s="11"/>
      <c r="G333" s="11"/>
      <c r="H333" s="11"/>
      <c r="I333" s="11"/>
      <c r="J333" s="37"/>
      <c r="K333" s="255"/>
      <c r="L333" s="7"/>
      <c r="M333" s="7"/>
      <c r="N333" s="9"/>
    </row>
    <row r="334" spans="1:14" s="32" customFormat="1" ht="19.5" x14ac:dyDescent="0.25">
      <c r="A334" s="15"/>
      <c r="B334" s="16" t="s">
        <v>12</v>
      </c>
      <c r="C334" s="624" t="s">
        <v>13</v>
      </c>
      <c r="D334" s="625"/>
      <c r="E334" s="625"/>
      <c r="F334" s="625"/>
      <c r="G334" s="625"/>
      <c r="H334" s="625"/>
      <c r="I334" s="625"/>
      <c r="J334" s="626"/>
      <c r="K334" s="677"/>
      <c r="L334" s="677"/>
      <c r="M334" s="677"/>
      <c r="N334" s="678"/>
    </row>
    <row r="335" spans="1:14" s="32" customFormat="1" ht="22.5" x14ac:dyDescent="0.25">
      <c r="A335" s="611" t="s">
        <v>14</v>
      </c>
      <c r="B335" s="679" t="s">
        <v>28</v>
      </c>
      <c r="C335" s="320"/>
      <c r="D335" s="196" t="s">
        <v>15</v>
      </c>
      <c r="E335" s="57"/>
      <c r="F335" s="57"/>
      <c r="G335" s="317">
        <f t="shared" ref="G335" si="132">SUM(G336:G338)</f>
        <v>0</v>
      </c>
      <c r="H335" s="57"/>
      <c r="I335" s="57"/>
      <c r="J335" s="821"/>
      <c r="K335" s="251">
        <f t="shared" ref="K335:M335" si="133">SUM(K336:K338)</f>
        <v>0</v>
      </c>
      <c r="L335" s="57">
        <f t="shared" si="133"/>
        <v>0</v>
      </c>
      <c r="M335" s="57">
        <f t="shared" si="133"/>
        <v>0</v>
      </c>
      <c r="N335" s="67">
        <f>E335+H335+I335+K335+L335+M335</f>
        <v>0</v>
      </c>
    </row>
    <row r="336" spans="1:14" s="32" customFormat="1" ht="23.25" x14ac:dyDescent="0.25">
      <c r="A336" s="611"/>
      <c r="B336" s="680"/>
      <c r="C336" s="306"/>
      <c r="D336" s="197" t="s">
        <v>16</v>
      </c>
      <c r="E336" s="198"/>
      <c r="F336" s="198"/>
      <c r="G336" s="318"/>
      <c r="H336" s="199"/>
      <c r="I336" s="199"/>
      <c r="J336" s="822"/>
      <c r="K336" s="252"/>
      <c r="L336" s="200"/>
      <c r="M336" s="200"/>
      <c r="N336" s="233">
        <f t="shared" ref="N336:N338" si="134">E336+H336+I336+K336+L336+M336</f>
        <v>0</v>
      </c>
    </row>
    <row r="337" spans="1:14" s="32" customFormat="1" ht="23.25" x14ac:dyDescent="0.25">
      <c r="A337" s="611"/>
      <c r="B337" s="680"/>
      <c r="C337" s="306"/>
      <c r="D337" s="197" t="s">
        <v>8</v>
      </c>
      <c r="E337" s="198"/>
      <c r="F337" s="198"/>
      <c r="G337" s="318"/>
      <c r="H337" s="199"/>
      <c r="I337" s="199"/>
      <c r="J337" s="822"/>
      <c r="K337" s="252"/>
      <c r="L337" s="200"/>
      <c r="M337" s="200"/>
      <c r="N337" s="233">
        <f t="shared" si="134"/>
        <v>0</v>
      </c>
    </row>
    <row r="338" spans="1:14" s="32" customFormat="1" ht="22.5" x14ac:dyDescent="0.25">
      <c r="A338" s="611"/>
      <c r="B338" s="680"/>
      <c r="C338" s="307"/>
      <c r="D338" s="197" t="s">
        <v>9</v>
      </c>
      <c r="E338" s="198"/>
      <c r="F338" s="198"/>
      <c r="G338" s="318"/>
      <c r="H338" s="201"/>
      <c r="I338" s="201"/>
      <c r="J338" s="823"/>
      <c r="K338" s="252"/>
      <c r="L338" s="200"/>
      <c r="M338" s="200"/>
      <c r="N338" s="67">
        <f t="shared" si="134"/>
        <v>0</v>
      </c>
    </row>
    <row r="339" spans="1:14" s="32" customFormat="1" ht="40.5" x14ac:dyDescent="0.25">
      <c r="A339" s="662" t="str">
        <f>E314</f>
        <v>XI</v>
      </c>
      <c r="B339" s="56" t="s">
        <v>46</v>
      </c>
      <c r="C339" s="664"/>
      <c r="D339" s="41" t="s">
        <v>7</v>
      </c>
      <c r="E339" s="213"/>
      <c r="F339" s="213"/>
      <c r="G339" s="213">
        <f t="shared" ref="G339" si="135">G340+G341+G342</f>
        <v>0</v>
      </c>
      <c r="H339" s="213"/>
      <c r="I339" s="213"/>
      <c r="J339" s="666"/>
      <c r="K339" s="248">
        <f t="shared" ref="K339:N339" si="136">K340+K341+K342</f>
        <v>0</v>
      </c>
      <c r="L339" s="213">
        <f t="shared" si="136"/>
        <v>0</v>
      </c>
      <c r="M339" s="213">
        <f t="shared" si="136"/>
        <v>0</v>
      </c>
      <c r="N339" s="214">
        <f t="shared" si="136"/>
        <v>0</v>
      </c>
    </row>
    <row r="340" spans="1:14" s="32" customFormat="1" x14ac:dyDescent="0.25">
      <c r="A340" s="662"/>
      <c r="B340" s="669" t="str">
        <f>F314</f>
        <v>МАЛОЕ И СРЕДНЕЕ ПРЕДПРИНИМАТЕЛЬСТВО</v>
      </c>
      <c r="C340" s="664"/>
      <c r="D340" s="42" t="s">
        <v>16</v>
      </c>
      <c r="E340" s="215"/>
      <c r="F340" s="215"/>
      <c r="G340" s="215"/>
      <c r="H340" s="215"/>
      <c r="I340" s="215"/>
      <c r="J340" s="667"/>
      <c r="K340" s="249"/>
      <c r="L340" s="216"/>
      <c r="M340" s="216"/>
      <c r="N340" s="303">
        <f t="shared" ref="N340:N342" si="137">E340+H340+I340+K340+L340+M340</f>
        <v>0</v>
      </c>
    </row>
    <row r="341" spans="1:14" s="32" customFormat="1" x14ac:dyDescent="0.25">
      <c r="A341" s="662"/>
      <c r="B341" s="670"/>
      <c r="C341" s="664"/>
      <c r="D341" s="42" t="s">
        <v>8</v>
      </c>
      <c r="E341" s="215"/>
      <c r="F341" s="215"/>
      <c r="G341" s="215"/>
      <c r="H341" s="215"/>
      <c r="I341" s="215"/>
      <c r="J341" s="667"/>
      <c r="K341" s="249"/>
      <c r="L341" s="216"/>
      <c r="M341" s="216"/>
      <c r="N341" s="303">
        <f t="shared" si="137"/>
        <v>0</v>
      </c>
    </row>
    <row r="342" spans="1:14" s="32" customFormat="1" ht="21" thickBot="1" x14ac:dyDescent="0.3">
      <c r="A342" s="663"/>
      <c r="B342" s="671"/>
      <c r="C342" s="665"/>
      <c r="D342" s="360" t="s">
        <v>9</v>
      </c>
      <c r="E342" s="361"/>
      <c r="F342" s="361"/>
      <c r="G342" s="361"/>
      <c r="H342" s="217"/>
      <c r="I342" s="217"/>
      <c r="J342" s="668"/>
      <c r="K342" s="249"/>
      <c r="L342" s="218"/>
      <c r="M342" s="218"/>
      <c r="N342" s="304">
        <f t="shared" si="137"/>
        <v>0</v>
      </c>
    </row>
    <row r="343" spans="1:14" s="32" customFormat="1" ht="44.25" customHeight="1" thickBot="1" x14ac:dyDescent="0.3">
      <c r="A343" s="52"/>
      <c r="B343" s="53"/>
      <c r="C343" s="53"/>
      <c r="D343" s="53"/>
      <c r="E343" s="82" t="s">
        <v>70</v>
      </c>
      <c r="F343" s="81" t="s">
        <v>69</v>
      </c>
      <c r="G343" s="83"/>
      <c r="H343" s="53"/>
      <c r="I343" s="53"/>
      <c r="J343" s="53"/>
      <c r="K343" s="245"/>
      <c r="L343" s="53"/>
      <c r="M343" s="53"/>
      <c r="N343" s="54"/>
    </row>
    <row r="344" spans="1:14" s="32" customFormat="1" ht="21" customHeight="1" thickBot="1" x14ac:dyDescent="0.3">
      <c r="A344" s="629" t="s">
        <v>26</v>
      </c>
      <c r="B344" s="630"/>
      <c r="C344" s="630"/>
      <c r="D344" s="630"/>
      <c r="E344" s="630"/>
      <c r="F344" s="630"/>
      <c r="G344" s="630"/>
      <c r="H344" s="630"/>
      <c r="I344" s="630"/>
      <c r="J344" s="630"/>
      <c r="K344" s="630"/>
      <c r="L344" s="630"/>
      <c r="M344" s="630"/>
      <c r="N344" s="631"/>
    </row>
    <row r="345" spans="1:14" s="32" customFormat="1" ht="39" x14ac:dyDescent="0.25">
      <c r="A345" s="675" t="s">
        <v>10</v>
      </c>
      <c r="B345" s="5" t="s">
        <v>18</v>
      </c>
      <c r="C345" s="62"/>
      <c r="D345" s="63"/>
      <c r="E345" s="62"/>
      <c r="F345" s="62"/>
      <c r="G345" s="62"/>
      <c r="H345" s="62"/>
      <c r="I345" s="62"/>
      <c r="J345" s="64"/>
      <c r="K345" s="246"/>
      <c r="L345" s="65"/>
      <c r="M345" s="65"/>
      <c r="N345" s="66"/>
    </row>
    <row r="346" spans="1:14" s="32" customFormat="1" x14ac:dyDescent="0.25">
      <c r="A346" s="658"/>
      <c r="B346" s="12" t="s">
        <v>19</v>
      </c>
      <c r="C346" s="23"/>
      <c r="D346" s="10"/>
      <c r="E346" s="23"/>
      <c r="F346" s="23"/>
      <c r="G346" s="23"/>
      <c r="H346" s="23"/>
      <c r="I346" s="23"/>
      <c r="J346" s="33"/>
      <c r="K346" s="247"/>
      <c r="L346" s="23"/>
      <c r="M346" s="23"/>
      <c r="N346" s="24"/>
    </row>
    <row r="347" spans="1:14" s="32" customFormat="1" ht="19.5" x14ac:dyDescent="0.25">
      <c r="A347" s="13"/>
      <c r="B347" s="14" t="s">
        <v>12</v>
      </c>
      <c r="C347" s="624" t="s">
        <v>13</v>
      </c>
      <c r="D347" s="625"/>
      <c r="E347" s="625"/>
      <c r="F347" s="625"/>
      <c r="G347" s="625"/>
      <c r="H347" s="625"/>
      <c r="I347" s="625"/>
      <c r="J347" s="625"/>
      <c r="K347" s="677"/>
      <c r="L347" s="677"/>
      <c r="M347" s="677"/>
      <c r="N347" s="678"/>
    </row>
    <row r="348" spans="1:14" s="32" customFormat="1" ht="22.5" customHeight="1" x14ac:dyDescent="0.25">
      <c r="A348" s="610" t="s">
        <v>14</v>
      </c>
      <c r="B348" s="679" t="s">
        <v>28</v>
      </c>
      <c r="C348" s="320"/>
      <c r="D348" s="196" t="s">
        <v>15</v>
      </c>
      <c r="E348" s="57"/>
      <c r="F348" s="57"/>
      <c r="G348" s="317">
        <f t="shared" ref="G348" si="138">SUM(G349:G351)</f>
        <v>0</v>
      </c>
      <c r="H348" s="57"/>
      <c r="I348" s="57"/>
      <c r="J348" s="821"/>
      <c r="K348" s="251">
        <f t="shared" ref="K348:M348" si="139">SUM(K349:K351)</f>
        <v>0</v>
      </c>
      <c r="L348" s="57">
        <f t="shared" si="139"/>
        <v>0</v>
      </c>
      <c r="M348" s="57">
        <f t="shared" si="139"/>
        <v>0</v>
      </c>
      <c r="N348" s="67">
        <f>E348+H348+I348+K348+L348+M348</f>
        <v>0</v>
      </c>
    </row>
    <row r="349" spans="1:14" s="32" customFormat="1" ht="23.25" x14ac:dyDescent="0.25">
      <c r="A349" s="611"/>
      <c r="B349" s="680"/>
      <c r="C349" s="306"/>
      <c r="D349" s="197" t="s">
        <v>16</v>
      </c>
      <c r="E349" s="198"/>
      <c r="F349" s="198"/>
      <c r="G349" s="318"/>
      <c r="H349" s="199"/>
      <c r="I349" s="199"/>
      <c r="J349" s="822"/>
      <c r="K349" s="252"/>
      <c r="L349" s="200"/>
      <c r="M349" s="200"/>
      <c r="N349" s="233">
        <f t="shared" ref="N349:N351" si="140">E349+H349+I349+K349+L349+M349</f>
        <v>0</v>
      </c>
    </row>
    <row r="350" spans="1:14" s="32" customFormat="1" ht="23.25" x14ac:dyDescent="0.25">
      <c r="A350" s="611"/>
      <c r="B350" s="680"/>
      <c r="C350" s="306"/>
      <c r="D350" s="197" t="s">
        <v>8</v>
      </c>
      <c r="E350" s="198"/>
      <c r="F350" s="198"/>
      <c r="G350" s="318"/>
      <c r="H350" s="199"/>
      <c r="I350" s="199"/>
      <c r="J350" s="822"/>
      <c r="K350" s="252"/>
      <c r="L350" s="200"/>
      <c r="M350" s="200"/>
      <c r="N350" s="233">
        <f t="shared" si="140"/>
        <v>0</v>
      </c>
    </row>
    <row r="351" spans="1:14" s="32" customFormat="1" ht="22.5" x14ac:dyDescent="0.25">
      <c r="A351" s="612"/>
      <c r="B351" s="684"/>
      <c r="C351" s="307"/>
      <c r="D351" s="197" t="s">
        <v>9</v>
      </c>
      <c r="E351" s="198"/>
      <c r="F351" s="198"/>
      <c r="G351" s="318"/>
      <c r="H351" s="201"/>
      <c r="I351" s="201"/>
      <c r="J351" s="823"/>
      <c r="K351" s="252"/>
      <c r="L351" s="200"/>
      <c r="M351" s="200"/>
      <c r="N351" s="67">
        <f t="shared" si="140"/>
        <v>0</v>
      </c>
    </row>
    <row r="352" spans="1:14" s="32" customFormat="1" ht="39" x14ac:dyDescent="0.25">
      <c r="A352" s="657" t="s">
        <v>11</v>
      </c>
      <c r="B352" s="25" t="s">
        <v>18</v>
      </c>
      <c r="C352" s="35"/>
      <c r="D352" s="36"/>
      <c r="E352" s="202"/>
      <c r="F352" s="202"/>
      <c r="G352" s="202"/>
      <c r="H352" s="202"/>
      <c r="I352" s="202"/>
      <c r="J352" s="203"/>
      <c r="K352" s="256"/>
      <c r="L352" s="200"/>
      <c r="M352" s="200"/>
      <c r="N352" s="204"/>
    </row>
    <row r="353" spans="1:14" s="32" customFormat="1" x14ac:dyDescent="0.25">
      <c r="A353" s="658"/>
      <c r="B353" s="12" t="s">
        <v>19</v>
      </c>
      <c r="C353" s="23"/>
      <c r="D353" s="10"/>
      <c r="E353" s="23"/>
      <c r="F353" s="23"/>
      <c r="G353" s="23"/>
      <c r="H353" s="23"/>
      <c r="I353" s="23"/>
      <c r="J353" s="33"/>
      <c r="K353" s="247"/>
      <c r="L353" s="23"/>
      <c r="M353" s="23"/>
      <c r="N353" s="24"/>
    </row>
    <row r="354" spans="1:14" s="32" customFormat="1" ht="19.5" x14ac:dyDescent="0.25">
      <c r="A354" s="13"/>
      <c r="B354" s="14" t="s">
        <v>12</v>
      </c>
      <c r="C354" s="624" t="s">
        <v>13</v>
      </c>
      <c r="D354" s="625"/>
      <c r="E354" s="625"/>
      <c r="F354" s="625"/>
      <c r="G354" s="625"/>
      <c r="H354" s="625"/>
      <c r="I354" s="625"/>
      <c r="J354" s="625"/>
      <c r="K354" s="677"/>
      <c r="L354" s="677"/>
      <c r="M354" s="677"/>
      <c r="N354" s="678"/>
    </row>
    <row r="355" spans="1:14" s="32" customFormat="1" ht="22.5" customHeight="1" x14ac:dyDescent="0.25">
      <c r="A355" s="610" t="s">
        <v>23</v>
      </c>
      <c r="B355" s="679" t="s">
        <v>28</v>
      </c>
      <c r="C355" s="320"/>
      <c r="D355" s="196" t="s">
        <v>15</v>
      </c>
      <c r="E355" s="57"/>
      <c r="F355" s="57"/>
      <c r="G355" s="317">
        <f t="shared" ref="G355" si="141">SUM(G356:G358)</f>
        <v>0</v>
      </c>
      <c r="H355" s="57"/>
      <c r="I355" s="57"/>
      <c r="J355" s="821"/>
      <c r="K355" s="251">
        <f t="shared" ref="K355:M355" si="142">SUM(K356:K358)</f>
        <v>0</v>
      </c>
      <c r="L355" s="57">
        <f t="shared" si="142"/>
        <v>0</v>
      </c>
      <c r="M355" s="57">
        <f t="shared" si="142"/>
        <v>0</v>
      </c>
      <c r="N355" s="67">
        <f>E355+H355+I355+K355+L355+M355</f>
        <v>0</v>
      </c>
    </row>
    <row r="356" spans="1:14" s="32" customFormat="1" ht="23.25" x14ac:dyDescent="0.25">
      <c r="A356" s="611"/>
      <c r="B356" s="680"/>
      <c r="C356" s="306"/>
      <c r="D356" s="197" t="s">
        <v>16</v>
      </c>
      <c r="E356" s="198"/>
      <c r="F356" s="198"/>
      <c r="G356" s="318"/>
      <c r="H356" s="199"/>
      <c r="I356" s="199"/>
      <c r="J356" s="822"/>
      <c r="K356" s="252"/>
      <c r="L356" s="200"/>
      <c r="M356" s="200"/>
      <c r="N356" s="233">
        <f t="shared" ref="N356:N358" si="143">E356+H356+I356+K356+L356+M356</f>
        <v>0</v>
      </c>
    </row>
    <row r="357" spans="1:14" s="32" customFormat="1" ht="23.25" x14ac:dyDescent="0.25">
      <c r="A357" s="611"/>
      <c r="B357" s="680"/>
      <c r="C357" s="306"/>
      <c r="D357" s="197" t="s">
        <v>8</v>
      </c>
      <c r="E357" s="198"/>
      <c r="F357" s="198"/>
      <c r="G357" s="318"/>
      <c r="H357" s="199"/>
      <c r="I357" s="199"/>
      <c r="J357" s="822"/>
      <c r="K357" s="252"/>
      <c r="L357" s="200"/>
      <c r="M357" s="200"/>
      <c r="N357" s="233">
        <f t="shared" si="143"/>
        <v>0</v>
      </c>
    </row>
    <row r="358" spans="1:14" s="32" customFormat="1" ht="22.5" x14ac:dyDescent="0.25">
      <c r="A358" s="611"/>
      <c r="B358" s="684"/>
      <c r="C358" s="307"/>
      <c r="D358" s="197" t="s">
        <v>9</v>
      </c>
      <c r="E358" s="198"/>
      <c r="F358" s="198"/>
      <c r="G358" s="318"/>
      <c r="H358" s="201"/>
      <c r="I358" s="201"/>
      <c r="J358" s="823"/>
      <c r="K358" s="252"/>
      <c r="L358" s="200"/>
      <c r="M358" s="200"/>
      <c r="N358" s="67">
        <f t="shared" si="143"/>
        <v>0</v>
      </c>
    </row>
    <row r="359" spans="1:14" s="32" customFormat="1" ht="39.75" thickBot="1" x14ac:dyDescent="0.3">
      <c r="A359" s="68" t="s">
        <v>22</v>
      </c>
      <c r="B359" s="69" t="s">
        <v>24</v>
      </c>
      <c r="C359" s="70"/>
      <c r="D359" s="71"/>
      <c r="E359" s="209"/>
      <c r="F359" s="209"/>
      <c r="G359" s="209"/>
      <c r="H359" s="209"/>
      <c r="I359" s="209"/>
      <c r="J359" s="210"/>
      <c r="K359" s="253"/>
      <c r="L359" s="211"/>
      <c r="M359" s="211"/>
      <c r="N359" s="212"/>
    </row>
    <row r="360" spans="1:14" s="32" customFormat="1" ht="21" customHeight="1" thickBot="1" x14ac:dyDescent="0.3">
      <c r="A360" s="672" t="s">
        <v>27</v>
      </c>
      <c r="B360" s="673"/>
      <c r="C360" s="673"/>
      <c r="D360" s="673"/>
      <c r="E360" s="673"/>
      <c r="F360" s="673"/>
      <c r="G360" s="673"/>
      <c r="H360" s="673"/>
      <c r="I360" s="673"/>
      <c r="J360" s="673"/>
      <c r="K360" s="673"/>
      <c r="L360" s="673"/>
      <c r="M360" s="673"/>
      <c r="N360" s="674"/>
    </row>
    <row r="361" spans="1:14" s="32" customFormat="1" ht="39" x14ac:dyDescent="0.25">
      <c r="A361" s="675" t="s">
        <v>10</v>
      </c>
      <c r="B361" s="5" t="s">
        <v>18</v>
      </c>
      <c r="C361" s="26"/>
      <c r="D361" s="27"/>
      <c r="E361" s="26"/>
      <c r="F361" s="26"/>
      <c r="G361" s="26"/>
      <c r="H361" s="26"/>
      <c r="I361" s="26"/>
      <c r="J361" s="34"/>
      <c r="K361" s="254"/>
      <c r="L361" s="4"/>
      <c r="M361" s="4"/>
      <c r="N361" s="30"/>
    </row>
    <row r="362" spans="1:14" s="32" customFormat="1" x14ac:dyDescent="0.25">
      <c r="A362" s="657"/>
      <c r="B362" s="6" t="s">
        <v>19</v>
      </c>
      <c r="C362" s="11"/>
      <c r="D362" s="8"/>
      <c r="E362" s="11"/>
      <c r="F362" s="11"/>
      <c r="G362" s="11"/>
      <c r="H362" s="11"/>
      <c r="I362" s="11"/>
      <c r="J362" s="37"/>
      <c r="K362" s="255"/>
      <c r="L362" s="7"/>
      <c r="M362" s="7"/>
      <c r="N362" s="9"/>
    </row>
    <row r="363" spans="1:14" s="32" customFormat="1" ht="19.5" x14ac:dyDescent="0.25">
      <c r="A363" s="15"/>
      <c r="B363" s="16" t="s">
        <v>12</v>
      </c>
      <c r="C363" s="676" t="s">
        <v>13</v>
      </c>
      <c r="D363" s="676"/>
      <c r="E363" s="676"/>
      <c r="F363" s="676"/>
      <c r="G363" s="676"/>
      <c r="H363" s="676"/>
      <c r="I363" s="676"/>
      <c r="J363" s="676"/>
      <c r="K363" s="677"/>
      <c r="L363" s="677"/>
      <c r="M363" s="677"/>
      <c r="N363" s="678"/>
    </row>
    <row r="364" spans="1:14" s="32" customFormat="1" ht="22.5" customHeight="1" x14ac:dyDescent="0.25">
      <c r="A364" s="611" t="s">
        <v>14</v>
      </c>
      <c r="B364" s="679" t="s">
        <v>28</v>
      </c>
      <c r="C364" s="320"/>
      <c r="D364" s="196" t="s">
        <v>15</v>
      </c>
      <c r="E364" s="57"/>
      <c r="F364" s="57"/>
      <c r="G364" s="317">
        <f t="shared" ref="G364" si="144">SUM(G365:G367)</f>
        <v>0</v>
      </c>
      <c r="H364" s="57"/>
      <c r="I364" s="57"/>
      <c r="J364" s="821"/>
      <c r="K364" s="251">
        <f t="shared" ref="K364:M364" si="145">SUM(K365:K367)</f>
        <v>0</v>
      </c>
      <c r="L364" s="57">
        <f t="shared" si="145"/>
        <v>0</v>
      </c>
      <c r="M364" s="57">
        <f t="shared" si="145"/>
        <v>0</v>
      </c>
      <c r="N364" s="67">
        <f>E364+H364+I364+K364+L364+M364</f>
        <v>0</v>
      </c>
    </row>
    <row r="365" spans="1:14" s="32" customFormat="1" ht="23.25" x14ac:dyDescent="0.25">
      <c r="A365" s="611"/>
      <c r="B365" s="680"/>
      <c r="C365" s="306"/>
      <c r="D365" s="197" t="s">
        <v>16</v>
      </c>
      <c r="E365" s="198"/>
      <c r="F365" s="198"/>
      <c r="G365" s="318"/>
      <c r="H365" s="199"/>
      <c r="I365" s="199"/>
      <c r="J365" s="822"/>
      <c r="K365" s="252"/>
      <c r="L365" s="200"/>
      <c r="M365" s="200"/>
      <c r="N365" s="233">
        <f t="shared" ref="N365:N367" si="146">E365+H365+I365+K365+L365+M365</f>
        <v>0</v>
      </c>
    </row>
    <row r="366" spans="1:14" s="32" customFormat="1" ht="23.25" x14ac:dyDescent="0.25">
      <c r="A366" s="611"/>
      <c r="B366" s="680"/>
      <c r="C366" s="306"/>
      <c r="D366" s="197" t="s">
        <v>8</v>
      </c>
      <c r="E366" s="198"/>
      <c r="F366" s="198"/>
      <c r="G366" s="318"/>
      <c r="H366" s="199"/>
      <c r="I366" s="199"/>
      <c r="J366" s="822"/>
      <c r="K366" s="252"/>
      <c r="L366" s="200"/>
      <c r="M366" s="200"/>
      <c r="N366" s="233">
        <f t="shared" si="146"/>
        <v>0</v>
      </c>
    </row>
    <row r="367" spans="1:14" s="32" customFormat="1" ht="22.5" x14ac:dyDescent="0.25">
      <c r="A367" s="611"/>
      <c r="B367" s="680"/>
      <c r="C367" s="307"/>
      <c r="D367" s="197" t="s">
        <v>9</v>
      </c>
      <c r="E367" s="198"/>
      <c r="F367" s="198"/>
      <c r="G367" s="318"/>
      <c r="H367" s="201"/>
      <c r="I367" s="201"/>
      <c r="J367" s="823"/>
      <c r="K367" s="252"/>
      <c r="L367" s="200"/>
      <c r="M367" s="200"/>
      <c r="N367" s="67">
        <f t="shared" si="146"/>
        <v>0</v>
      </c>
    </row>
    <row r="368" spans="1:14" s="32" customFormat="1" ht="40.5" x14ac:dyDescent="0.25">
      <c r="A368" s="662" t="str">
        <f>E343</f>
        <v>XII</v>
      </c>
      <c r="B368" s="56" t="s">
        <v>46</v>
      </c>
      <c r="C368" s="664"/>
      <c r="D368" s="41" t="s">
        <v>7</v>
      </c>
      <c r="E368" s="213"/>
      <c r="F368" s="213"/>
      <c r="G368" s="213">
        <f t="shared" ref="G368" si="147">G369+G370+G371</f>
        <v>0</v>
      </c>
      <c r="H368" s="213"/>
      <c r="I368" s="213"/>
      <c r="J368" s="666"/>
      <c r="K368" s="248">
        <f t="shared" ref="K368:N368" si="148">K369+K370+K371</f>
        <v>0</v>
      </c>
      <c r="L368" s="213">
        <f t="shared" si="148"/>
        <v>0</v>
      </c>
      <c r="M368" s="213">
        <f t="shared" si="148"/>
        <v>0</v>
      </c>
      <c r="N368" s="214">
        <f t="shared" si="148"/>
        <v>0</v>
      </c>
    </row>
    <row r="369" spans="1:19" s="32" customFormat="1" ht="20.25" customHeight="1" x14ac:dyDescent="0.25">
      <c r="A369" s="662"/>
      <c r="B369" s="669" t="str">
        <f>F343</f>
        <v>МЕЖДУНАРОДНАЯ КООПЕРАЦИЯ И ЭКСПОРТ</v>
      </c>
      <c r="C369" s="664"/>
      <c r="D369" s="42" t="s">
        <v>16</v>
      </c>
      <c r="E369" s="215"/>
      <c r="F369" s="215"/>
      <c r="G369" s="215"/>
      <c r="H369" s="215"/>
      <c r="I369" s="215"/>
      <c r="J369" s="667"/>
      <c r="K369" s="249"/>
      <c r="L369" s="216"/>
      <c r="M369" s="216"/>
      <c r="N369" s="303">
        <f t="shared" ref="N369:N371" si="149">E369+H369+I369+K369+L369+M369</f>
        <v>0</v>
      </c>
    </row>
    <row r="370" spans="1:19" s="32" customFormat="1" ht="20.25" customHeight="1" x14ac:dyDescent="0.25">
      <c r="A370" s="662"/>
      <c r="B370" s="670"/>
      <c r="C370" s="664"/>
      <c r="D370" s="42" t="s">
        <v>8</v>
      </c>
      <c r="E370" s="215"/>
      <c r="F370" s="215"/>
      <c r="G370" s="215"/>
      <c r="H370" s="215"/>
      <c r="I370" s="215"/>
      <c r="J370" s="667"/>
      <c r="K370" s="249"/>
      <c r="L370" s="216"/>
      <c r="M370" s="216"/>
      <c r="N370" s="303">
        <f t="shared" si="149"/>
        <v>0</v>
      </c>
    </row>
    <row r="371" spans="1:19" s="32" customFormat="1" ht="21" customHeight="1" thickBot="1" x14ac:dyDescent="0.3">
      <c r="A371" s="663"/>
      <c r="B371" s="671"/>
      <c r="C371" s="665"/>
      <c r="D371" s="360" t="s">
        <v>9</v>
      </c>
      <c r="E371" s="361"/>
      <c r="F371" s="361"/>
      <c r="G371" s="361"/>
      <c r="H371" s="217"/>
      <c r="I371" s="217"/>
      <c r="J371" s="668"/>
      <c r="K371" s="249"/>
      <c r="L371" s="218"/>
      <c r="M371" s="218"/>
      <c r="N371" s="304">
        <f t="shared" si="149"/>
        <v>0</v>
      </c>
    </row>
    <row r="372" spans="1:19" s="32" customFormat="1" ht="15" x14ac:dyDescent="0.25">
      <c r="A372" s="134"/>
      <c r="B372" s="134"/>
      <c r="C372" s="134"/>
      <c r="D372" s="134"/>
      <c r="E372" s="134"/>
      <c r="F372" s="134"/>
      <c r="G372" s="134"/>
      <c r="H372" s="134"/>
      <c r="I372" s="134"/>
      <c r="J372" s="134"/>
      <c r="K372" s="258"/>
    </row>
    <row r="373" spans="1:19" s="32" customFormat="1" ht="15" x14ac:dyDescent="0.25">
      <c r="A373" s="134"/>
      <c r="B373" s="134"/>
      <c r="C373" s="134"/>
      <c r="D373" s="134"/>
      <c r="E373" s="134"/>
      <c r="F373" s="134"/>
      <c r="G373" s="134"/>
      <c r="H373" s="134"/>
      <c r="I373" s="134"/>
      <c r="J373" s="134"/>
      <c r="K373" s="258"/>
    </row>
    <row r="374" spans="1:19" s="32" customFormat="1" ht="15" x14ac:dyDescent="0.25">
      <c r="A374" s="134"/>
      <c r="B374" s="134"/>
      <c r="C374" s="134"/>
      <c r="D374" s="134"/>
      <c r="E374" s="134"/>
      <c r="F374" s="134"/>
      <c r="G374" s="134"/>
      <c r="H374" s="134"/>
      <c r="I374" s="134"/>
      <c r="J374" s="134"/>
      <c r="K374" s="258"/>
    </row>
    <row r="375" spans="1:19" s="32" customFormat="1" ht="18" customHeight="1" thickBot="1" x14ac:dyDescent="0.3">
      <c r="A375" s="134"/>
      <c r="B375" s="134"/>
      <c r="C375" s="134"/>
      <c r="D375" s="134"/>
      <c r="E375" s="134"/>
      <c r="F375" s="134"/>
      <c r="G375" s="134"/>
      <c r="H375" s="134"/>
      <c r="I375" s="134"/>
      <c r="J375" s="134"/>
      <c r="K375" s="258"/>
    </row>
    <row r="376" spans="1:19" ht="39" customHeight="1" thickBot="1" x14ac:dyDescent="0.3">
      <c r="A376" s="714" t="str">
        <f>'Приложение 2 (СВОД)'!A132:N132</f>
        <v>ИНЫЕ РАСХОДЫ МУНИЦИПАЛЬНЫХ ОБРАЗОВАНИЙ</v>
      </c>
      <c r="B376" s="715"/>
      <c r="C376" s="715"/>
      <c r="D376" s="715"/>
      <c r="E376" s="715"/>
      <c r="F376" s="715"/>
      <c r="G376" s="715"/>
      <c r="H376" s="715"/>
      <c r="I376" s="715"/>
      <c r="J376" s="715"/>
      <c r="K376" s="715"/>
      <c r="L376" s="715"/>
      <c r="M376" s="715"/>
      <c r="N376" s="716"/>
    </row>
    <row r="377" spans="1:19" s="28" customFormat="1" ht="7.5" customHeight="1" thickBot="1" x14ac:dyDescent="0.3">
      <c r="A377" s="296"/>
      <c r="B377" s="51"/>
      <c r="C377" s="51"/>
      <c r="D377" s="51"/>
      <c r="E377" s="51"/>
      <c r="F377" s="51"/>
      <c r="G377" s="51"/>
      <c r="H377" s="51"/>
      <c r="I377" s="51"/>
      <c r="J377" s="51"/>
      <c r="K377" s="259"/>
      <c r="L377" s="51"/>
      <c r="M377" s="51"/>
      <c r="N377" s="297"/>
    </row>
    <row r="378" spans="1:19" s="40" customFormat="1" ht="22.5" customHeight="1" x14ac:dyDescent="0.3">
      <c r="A378" s="724"/>
      <c r="B378" s="721" t="s">
        <v>44</v>
      </c>
      <c r="C378" s="731"/>
      <c r="D378" s="310" t="s">
        <v>7</v>
      </c>
      <c r="E378" s="60"/>
      <c r="F378" s="60"/>
      <c r="G378" s="60">
        <f t="shared" ref="G378:N378" si="150">SUM(G379:G381)</f>
        <v>0</v>
      </c>
      <c r="H378" s="60"/>
      <c r="I378" s="60"/>
      <c r="J378" s="727"/>
      <c r="K378" s="248">
        <f t="shared" si="150"/>
        <v>0</v>
      </c>
      <c r="L378" s="60">
        <f t="shared" si="150"/>
        <v>0</v>
      </c>
      <c r="M378" s="60">
        <f t="shared" si="150"/>
        <v>0</v>
      </c>
      <c r="N378" s="61">
        <f t="shared" si="150"/>
        <v>0</v>
      </c>
    </row>
    <row r="379" spans="1:19" s="40" customFormat="1" ht="22.5" customHeight="1" x14ac:dyDescent="0.3">
      <c r="A379" s="725"/>
      <c r="B379" s="722"/>
      <c r="C379" s="732"/>
      <c r="D379" s="50" t="s">
        <v>16</v>
      </c>
      <c r="E379" s="75"/>
      <c r="F379" s="75"/>
      <c r="G379" s="75"/>
      <c r="H379" s="75"/>
      <c r="I379" s="75"/>
      <c r="J379" s="728"/>
      <c r="K379" s="249"/>
      <c r="L379" s="75"/>
      <c r="M379" s="75"/>
      <c r="N379" s="303">
        <f t="shared" ref="N379:N381" si="151">E379+H379+I379+K379+L379+M379</f>
        <v>0</v>
      </c>
    </row>
    <row r="380" spans="1:19" s="40" customFormat="1" ht="22.5" customHeight="1" x14ac:dyDescent="0.3">
      <c r="A380" s="725"/>
      <c r="B380" s="722"/>
      <c r="C380" s="732"/>
      <c r="D380" s="50" t="s">
        <v>8</v>
      </c>
      <c r="E380" s="75"/>
      <c r="F380" s="75"/>
      <c r="G380" s="75"/>
      <c r="H380" s="75"/>
      <c r="I380" s="75"/>
      <c r="J380" s="728"/>
      <c r="K380" s="249"/>
      <c r="L380" s="75"/>
      <c r="M380" s="75"/>
      <c r="N380" s="303">
        <f t="shared" si="151"/>
        <v>0</v>
      </c>
    </row>
    <row r="381" spans="1:19" s="40" customFormat="1" ht="22.5" customHeight="1" thickBot="1" x14ac:dyDescent="0.35">
      <c r="A381" s="726"/>
      <c r="B381" s="723"/>
      <c r="C381" s="733"/>
      <c r="D381" s="364" t="s">
        <v>9</v>
      </c>
      <c r="E381" s="365"/>
      <c r="F381" s="365"/>
      <c r="G381" s="365"/>
      <c r="H381" s="73"/>
      <c r="I381" s="73"/>
      <c r="J381" s="729"/>
      <c r="K381" s="249"/>
      <c r="L381" s="73"/>
      <c r="M381" s="73"/>
      <c r="N381" s="304">
        <f t="shared" si="151"/>
        <v>0</v>
      </c>
    </row>
    <row r="382" spans="1:19" ht="29.25" thickBot="1" x14ac:dyDescent="0.5">
      <c r="A382" s="91">
        <v>1</v>
      </c>
      <c r="B382" s="834" t="s">
        <v>29</v>
      </c>
      <c r="C382" s="835"/>
      <c r="D382" s="835"/>
      <c r="E382" s="835"/>
      <c r="F382" s="835"/>
      <c r="G382" s="835"/>
      <c r="H382" s="835"/>
      <c r="I382" s="835"/>
      <c r="J382" s="835"/>
      <c r="K382" s="835"/>
      <c r="L382" s="835"/>
      <c r="M382" s="835"/>
      <c r="N382" s="836"/>
      <c r="S382" s="84"/>
    </row>
    <row r="383" spans="1:19" ht="22.5" x14ac:dyDescent="0.25">
      <c r="A383" s="720" t="s">
        <v>31</v>
      </c>
      <c r="B383" s="837" t="s">
        <v>30</v>
      </c>
      <c r="C383" s="320"/>
      <c r="D383" s="196" t="s">
        <v>15</v>
      </c>
      <c r="E383" s="57"/>
      <c r="F383" s="57"/>
      <c r="G383" s="317">
        <f t="shared" ref="G383" si="152">SUM(G384:G386)</f>
        <v>0</v>
      </c>
      <c r="H383" s="57"/>
      <c r="I383" s="57"/>
      <c r="J383" s="821"/>
      <c r="K383" s="251">
        <f t="shared" ref="K383:M383" si="153">SUM(K384:K386)</f>
        <v>0</v>
      </c>
      <c r="L383" s="57">
        <f t="shared" si="153"/>
        <v>0</v>
      </c>
      <c r="M383" s="57">
        <f t="shared" si="153"/>
        <v>0</v>
      </c>
      <c r="N383" s="67">
        <f>E383+H383+I383+K383+L383+M383</f>
        <v>0</v>
      </c>
    </row>
    <row r="384" spans="1:19" ht="23.25" x14ac:dyDescent="0.25">
      <c r="A384" s="639"/>
      <c r="B384" s="680"/>
      <c r="C384" s="306"/>
      <c r="D384" s="197" t="s">
        <v>16</v>
      </c>
      <c r="E384" s="198"/>
      <c r="F384" s="198"/>
      <c r="G384" s="318"/>
      <c r="H384" s="199"/>
      <c r="I384" s="199"/>
      <c r="J384" s="822"/>
      <c r="K384" s="252"/>
      <c r="L384" s="200"/>
      <c r="M384" s="200"/>
      <c r="N384" s="233">
        <f t="shared" ref="N384:N386" si="154">E384+H384+I384+K384+L384+M384</f>
        <v>0</v>
      </c>
    </row>
    <row r="385" spans="1:14" ht="23.25" x14ac:dyDescent="0.25">
      <c r="A385" s="639"/>
      <c r="B385" s="680"/>
      <c r="C385" s="306"/>
      <c r="D385" s="197" t="s">
        <v>8</v>
      </c>
      <c r="E385" s="198"/>
      <c r="F385" s="198"/>
      <c r="G385" s="318"/>
      <c r="H385" s="199"/>
      <c r="I385" s="199"/>
      <c r="J385" s="822"/>
      <c r="K385" s="252"/>
      <c r="L385" s="200"/>
      <c r="M385" s="200"/>
      <c r="N385" s="233">
        <f t="shared" si="154"/>
        <v>0</v>
      </c>
    </row>
    <row r="386" spans="1:14" ht="22.5" x14ac:dyDescent="0.25">
      <c r="A386" s="640"/>
      <c r="B386" s="684"/>
      <c r="C386" s="307"/>
      <c r="D386" s="197" t="s">
        <v>9</v>
      </c>
      <c r="E386" s="198"/>
      <c r="F386" s="198"/>
      <c r="G386" s="318"/>
      <c r="H386" s="201"/>
      <c r="I386" s="201"/>
      <c r="J386" s="823"/>
      <c r="K386" s="252"/>
      <c r="L386" s="200"/>
      <c r="M386" s="200"/>
      <c r="N386" s="67">
        <f t="shared" si="154"/>
        <v>0</v>
      </c>
    </row>
    <row r="387" spans="1:14" ht="22.5" x14ac:dyDescent="0.25">
      <c r="A387" s="638" t="s">
        <v>33</v>
      </c>
      <c r="B387" s="679" t="s">
        <v>30</v>
      </c>
      <c r="C387" s="320"/>
      <c r="D387" s="196" t="s">
        <v>15</v>
      </c>
      <c r="E387" s="57"/>
      <c r="F387" s="57"/>
      <c r="G387" s="317">
        <f t="shared" ref="G387" si="155">SUM(G388:G390)</f>
        <v>0</v>
      </c>
      <c r="H387" s="57"/>
      <c r="I387" s="57"/>
      <c r="J387" s="821"/>
      <c r="K387" s="251">
        <f t="shared" ref="K387:M387" si="156">SUM(K388:K390)</f>
        <v>0</v>
      </c>
      <c r="L387" s="57">
        <f t="shared" si="156"/>
        <v>0</v>
      </c>
      <c r="M387" s="57">
        <f t="shared" si="156"/>
        <v>0</v>
      </c>
      <c r="N387" s="67">
        <f>E387+H387+I387+K387+L387+M387</f>
        <v>0</v>
      </c>
    </row>
    <row r="388" spans="1:14" ht="23.25" x14ac:dyDescent="0.25">
      <c r="A388" s="639"/>
      <c r="B388" s="680"/>
      <c r="C388" s="306"/>
      <c r="D388" s="197" t="s">
        <v>16</v>
      </c>
      <c r="E388" s="198"/>
      <c r="F388" s="198"/>
      <c r="G388" s="318"/>
      <c r="H388" s="199"/>
      <c r="I388" s="199"/>
      <c r="J388" s="822"/>
      <c r="K388" s="252"/>
      <c r="L388" s="200"/>
      <c r="M388" s="200"/>
      <c r="N388" s="233">
        <f t="shared" ref="N388:N390" si="157">E388+H388+I388+K388+L388+M388</f>
        <v>0</v>
      </c>
    </row>
    <row r="389" spans="1:14" ht="23.25" x14ac:dyDescent="0.25">
      <c r="A389" s="639"/>
      <c r="B389" s="680"/>
      <c r="C389" s="306"/>
      <c r="D389" s="197" t="s">
        <v>8</v>
      </c>
      <c r="E389" s="198"/>
      <c r="F389" s="198"/>
      <c r="G389" s="318"/>
      <c r="H389" s="199"/>
      <c r="I389" s="199"/>
      <c r="J389" s="822"/>
      <c r="K389" s="252"/>
      <c r="L389" s="200"/>
      <c r="M389" s="200"/>
      <c r="N389" s="233">
        <f t="shared" si="157"/>
        <v>0</v>
      </c>
    </row>
    <row r="390" spans="1:14" ht="22.5" x14ac:dyDescent="0.25">
      <c r="A390" s="640"/>
      <c r="B390" s="684"/>
      <c r="C390" s="307"/>
      <c r="D390" s="197" t="s">
        <v>9</v>
      </c>
      <c r="E390" s="198"/>
      <c r="F390" s="198"/>
      <c r="G390" s="318"/>
      <c r="H390" s="201"/>
      <c r="I390" s="201"/>
      <c r="J390" s="823"/>
      <c r="K390" s="252"/>
      <c r="L390" s="200"/>
      <c r="M390" s="200"/>
      <c r="N390" s="67">
        <f t="shared" si="157"/>
        <v>0</v>
      </c>
    </row>
    <row r="391" spans="1:14" x14ac:dyDescent="0.3">
      <c r="A391" s="308" t="s">
        <v>22</v>
      </c>
      <c r="B391" s="305"/>
      <c r="C391" s="309"/>
      <c r="D391" s="17"/>
      <c r="E391" s="313"/>
      <c r="F391" s="313"/>
      <c r="G391" s="313"/>
      <c r="H391" s="313"/>
      <c r="I391" s="313"/>
      <c r="J391" s="313"/>
      <c r="K391" s="260"/>
      <c r="L391" s="219"/>
      <c r="M391" s="219"/>
      <c r="N391" s="298"/>
    </row>
    <row r="392" spans="1:14" x14ac:dyDescent="0.3">
      <c r="A392" s="299">
        <v>2</v>
      </c>
      <c r="B392" s="838" t="s">
        <v>43</v>
      </c>
      <c r="C392" s="839"/>
      <c r="D392" s="839"/>
      <c r="E392" s="839"/>
      <c r="F392" s="839"/>
      <c r="G392" s="839"/>
      <c r="H392" s="839"/>
      <c r="I392" s="839"/>
      <c r="J392" s="839"/>
      <c r="K392" s="839"/>
      <c r="L392" s="839"/>
      <c r="M392" s="839"/>
      <c r="N392" s="840"/>
    </row>
    <row r="393" spans="1:14" ht="22.5" x14ac:dyDescent="0.25">
      <c r="A393" s="638" t="s">
        <v>32</v>
      </c>
      <c r="B393" s="679" t="s">
        <v>30</v>
      </c>
      <c r="C393" s="320"/>
      <c r="D393" s="196" t="s">
        <v>15</v>
      </c>
      <c r="E393" s="57"/>
      <c r="F393" s="57"/>
      <c r="G393" s="317">
        <f t="shared" ref="G393" si="158">SUM(G394:G396)</f>
        <v>0</v>
      </c>
      <c r="H393" s="57"/>
      <c r="I393" s="57"/>
      <c r="J393" s="821"/>
      <c r="K393" s="251">
        <f t="shared" ref="K393:M393" si="159">SUM(K394:K396)</f>
        <v>0</v>
      </c>
      <c r="L393" s="57">
        <f t="shared" si="159"/>
        <v>0</v>
      </c>
      <c r="M393" s="57">
        <f t="shared" si="159"/>
        <v>0</v>
      </c>
      <c r="N393" s="67">
        <f>E393+H393+I393+K393+L393+M393</f>
        <v>0</v>
      </c>
    </row>
    <row r="394" spans="1:14" ht="23.25" x14ac:dyDescent="0.25">
      <c r="A394" s="639"/>
      <c r="B394" s="680"/>
      <c r="C394" s="306"/>
      <c r="D394" s="197" t="s">
        <v>16</v>
      </c>
      <c r="E394" s="198"/>
      <c r="F394" s="198"/>
      <c r="G394" s="318"/>
      <c r="H394" s="199"/>
      <c r="I394" s="199"/>
      <c r="J394" s="822"/>
      <c r="K394" s="252"/>
      <c r="L394" s="200"/>
      <c r="M394" s="200"/>
      <c r="N394" s="233">
        <f t="shared" ref="N394:N396" si="160">E394+H394+I394+K394+L394+M394</f>
        <v>0</v>
      </c>
    </row>
    <row r="395" spans="1:14" ht="23.25" x14ac:dyDescent="0.25">
      <c r="A395" s="639"/>
      <c r="B395" s="680"/>
      <c r="C395" s="306"/>
      <c r="D395" s="197" t="s">
        <v>8</v>
      </c>
      <c r="E395" s="198"/>
      <c r="F395" s="198"/>
      <c r="G395" s="318"/>
      <c r="H395" s="199"/>
      <c r="I395" s="199"/>
      <c r="J395" s="822"/>
      <c r="K395" s="252"/>
      <c r="L395" s="200"/>
      <c r="M395" s="200"/>
      <c r="N395" s="233">
        <f t="shared" si="160"/>
        <v>0</v>
      </c>
    </row>
    <row r="396" spans="1:14" ht="22.5" x14ac:dyDescent="0.25">
      <c r="A396" s="640"/>
      <c r="B396" s="684"/>
      <c r="C396" s="307"/>
      <c r="D396" s="197" t="s">
        <v>9</v>
      </c>
      <c r="E396" s="198"/>
      <c r="F396" s="198"/>
      <c r="G396" s="318"/>
      <c r="H396" s="201"/>
      <c r="I396" s="201"/>
      <c r="J396" s="823"/>
      <c r="K396" s="252"/>
      <c r="L396" s="200"/>
      <c r="M396" s="200"/>
      <c r="N396" s="67">
        <f t="shared" si="160"/>
        <v>0</v>
      </c>
    </row>
    <row r="397" spans="1:14" ht="22.5" x14ac:dyDescent="0.25">
      <c r="A397" s="638" t="s">
        <v>32</v>
      </c>
      <c r="B397" s="679" t="s">
        <v>30</v>
      </c>
      <c r="C397" s="320"/>
      <c r="D397" s="196" t="s">
        <v>15</v>
      </c>
      <c r="E397" s="57"/>
      <c r="F397" s="57"/>
      <c r="G397" s="317">
        <f t="shared" ref="G397" si="161">SUM(G398:G400)</f>
        <v>0</v>
      </c>
      <c r="H397" s="57"/>
      <c r="I397" s="57"/>
      <c r="J397" s="821"/>
      <c r="K397" s="251">
        <f t="shared" ref="K397:M397" si="162">SUM(K398:K400)</f>
        <v>0</v>
      </c>
      <c r="L397" s="57">
        <f t="shared" si="162"/>
        <v>0</v>
      </c>
      <c r="M397" s="57">
        <f t="shared" si="162"/>
        <v>0</v>
      </c>
      <c r="N397" s="67">
        <f>E397+H397+I397+K397+L397+M397</f>
        <v>0</v>
      </c>
    </row>
    <row r="398" spans="1:14" ht="23.25" x14ac:dyDescent="0.25">
      <c r="A398" s="639"/>
      <c r="B398" s="680"/>
      <c r="C398" s="306"/>
      <c r="D398" s="197" t="s">
        <v>16</v>
      </c>
      <c r="E398" s="198"/>
      <c r="F398" s="198"/>
      <c r="G398" s="318"/>
      <c r="H398" s="199"/>
      <c r="I398" s="199"/>
      <c r="J398" s="822"/>
      <c r="K398" s="252"/>
      <c r="L398" s="200"/>
      <c r="M398" s="200"/>
      <c r="N398" s="233">
        <f t="shared" ref="N398:N400" si="163">E398+H398+I398+K398+L398+M398</f>
        <v>0</v>
      </c>
    </row>
    <row r="399" spans="1:14" ht="23.25" x14ac:dyDescent="0.25">
      <c r="A399" s="639"/>
      <c r="B399" s="680"/>
      <c r="C399" s="306"/>
      <c r="D399" s="197" t="s">
        <v>8</v>
      </c>
      <c r="E399" s="198"/>
      <c r="F399" s="198"/>
      <c r="G399" s="318"/>
      <c r="H399" s="199"/>
      <c r="I399" s="199"/>
      <c r="J399" s="822"/>
      <c r="K399" s="252"/>
      <c r="L399" s="200"/>
      <c r="M399" s="200"/>
      <c r="N399" s="233">
        <f t="shared" si="163"/>
        <v>0</v>
      </c>
    </row>
    <row r="400" spans="1:14" ht="22.5" x14ac:dyDescent="0.25">
      <c r="A400" s="640"/>
      <c r="B400" s="684"/>
      <c r="C400" s="307"/>
      <c r="D400" s="197" t="s">
        <v>9</v>
      </c>
      <c r="E400" s="198"/>
      <c r="F400" s="198"/>
      <c r="G400" s="318"/>
      <c r="H400" s="201"/>
      <c r="I400" s="201"/>
      <c r="J400" s="823"/>
      <c r="K400" s="252"/>
      <c r="L400" s="200"/>
      <c r="M400" s="200"/>
      <c r="N400" s="67">
        <f t="shared" si="163"/>
        <v>0</v>
      </c>
    </row>
    <row r="401" spans="1:14" x14ac:dyDescent="0.3">
      <c r="A401" s="308" t="s">
        <v>42</v>
      </c>
      <c r="B401" s="305"/>
      <c r="C401" s="309"/>
      <c r="D401" s="17"/>
      <c r="E401" s="313"/>
      <c r="F401" s="313"/>
      <c r="G401" s="313"/>
      <c r="H401" s="313"/>
      <c r="I401" s="313"/>
      <c r="J401" s="313"/>
      <c r="K401" s="260"/>
      <c r="L401" s="219"/>
      <c r="M401" s="219"/>
      <c r="N401" s="298"/>
    </row>
    <row r="402" spans="1:14" x14ac:dyDescent="0.3">
      <c r="A402" s="299">
        <v>3</v>
      </c>
      <c r="B402" s="838" t="s">
        <v>35</v>
      </c>
      <c r="C402" s="839"/>
      <c r="D402" s="839"/>
      <c r="E402" s="839"/>
      <c r="F402" s="839"/>
      <c r="G402" s="839"/>
      <c r="H402" s="839"/>
      <c r="I402" s="839"/>
      <c r="J402" s="839"/>
      <c r="K402" s="839"/>
      <c r="L402" s="839"/>
      <c r="M402" s="839"/>
      <c r="N402" s="840"/>
    </row>
    <row r="403" spans="1:14" s="28" customFormat="1" ht="22.5" x14ac:dyDescent="0.25">
      <c r="A403" s="638" t="s">
        <v>37</v>
      </c>
      <c r="B403" s="679" t="s">
        <v>30</v>
      </c>
      <c r="C403" s="320"/>
      <c r="D403" s="196" t="s">
        <v>15</v>
      </c>
      <c r="E403" s="57"/>
      <c r="F403" s="57"/>
      <c r="G403" s="317">
        <f t="shared" ref="G403" si="164">SUM(G404:G406)</f>
        <v>0</v>
      </c>
      <c r="H403" s="57"/>
      <c r="I403" s="57"/>
      <c r="J403" s="821"/>
      <c r="K403" s="251">
        <f t="shared" ref="K403:M403" si="165">SUM(K404:K406)</f>
        <v>0</v>
      </c>
      <c r="L403" s="57">
        <f t="shared" si="165"/>
        <v>0</v>
      </c>
      <c r="M403" s="57">
        <f t="shared" si="165"/>
        <v>0</v>
      </c>
      <c r="N403" s="67">
        <f>E403+H403+I403+K403+L403+M403</f>
        <v>0</v>
      </c>
    </row>
    <row r="404" spans="1:14" s="28" customFormat="1" ht="23.25" x14ac:dyDescent="0.25">
      <c r="A404" s="639"/>
      <c r="B404" s="680"/>
      <c r="C404" s="306"/>
      <c r="D404" s="197" t="s">
        <v>16</v>
      </c>
      <c r="E404" s="198"/>
      <c r="F404" s="198"/>
      <c r="G404" s="318"/>
      <c r="H404" s="199"/>
      <c r="I404" s="199"/>
      <c r="J404" s="822"/>
      <c r="K404" s="252"/>
      <c r="L404" s="200"/>
      <c r="M404" s="200"/>
      <c r="N404" s="233">
        <f t="shared" ref="N404:N406" si="166">E404+H404+I404+K404+L404+M404</f>
        <v>0</v>
      </c>
    </row>
    <row r="405" spans="1:14" s="28" customFormat="1" ht="23.25" x14ac:dyDescent="0.25">
      <c r="A405" s="639"/>
      <c r="B405" s="680"/>
      <c r="C405" s="306"/>
      <c r="D405" s="197" t="s">
        <v>8</v>
      </c>
      <c r="E405" s="198"/>
      <c r="F405" s="198"/>
      <c r="G405" s="318"/>
      <c r="H405" s="199"/>
      <c r="I405" s="199"/>
      <c r="J405" s="822"/>
      <c r="K405" s="252"/>
      <c r="L405" s="200"/>
      <c r="M405" s="200"/>
      <c r="N405" s="233">
        <f t="shared" si="166"/>
        <v>0</v>
      </c>
    </row>
    <row r="406" spans="1:14" s="28" customFormat="1" ht="22.5" x14ac:dyDescent="0.25">
      <c r="A406" s="640"/>
      <c r="B406" s="684"/>
      <c r="C406" s="307"/>
      <c r="D406" s="197" t="s">
        <v>9</v>
      </c>
      <c r="E406" s="198"/>
      <c r="F406" s="198"/>
      <c r="G406" s="318"/>
      <c r="H406" s="201"/>
      <c r="I406" s="201"/>
      <c r="J406" s="823"/>
      <c r="K406" s="252"/>
      <c r="L406" s="200"/>
      <c r="M406" s="200"/>
      <c r="N406" s="67">
        <f t="shared" si="166"/>
        <v>0</v>
      </c>
    </row>
    <row r="407" spans="1:14" ht="22.5" x14ac:dyDescent="0.25">
      <c r="A407" s="638" t="s">
        <v>40</v>
      </c>
      <c r="B407" s="679" t="s">
        <v>30</v>
      </c>
      <c r="C407" s="320"/>
      <c r="D407" s="196" t="s">
        <v>15</v>
      </c>
      <c r="E407" s="57"/>
      <c r="F407" s="57"/>
      <c r="G407" s="317">
        <f t="shared" ref="G407" si="167">SUM(G408:G410)</f>
        <v>0</v>
      </c>
      <c r="H407" s="57"/>
      <c r="I407" s="57"/>
      <c r="J407" s="821"/>
      <c r="K407" s="251">
        <f t="shared" ref="K407:M407" si="168">SUM(K408:K410)</f>
        <v>0</v>
      </c>
      <c r="L407" s="57">
        <f t="shared" si="168"/>
        <v>0</v>
      </c>
      <c r="M407" s="57">
        <f t="shared" si="168"/>
        <v>0</v>
      </c>
      <c r="N407" s="67">
        <f>E407+H407+I407+K407+L407+M407</f>
        <v>0</v>
      </c>
    </row>
    <row r="408" spans="1:14" ht="23.25" x14ac:dyDescent="0.25">
      <c r="A408" s="639"/>
      <c r="B408" s="680"/>
      <c r="C408" s="306"/>
      <c r="D408" s="197" t="s">
        <v>16</v>
      </c>
      <c r="E408" s="198"/>
      <c r="F408" s="198"/>
      <c r="G408" s="318"/>
      <c r="H408" s="199"/>
      <c r="I408" s="199"/>
      <c r="J408" s="822"/>
      <c r="K408" s="252"/>
      <c r="L408" s="200"/>
      <c r="M408" s="200"/>
      <c r="N408" s="233">
        <f t="shared" ref="N408:N410" si="169">E408+H408+I408+K408+L408+M408</f>
        <v>0</v>
      </c>
    </row>
    <row r="409" spans="1:14" ht="23.25" x14ac:dyDescent="0.25">
      <c r="A409" s="639"/>
      <c r="B409" s="680"/>
      <c r="C409" s="306"/>
      <c r="D409" s="197" t="s">
        <v>8</v>
      </c>
      <c r="E409" s="198"/>
      <c r="F409" s="198"/>
      <c r="G409" s="318"/>
      <c r="H409" s="199"/>
      <c r="I409" s="199"/>
      <c r="J409" s="822"/>
      <c r="K409" s="252"/>
      <c r="L409" s="200"/>
      <c r="M409" s="200"/>
      <c r="N409" s="233">
        <f t="shared" si="169"/>
        <v>0</v>
      </c>
    </row>
    <row r="410" spans="1:14" ht="22.5" x14ac:dyDescent="0.25">
      <c r="A410" s="640"/>
      <c r="B410" s="684"/>
      <c r="C410" s="307"/>
      <c r="D410" s="197" t="s">
        <v>9</v>
      </c>
      <c r="E410" s="198"/>
      <c r="F410" s="198"/>
      <c r="G410" s="318"/>
      <c r="H410" s="201"/>
      <c r="I410" s="201"/>
      <c r="J410" s="823"/>
      <c r="K410" s="252"/>
      <c r="L410" s="200"/>
      <c r="M410" s="200"/>
      <c r="N410" s="67">
        <f t="shared" si="169"/>
        <v>0</v>
      </c>
    </row>
    <row r="411" spans="1:14" x14ac:dyDescent="0.3">
      <c r="A411" s="308" t="s">
        <v>42</v>
      </c>
      <c r="B411" s="305"/>
      <c r="C411" s="309"/>
      <c r="D411" s="17"/>
      <c r="E411" s="313"/>
      <c r="F411" s="313"/>
      <c r="G411" s="313"/>
      <c r="H411" s="313"/>
      <c r="I411" s="313"/>
      <c r="J411" s="313"/>
      <c r="K411" s="260"/>
      <c r="L411" s="219"/>
      <c r="M411" s="219"/>
      <c r="N411" s="298"/>
    </row>
    <row r="412" spans="1:14" s="32" customFormat="1" x14ac:dyDescent="0.3">
      <c r="A412" s="299">
        <v>4</v>
      </c>
      <c r="B412" s="838" t="s">
        <v>36</v>
      </c>
      <c r="C412" s="839"/>
      <c r="D412" s="839"/>
      <c r="E412" s="839"/>
      <c r="F412" s="839"/>
      <c r="G412" s="839"/>
      <c r="H412" s="839"/>
      <c r="I412" s="839"/>
      <c r="J412" s="839"/>
      <c r="K412" s="839"/>
      <c r="L412" s="839"/>
      <c r="M412" s="839"/>
      <c r="N412" s="840"/>
    </row>
    <row r="413" spans="1:14" ht="22.5" x14ac:dyDescent="0.25">
      <c r="A413" s="638" t="s">
        <v>38</v>
      </c>
      <c r="B413" s="679" t="s">
        <v>30</v>
      </c>
      <c r="C413" s="320"/>
      <c r="D413" s="196" t="s">
        <v>15</v>
      </c>
      <c r="E413" s="57"/>
      <c r="F413" s="57"/>
      <c r="G413" s="317">
        <f t="shared" ref="G413" si="170">SUM(G414:G416)</f>
        <v>0</v>
      </c>
      <c r="H413" s="57"/>
      <c r="I413" s="57"/>
      <c r="J413" s="821"/>
      <c r="K413" s="251">
        <f t="shared" ref="K413:M413" si="171">SUM(K414:K416)</f>
        <v>0</v>
      </c>
      <c r="L413" s="57">
        <f t="shared" si="171"/>
        <v>0</v>
      </c>
      <c r="M413" s="57">
        <f t="shared" si="171"/>
        <v>0</v>
      </c>
      <c r="N413" s="67">
        <f>E413+H413+I413+K413+L413+M413</f>
        <v>0</v>
      </c>
    </row>
    <row r="414" spans="1:14" ht="23.25" x14ac:dyDescent="0.25">
      <c r="A414" s="639"/>
      <c r="B414" s="680"/>
      <c r="C414" s="306"/>
      <c r="D414" s="197" t="s">
        <v>16</v>
      </c>
      <c r="E414" s="198"/>
      <c r="F414" s="198"/>
      <c r="G414" s="318"/>
      <c r="H414" s="199"/>
      <c r="I414" s="199"/>
      <c r="J414" s="822"/>
      <c r="K414" s="252"/>
      <c r="L414" s="200"/>
      <c r="M414" s="200"/>
      <c r="N414" s="233">
        <f t="shared" ref="N414:N416" si="172">E414+H414+I414+K414+L414+M414</f>
        <v>0</v>
      </c>
    </row>
    <row r="415" spans="1:14" ht="23.25" x14ac:dyDescent="0.25">
      <c r="A415" s="639"/>
      <c r="B415" s="680"/>
      <c r="C415" s="306"/>
      <c r="D415" s="197" t="s">
        <v>8</v>
      </c>
      <c r="E415" s="198"/>
      <c r="F415" s="198"/>
      <c r="G415" s="318"/>
      <c r="H415" s="199"/>
      <c r="I415" s="199"/>
      <c r="J415" s="822"/>
      <c r="K415" s="252"/>
      <c r="L415" s="200"/>
      <c r="M415" s="200"/>
      <c r="N415" s="233">
        <f t="shared" si="172"/>
        <v>0</v>
      </c>
    </row>
    <row r="416" spans="1:14" ht="22.5" x14ac:dyDescent="0.25">
      <c r="A416" s="640"/>
      <c r="B416" s="684"/>
      <c r="C416" s="307"/>
      <c r="D416" s="197" t="s">
        <v>9</v>
      </c>
      <c r="E416" s="198"/>
      <c r="F416" s="198"/>
      <c r="G416" s="318"/>
      <c r="H416" s="201"/>
      <c r="I416" s="201"/>
      <c r="J416" s="823"/>
      <c r="K416" s="252"/>
      <c r="L416" s="200"/>
      <c r="M416" s="200"/>
      <c r="N416" s="67">
        <f t="shared" si="172"/>
        <v>0</v>
      </c>
    </row>
    <row r="417" spans="1:14" ht="22.5" x14ac:dyDescent="0.25">
      <c r="A417" s="638" t="s">
        <v>41</v>
      </c>
      <c r="B417" s="679" t="s">
        <v>30</v>
      </c>
      <c r="C417" s="320"/>
      <c r="D417" s="196" t="s">
        <v>15</v>
      </c>
      <c r="E417" s="57"/>
      <c r="F417" s="57"/>
      <c r="G417" s="317">
        <f t="shared" ref="G417" si="173">SUM(G418:G420)</f>
        <v>0</v>
      </c>
      <c r="H417" s="57"/>
      <c r="I417" s="57"/>
      <c r="J417" s="821"/>
      <c r="K417" s="251">
        <f t="shared" ref="K417:M417" si="174">SUM(K418:K420)</f>
        <v>0</v>
      </c>
      <c r="L417" s="57">
        <f t="shared" si="174"/>
        <v>0</v>
      </c>
      <c r="M417" s="57">
        <f t="shared" si="174"/>
        <v>0</v>
      </c>
      <c r="N417" s="67">
        <f>E417+H417+I417+K417+L417+M417</f>
        <v>0</v>
      </c>
    </row>
    <row r="418" spans="1:14" ht="23.25" x14ac:dyDescent="0.25">
      <c r="A418" s="639"/>
      <c r="B418" s="680"/>
      <c r="C418" s="306"/>
      <c r="D418" s="197" t="s">
        <v>16</v>
      </c>
      <c r="E418" s="198"/>
      <c r="F418" s="198"/>
      <c r="G418" s="318"/>
      <c r="H418" s="199"/>
      <c r="I418" s="199"/>
      <c r="J418" s="822"/>
      <c r="K418" s="252"/>
      <c r="L418" s="200"/>
      <c r="M418" s="200"/>
      <c r="N418" s="233">
        <f t="shared" ref="N418:N420" si="175">E418+H418+I418+K418+L418+M418</f>
        <v>0</v>
      </c>
    </row>
    <row r="419" spans="1:14" ht="23.25" x14ac:dyDescent="0.25">
      <c r="A419" s="639"/>
      <c r="B419" s="680"/>
      <c r="C419" s="306"/>
      <c r="D419" s="197" t="s">
        <v>8</v>
      </c>
      <c r="E419" s="198"/>
      <c r="F419" s="198"/>
      <c r="G419" s="318"/>
      <c r="H419" s="199"/>
      <c r="I419" s="199"/>
      <c r="J419" s="822"/>
      <c r="K419" s="252"/>
      <c r="L419" s="200"/>
      <c r="M419" s="200"/>
      <c r="N419" s="233">
        <f t="shared" si="175"/>
        <v>0</v>
      </c>
    </row>
    <row r="420" spans="1:14" ht="22.5" x14ac:dyDescent="0.25">
      <c r="A420" s="640"/>
      <c r="B420" s="684"/>
      <c r="C420" s="307"/>
      <c r="D420" s="197" t="s">
        <v>9</v>
      </c>
      <c r="E420" s="198"/>
      <c r="F420" s="198"/>
      <c r="G420" s="318"/>
      <c r="H420" s="201"/>
      <c r="I420" s="201"/>
      <c r="J420" s="823"/>
      <c r="K420" s="252"/>
      <c r="L420" s="200"/>
      <c r="M420" s="200"/>
      <c r="N420" s="67">
        <f t="shared" si="175"/>
        <v>0</v>
      </c>
    </row>
    <row r="421" spans="1:14" x14ac:dyDescent="0.3">
      <c r="A421" s="308" t="s">
        <v>42</v>
      </c>
      <c r="B421" s="305"/>
      <c r="C421" s="309"/>
      <c r="D421" s="17"/>
      <c r="E421" s="313"/>
      <c r="F421" s="313"/>
      <c r="G421" s="313"/>
      <c r="H421" s="313"/>
      <c r="I421" s="313"/>
      <c r="J421" s="313"/>
      <c r="K421" s="260"/>
      <c r="L421" s="219"/>
      <c r="M421" s="219"/>
      <c r="N421" s="298"/>
    </row>
    <row r="422" spans="1:14" x14ac:dyDescent="0.3">
      <c r="A422" s="299">
        <v>5</v>
      </c>
      <c r="B422" s="838" t="s">
        <v>39</v>
      </c>
      <c r="C422" s="839"/>
      <c r="D422" s="839"/>
      <c r="E422" s="839"/>
      <c r="F422" s="839"/>
      <c r="G422" s="839"/>
      <c r="H422" s="839"/>
      <c r="I422" s="839"/>
      <c r="J422" s="839"/>
      <c r="K422" s="839"/>
      <c r="L422" s="839"/>
      <c r="M422" s="839"/>
      <c r="N422" s="840"/>
    </row>
    <row r="423" spans="1:14" ht="22.5" x14ac:dyDescent="0.25">
      <c r="A423" s="638" t="s">
        <v>93</v>
      </c>
      <c r="B423" s="679" t="s">
        <v>30</v>
      </c>
      <c r="C423" s="320"/>
      <c r="D423" s="196" t="s">
        <v>15</v>
      </c>
      <c r="E423" s="57"/>
      <c r="F423" s="57"/>
      <c r="G423" s="317">
        <f t="shared" ref="G423" si="176">SUM(G424:G426)</f>
        <v>0</v>
      </c>
      <c r="H423" s="57"/>
      <c r="I423" s="57"/>
      <c r="J423" s="821"/>
      <c r="K423" s="251">
        <f t="shared" ref="K423:M423" si="177">SUM(K424:K426)</f>
        <v>0</v>
      </c>
      <c r="L423" s="57">
        <f t="shared" si="177"/>
        <v>0</v>
      </c>
      <c r="M423" s="57">
        <f t="shared" si="177"/>
        <v>0</v>
      </c>
      <c r="N423" s="67">
        <f>E423+H423+I423+K423+L423+M423</f>
        <v>0</v>
      </c>
    </row>
    <row r="424" spans="1:14" ht="23.25" x14ac:dyDescent="0.25">
      <c r="A424" s="639"/>
      <c r="B424" s="680"/>
      <c r="C424" s="306"/>
      <c r="D424" s="197" t="s">
        <v>16</v>
      </c>
      <c r="E424" s="198"/>
      <c r="F424" s="198"/>
      <c r="G424" s="318"/>
      <c r="H424" s="199"/>
      <c r="I424" s="199"/>
      <c r="J424" s="822"/>
      <c r="K424" s="252"/>
      <c r="L424" s="200"/>
      <c r="M424" s="200"/>
      <c r="N424" s="233">
        <f t="shared" ref="N424:N426" si="178">E424+H424+I424+K424+L424+M424</f>
        <v>0</v>
      </c>
    </row>
    <row r="425" spans="1:14" ht="23.25" x14ac:dyDescent="0.25">
      <c r="A425" s="639"/>
      <c r="B425" s="680"/>
      <c r="C425" s="306"/>
      <c r="D425" s="197" t="s">
        <v>8</v>
      </c>
      <c r="E425" s="198"/>
      <c r="F425" s="198"/>
      <c r="G425" s="318"/>
      <c r="H425" s="199"/>
      <c r="I425" s="199"/>
      <c r="J425" s="822"/>
      <c r="K425" s="252"/>
      <c r="L425" s="200"/>
      <c r="M425" s="200"/>
      <c r="N425" s="233">
        <f t="shared" si="178"/>
        <v>0</v>
      </c>
    </row>
    <row r="426" spans="1:14" ht="22.5" x14ac:dyDescent="0.25">
      <c r="A426" s="640"/>
      <c r="B426" s="684"/>
      <c r="C426" s="307"/>
      <c r="D426" s="197" t="s">
        <v>9</v>
      </c>
      <c r="E426" s="198"/>
      <c r="F426" s="198"/>
      <c r="G426" s="318"/>
      <c r="H426" s="201"/>
      <c r="I426" s="201"/>
      <c r="J426" s="823"/>
      <c r="K426" s="252"/>
      <c r="L426" s="200"/>
      <c r="M426" s="200"/>
      <c r="N426" s="67">
        <f t="shared" si="178"/>
        <v>0</v>
      </c>
    </row>
    <row r="427" spans="1:14" s="40" customFormat="1" ht="21" customHeight="1" x14ac:dyDescent="0.3">
      <c r="A427" s="639" t="s">
        <v>94</v>
      </c>
      <c r="B427" s="680" t="s">
        <v>30</v>
      </c>
      <c r="C427" s="321"/>
      <c r="D427" s="196" t="s">
        <v>15</v>
      </c>
      <c r="E427" s="57"/>
      <c r="F427" s="57"/>
      <c r="G427" s="317">
        <f t="shared" ref="G427" si="179">SUM(G428:G430)</f>
        <v>0</v>
      </c>
      <c r="H427" s="322"/>
      <c r="I427" s="322"/>
      <c r="J427" s="841"/>
      <c r="K427" s="261"/>
    </row>
    <row r="428" spans="1:14" s="40" customFormat="1" ht="21" customHeight="1" x14ac:dyDescent="0.3">
      <c r="A428" s="639"/>
      <c r="B428" s="680"/>
      <c r="C428" s="306"/>
      <c r="D428" s="197" t="s">
        <v>16</v>
      </c>
      <c r="E428" s="198"/>
      <c r="F428" s="198"/>
      <c r="G428" s="318"/>
      <c r="H428" s="199"/>
      <c r="I428" s="199"/>
      <c r="J428" s="822"/>
      <c r="K428" s="261"/>
    </row>
    <row r="429" spans="1:14" s="40" customFormat="1" ht="21" customHeight="1" x14ac:dyDescent="0.3">
      <c r="A429" s="639"/>
      <c r="B429" s="680"/>
      <c r="C429" s="306"/>
      <c r="D429" s="197" t="s">
        <v>8</v>
      </c>
      <c r="E429" s="198"/>
      <c r="F429" s="198"/>
      <c r="G429" s="318"/>
      <c r="H429" s="199"/>
      <c r="I429" s="199"/>
      <c r="J429" s="822"/>
      <c r="K429" s="261"/>
    </row>
    <row r="430" spans="1:14" s="40" customFormat="1" ht="21" customHeight="1" x14ac:dyDescent="0.3">
      <c r="A430" s="640"/>
      <c r="B430" s="684"/>
      <c r="C430" s="307"/>
      <c r="D430" s="197" t="s">
        <v>9</v>
      </c>
      <c r="E430" s="198"/>
      <c r="F430" s="198"/>
      <c r="G430" s="318"/>
      <c r="H430" s="201"/>
      <c r="I430" s="201"/>
      <c r="J430" s="823"/>
      <c r="K430" s="261"/>
    </row>
    <row r="431" spans="1:14" ht="21" thickBot="1" x14ac:dyDescent="0.35">
      <c r="A431" s="300" t="s">
        <v>42</v>
      </c>
      <c r="B431" s="314"/>
      <c r="C431" s="314"/>
      <c r="D431" s="315"/>
      <c r="E431" s="316"/>
      <c r="F431" s="316"/>
      <c r="G431" s="316"/>
      <c r="H431" s="316"/>
      <c r="I431" s="316"/>
      <c r="J431" s="316"/>
    </row>
  </sheetData>
  <mergeCells count="348">
    <mergeCell ref="B422:N422"/>
    <mergeCell ref="A423:A426"/>
    <mergeCell ref="B423:B426"/>
    <mergeCell ref="J423:J426"/>
    <mergeCell ref="A427:A430"/>
    <mergeCell ref="B427:B430"/>
    <mergeCell ref="J427:J430"/>
    <mergeCell ref="B412:N412"/>
    <mergeCell ref="A413:A416"/>
    <mergeCell ref="B413:B416"/>
    <mergeCell ref="J413:J416"/>
    <mergeCell ref="A417:A420"/>
    <mergeCell ref="B417:B420"/>
    <mergeCell ref="J417:J420"/>
    <mergeCell ref="B402:N402"/>
    <mergeCell ref="A403:A406"/>
    <mergeCell ref="B403:B406"/>
    <mergeCell ref="J403:J406"/>
    <mergeCell ref="A407:A410"/>
    <mergeCell ref="B407:B410"/>
    <mergeCell ref="J407:J410"/>
    <mergeCell ref="B392:N392"/>
    <mergeCell ref="A393:A396"/>
    <mergeCell ref="B393:B396"/>
    <mergeCell ref="J393:J396"/>
    <mergeCell ref="A397:A400"/>
    <mergeCell ref="B397:B400"/>
    <mergeCell ref="J397:J400"/>
    <mergeCell ref="B382:N382"/>
    <mergeCell ref="A383:A386"/>
    <mergeCell ref="B383:B386"/>
    <mergeCell ref="J383:J386"/>
    <mergeCell ref="A387:A390"/>
    <mergeCell ref="B387:B390"/>
    <mergeCell ref="J387:J390"/>
    <mergeCell ref="A368:A371"/>
    <mergeCell ref="C368:C371"/>
    <mergeCell ref="J368:J371"/>
    <mergeCell ref="B369:B371"/>
    <mergeCell ref="A376:N376"/>
    <mergeCell ref="A378:A381"/>
    <mergeCell ref="B378:B381"/>
    <mergeCell ref="C378:C381"/>
    <mergeCell ref="J378:J381"/>
    <mergeCell ref="A360:N360"/>
    <mergeCell ref="A361:A362"/>
    <mergeCell ref="C363:J363"/>
    <mergeCell ref="K363:N363"/>
    <mergeCell ref="A364:A367"/>
    <mergeCell ref="B364:B367"/>
    <mergeCell ref="J364:J367"/>
    <mergeCell ref="A352:A353"/>
    <mergeCell ref="C354:J354"/>
    <mergeCell ref="K354:N354"/>
    <mergeCell ref="A355:A358"/>
    <mergeCell ref="B355:B358"/>
    <mergeCell ref="J355:J358"/>
    <mergeCell ref="C347:J347"/>
    <mergeCell ref="K347:N347"/>
    <mergeCell ref="A348:A351"/>
    <mergeCell ref="B348:B351"/>
    <mergeCell ref="J348:J351"/>
    <mergeCell ref="A339:A342"/>
    <mergeCell ref="C339:C342"/>
    <mergeCell ref="J339:J342"/>
    <mergeCell ref="B340:B342"/>
    <mergeCell ref="A344:N344"/>
    <mergeCell ref="A345:A346"/>
    <mergeCell ref="A331:N331"/>
    <mergeCell ref="A332:A333"/>
    <mergeCell ref="C334:J334"/>
    <mergeCell ref="K334:N334"/>
    <mergeCell ref="A335:A338"/>
    <mergeCell ref="B335:B338"/>
    <mergeCell ref="J335:J338"/>
    <mergeCell ref="A323:A324"/>
    <mergeCell ref="C325:J325"/>
    <mergeCell ref="K325:N325"/>
    <mergeCell ref="A326:A329"/>
    <mergeCell ref="B326:B329"/>
    <mergeCell ref="J326:J329"/>
    <mergeCell ref="C318:J318"/>
    <mergeCell ref="K318:N318"/>
    <mergeCell ref="A319:A322"/>
    <mergeCell ref="B319:B322"/>
    <mergeCell ref="J319:J322"/>
    <mergeCell ref="A310:A313"/>
    <mergeCell ref="C310:C313"/>
    <mergeCell ref="J310:J313"/>
    <mergeCell ref="B311:B313"/>
    <mergeCell ref="A315:N315"/>
    <mergeCell ref="A316:A317"/>
    <mergeCell ref="A302:N302"/>
    <mergeCell ref="A303:A304"/>
    <mergeCell ref="C305:J305"/>
    <mergeCell ref="K305:N305"/>
    <mergeCell ref="A306:A309"/>
    <mergeCell ref="B306:B309"/>
    <mergeCell ref="J306:J309"/>
    <mergeCell ref="A294:A295"/>
    <mergeCell ref="C296:J296"/>
    <mergeCell ref="K296:N296"/>
    <mergeCell ref="A297:A300"/>
    <mergeCell ref="B297:B300"/>
    <mergeCell ref="J297:J300"/>
    <mergeCell ref="C289:J289"/>
    <mergeCell ref="K289:N289"/>
    <mergeCell ref="A290:A293"/>
    <mergeCell ref="B290:B293"/>
    <mergeCell ref="J290:J293"/>
    <mergeCell ref="A281:A284"/>
    <mergeCell ref="C281:C284"/>
    <mergeCell ref="J281:J284"/>
    <mergeCell ref="B282:B284"/>
    <mergeCell ref="A286:N286"/>
    <mergeCell ref="A287:A288"/>
    <mergeCell ref="A273:N273"/>
    <mergeCell ref="A274:A275"/>
    <mergeCell ref="C276:J276"/>
    <mergeCell ref="K276:N276"/>
    <mergeCell ref="A277:A280"/>
    <mergeCell ref="B277:B280"/>
    <mergeCell ref="J277:J280"/>
    <mergeCell ref="A265:A266"/>
    <mergeCell ref="C267:J267"/>
    <mergeCell ref="K267:N267"/>
    <mergeCell ref="A268:A271"/>
    <mergeCell ref="B268:B271"/>
    <mergeCell ref="J268:J271"/>
    <mergeCell ref="C260:J260"/>
    <mergeCell ref="K260:N260"/>
    <mergeCell ref="A261:A264"/>
    <mergeCell ref="B261:B264"/>
    <mergeCell ref="J261:J264"/>
    <mergeCell ref="A252:A255"/>
    <mergeCell ref="C252:C255"/>
    <mergeCell ref="J252:J255"/>
    <mergeCell ref="B253:B255"/>
    <mergeCell ref="A257:N257"/>
    <mergeCell ref="A258:A259"/>
    <mergeCell ref="A244:N244"/>
    <mergeCell ref="A245:A246"/>
    <mergeCell ref="C247:J247"/>
    <mergeCell ref="K247:N247"/>
    <mergeCell ref="A248:A251"/>
    <mergeCell ref="B248:B251"/>
    <mergeCell ref="J248:J251"/>
    <mergeCell ref="A236:A237"/>
    <mergeCell ref="C238:J238"/>
    <mergeCell ref="K238:N238"/>
    <mergeCell ref="A239:A242"/>
    <mergeCell ref="B239:B242"/>
    <mergeCell ref="J239:J242"/>
    <mergeCell ref="C231:J231"/>
    <mergeCell ref="K231:N231"/>
    <mergeCell ref="A232:A235"/>
    <mergeCell ref="B232:B235"/>
    <mergeCell ref="J232:J235"/>
    <mergeCell ref="A223:A226"/>
    <mergeCell ref="C223:C226"/>
    <mergeCell ref="J223:J226"/>
    <mergeCell ref="B224:B226"/>
    <mergeCell ref="A228:N228"/>
    <mergeCell ref="A229:A230"/>
    <mergeCell ref="A215:N215"/>
    <mergeCell ref="A216:A217"/>
    <mergeCell ref="C218:J218"/>
    <mergeCell ref="K218:N218"/>
    <mergeCell ref="A219:A222"/>
    <mergeCell ref="B219:B222"/>
    <mergeCell ref="J219:J222"/>
    <mergeCell ref="A207:A208"/>
    <mergeCell ref="C209:J209"/>
    <mergeCell ref="K209:N209"/>
    <mergeCell ref="A210:A213"/>
    <mergeCell ref="B210:B213"/>
    <mergeCell ref="J210:J213"/>
    <mergeCell ref="C202:J202"/>
    <mergeCell ref="K202:N202"/>
    <mergeCell ref="A203:A206"/>
    <mergeCell ref="B203:B206"/>
    <mergeCell ref="J203:J206"/>
    <mergeCell ref="A194:A197"/>
    <mergeCell ref="C194:C197"/>
    <mergeCell ref="J194:J197"/>
    <mergeCell ref="B195:B197"/>
    <mergeCell ref="A199:N199"/>
    <mergeCell ref="A200:A201"/>
    <mergeCell ref="A186:N186"/>
    <mergeCell ref="A187:A188"/>
    <mergeCell ref="C189:J189"/>
    <mergeCell ref="K189:N189"/>
    <mergeCell ref="A190:A193"/>
    <mergeCell ref="B190:B193"/>
    <mergeCell ref="J190:J193"/>
    <mergeCell ref="A178:A179"/>
    <mergeCell ref="C180:J180"/>
    <mergeCell ref="K180:N180"/>
    <mergeCell ref="A181:A184"/>
    <mergeCell ref="B181:B184"/>
    <mergeCell ref="J181:J184"/>
    <mergeCell ref="C173:J173"/>
    <mergeCell ref="K173:N173"/>
    <mergeCell ref="A174:A177"/>
    <mergeCell ref="B174:B177"/>
    <mergeCell ref="J174:J177"/>
    <mergeCell ref="A165:A168"/>
    <mergeCell ref="C165:C168"/>
    <mergeCell ref="J165:J168"/>
    <mergeCell ref="B166:B168"/>
    <mergeCell ref="A170:N170"/>
    <mergeCell ref="A171:A172"/>
    <mergeCell ref="A157:N157"/>
    <mergeCell ref="A158:A159"/>
    <mergeCell ref="C160:J160"/>
    <mergeCell ref="K160:N160"/>
    <mergeCell ref="A161:A164"/>
    <mergeCell ref="B161:B164"/>
    <mergeCell ref="J161:J164"/>
    <mergeCell ref="A149:A150"/>
    <mergeCell ref="C151:J151"/>
    <mergeCell ref="K151:N151"/>
    <mergeCell ref="A152:A155"/>
    <mergeCell ref="B152:B155"/>
    <mergeCell ref="J152:J155"/>
    <mergeCell ref="C144:J144"/>
    <mergeCell ref="K144:N144"/>
    <mergeCell ref="A145:A148"/>
    <mergeCell ref="B145:B148"/>
    <mergeCell ref="J145:J148"/>
    <mergeCell ref="A136:A139"/>
    <mergeCell ref="C136:C139"/>
    <mergeCell ref="J136:J139"/>
    <mergeCell ref="B137:B139"/>
    <mergeCell ref="A141:N141"/>
    <mergeCell ref="A142:A143"/>
    <mergeCell ref="A128:N128"/>
    <mergeCell ref="A129:A130"/>
    <mergeCell ref="C131:J131"/>
    <mergeCell ref="K131:N131"/>
    <mergeCell ref="A132:A135"/>
    <mergeCell ref="B132:B135"/>
    <mergeCell ref="J132:J135"/>
    <mergeCell ref="A120:A121"/>
    <mergeCell ref="C122:J122"/>
    <mergeCell ref="K122:N122"/>
    <mergeCell ref="A123:A126"/>
    <mergeCell ref="B123:B126"/>
    <mergeCell ref="J123:J126"/>
    <mergeCell ref="C115:J115"/>
    <mergeCell ref="K115:N115"/>
    <mergeCell ref="A116:A119"/>
    <mergeCell ref="B116:B119"/>
    <mergeCell ref="J116:J119"/>
    <mergeCell ref="A107:A110"/>
    <mergeCell ref="C107:C110"/>
    <mergeCell ref="J107:J110"/>
    <mergeCell ref="B108:B110"/>
    <mergeCell ref="A112:N112"/>
    <mergeCell ref="A113:A114"/>
    <mergeCell ref="A99:N99"/>
    <mergeCell ref="A100:A101"/>
    <mergeCell ref="C102:J102"/>
    <mergeCell ref="K102:N102"/>
    <mergeCell ref="A103:A106"/>
    <mergeCell ref="B103:B106"/>
    <mergeCell ref="J103:J106"/>
    <mergeCell ref="A91:A92"/>
    <mergeCell ref="C93:J93"/>
    <mergeCell ref="K93:N93"/>
    <mergeCell ref="A94:A97"/>
    <mergeCell ref="B94:B97"/>
    <mergeCell ref="J94:J97"/>
    <mergeCell ref="C86:J86"/>
    <mergeCell ref="K86:N86"/>
    <mergeCell ref="A87:A90"/>
    <mergeCell ref="B87:B90"/>
    <mergeCell ref="J87:J90"/>
    <mergeCell ref="A78:A81"/>
    <mergeCell ref="C78:C81"/>
    <mergeCell ref="J78:J81"/>
    <mergeCell ref="B79:B81"/>
    <mergeCell ref="A83:N83"/>
    <mergeCell ref="A84:A85"/>
    <mergeCell ref="A71:A72"/>
    <mergeCell ref="C73:J73"/>
    <mergeCell ref="K73:N73"/>
    <mergeCell ref="A74:A77"/>
    <mergeCell ref="B74:B77"/>
    <mergeCell ref="J74:J77"/>
    <mergeCell ref="K64:N64"/>
    <mergeCell ref="A65:A68"/>
    <mergeCell ref="B65:B68"/>
    <mergeCell ref="J65:J68"/>
    <mergeCell ref="A70:N70"/>
    <mergeCell ref="A62:A63"/>
    <mergeCell ref="C64:J64"/>
    <mergeCell ref="A48:A49"/>
    <mergeCell ref="A50:A51"/>
    <mergeCell ref="A52:A53"/>
    <mergeCell ref="A54:N54"/>
    <mergeCell ref="A55:A56"/>
    <mergeCell ref="C57:J57"/>
    <mergeCell ref="K57:N57"/>
    <mergeCell ref="A46:A47"/>
    <mergeCell ref="A32:N32"/>
    <mergeCell ref="A33:A34"/>
    <mergeCell ref="C35:J35"/>
    <mergeCell ref="K35:N35"/>
    <mergeCell ref="A36:A39"/>
    <mergeCell ref="B36:B39"/>
    <mergeCell ref="J36:J39"/>
    <mergeCell ref="A58:A61"/>
    <mergeCell ref="B58:B61"/>
    <mergeCell ref="J58:J61"/>
    <mergeCell ref="A16:N16"/>
    <mergeCell ref="A17:A18"/>
    <mergeCell ref="C19:J19"/>
    <mergeCell ref="K19:N19"/>
    <mergeCell ref="A20:A23"/>
    <mergeCell ref="B20:B23"/>
    <mergeCell ref="J20:J23"/>
    <mergeCell ref="A5:A8"/>
    <mergeCell ref="A45:N45"/>
    <mergeCell ref="A40:A43"/>
    <mergeCell ref="C40:C43"/>
    <mergeCell ref="J40:J43"/>
    <mergeCell ref="B41:B43"/>
    <mergeCell ref="A24:A25"/>
    <mergeCell ref="C26:J26"/>
    <mergeCell ref="K26:N26"/>
    <mergeCell ref="A27:A30"/>
    <mergeCell ref="B27:B30"/>
    <mergeCell ref="J27:J30"/>
    <mergeCell ref="B5:B8"/>
    <mergeCell ref="C5:C8"/>
    <mergeCell ref="J5:J8"/>
    <mergeCell ref="A10:A13"/>
    <mergeCell ref="B10:B13"/>
    <mergeCell ref="C10:C13"/>
    <mergeCell ref="J10:J13"/>
    <mergeCell ref="A2:J2"/>
    <mergeCell ref="K2:N2"/>
    <mergeCell ref="C3:D3"/>
    <mergeCell ref="E3:I3"/>
    <mergeCell ref="J3:J4"/>
    <mergeCell ref="L3:M3"/>
    <mergeCell ref="N3:N4"/>
  </mergeCells>
  <pageMargins left="0.19685039370078741" right="0.19685039370078741" top="0.19685039370078741" bottom="0.19685039370078741" header="0.15748031496062992" footer="0.15748031496062992"/>
  <pageSetup paperSize="9" scale="44" fitToHeight="0" orientation="landscape" r:id="rId1"/>
</worksheet>
</file>

<file path=docProps/app.xml><?xml version="1.0" encoding="utf-8"?>
<Properties xmlns="http://schemas.openxmlformats.org/officeDocument/2006/extended-properties" xmlns:vt="http://schemas.openxmlformats.org/officeDocument/2006/docPropsVTypes">
  <Template/>
  <TotalTime>2</TotalTime>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4</vt:i4>
      </vt:variant>
    </vt:vector>
  </HeadingPairs>
  <TitlesOfParts>
    <vt:vector size="7" baseType="lpstr">
      <vt:lpstr>Приложение 1 (ОТЧЕТНЫЙ ПЕРИОД) </vt:lpstr>
      <vt:lpstr>Приложение 2 (СВОД)</vt:lpstr>
      <vt:lpstr>ЗАВЕРШЕННЫЕ МЕРОПРИЯТИЯ</vt:lpstr>
      <vt:lpstr>'ЗАВЕРШЕННЫЕ МЕРОПРИЯТИЯ'!Заголовки_для_печати</vt:lpstr>
      <vt:lpstr>'Приложение 1 (ОТЧЕТНЫЙ ПЕРИОД) '!Заголовки_для_печати</vt:lpstr>
      <vt:lpstr>'Приложение 2 (СВОД)'!Заголовки_для_печати</vt:lpstr>
      <vt:lpstr>'Приложение 2 (СВОД)'!Область_печати</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Митрофанова Екатерина Вадимовна</dc:creator>
  <dc:description/>
  <cp:lastModifiedBy>GrebEV</cp:lastModifiedBy>
  <cp:revision>3</cp:revision>
  <cp:lastPrinted>2021-01-27T04:07:55Z</cp:lastPrinted>
  <dcterms:created xsi:type="dcterms:W3CDTF">2018-11-23T05:25:27Z</dcterms:created>
  <dcterms:modified xsi:type="dcterms:W3CDTF">2021-01-27T04:08:54Z</dcterms:modified>
  <dc:language>ru-RU</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14.0300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y fmtid="{D5CDD505-2E9C-101B-9397-08002B2CF9AE}" pid="8" name="WorkbookGuid">
    <vt:lpwstr>8bdba8e8-9164-4f51-a7c8-3f08107642d0</vt:lpwstr>
  </property>
</Properties>
</file>