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rebEV\Searches\Desktop\"/>
    </mc:Choice>
  </mc:AlternateContent>
  <bookViews>
    <workbookView xWindow="0" yWindow="0" windowWidth="19200" windowHeight="11385" tabRatio="500"/>
  </bookViews>
  <sheets>
    <sheet name="Приложение 1 (ОТЧЕТНЫЙ ПЕРИОД) " sheetId="3" r:id="rId1"/>
    <sheet name="Приложение 2 (СВОД)" sheetId="4" r:id="rId2"/>
  </sheets>
  <definedNames>
    <definedName name="_xlnm.Print_Titles" localSheetId="0">'Приложение 1 (ОТЧЕТНЫЙ ПЕРИОД) '!$3:$4</definedName>
    <definedName name="_xlnm.Print_Titles" localSheetId="1">'Приложение 2 (СВОД)'!$3:$4</definedName>
    <definedName name="_xlnm.Print_Area" localSheetId="1">'Приложение 2 (СВОД)'!$A$1:$N$139</definedName>
  </definedNames>
  <calcPr calcId="152511"/>
  <extLst>
    <ext xmlns:loext="http://schemas.libreoffice.org/" uri="{7626C862-2A13-11E5-B345-FEFF819CDC9F}">
      <loext:extCalcPr stringRefSyntax="ExcelA1"/>
    </ext>
  </extLst>
</workbook>
</file>

<file path=xl/calcChain.xml><?xml version="1.0" encoding="utf-8"?>
<calcChain xmlns="http://schemas.openxmlformats.org/spreadsheetml/2006/main">
  <c r="N170" i="3" l="1"/>
  <c r="N169" i="3"/>
  <c r="N168" i="3"/>
  <c r="M169" i="3"/>
  <c r="M170" i="3"/>
  <c r="M168" i="3"/>
  <c r="F170" i="3"/>
  <c r="G170" i="3"/>
  <c r="H170" i="3"/>
  <c r="I170" i="3"/>
  <c r="F169" i="3"/>
  <c r="G169" i="3"/>
  <c r="H169" i="3"/>
  <c r="I169" i="3"/>
  <c r="F168" i="3"/>
  <c r="G168" i="3"/>
  <c r="H168" i="3"/>
  <c r="I168" i="3"/>
  <c r="E169" i="3"/>
  <c r="E170" i="3"/>
  <c r="E168" i="3"/>
  <c r="N144" i="3"/>
  <c r="E143" i="3"/>
  <c r="N146" i="3"/>
  <c r="N145" i="3"/>
  <c r="M143" i="3"/>
  <c r="L143" i="3"/>
  <c r="K143" i="3"/>
  <c r="I143" i="3"/>
  <c r="H143" i="3"/>
  <c r="G143" i="3"/>
  <c r="F143" i="3"/>
  <c r="N143" i="3"/>
  <c r="M293" i="3" l="1"/>
  <c r="M294" i="3"/>
  <c r="M292" i="3"/>
  <c r="L293" i="3"/>
  <c r="L294" i="3"/>
  <c r="L292" i="3"/>
  <c r="K293" i="3"/>
  <c r="K294" i="3"/>
  <c r="K292" i="3"/>
  <c r="F294" i="3"/>
  <c r="G294" i="3"/>
  <c r="H294" i="3"/>
  <c r="I294" i="3"/>
  <c r="F293" i="3"/>
  <c r="G293" i="3"/>
  <c r="H293" i="3"/>
  <c r="I293" i="3"/>
  <c r="F292" i="3"/>
  <c r="G292" i="3"/>
  <c r="H292" i="3"/>
  <c r="I292" i="3"/>
  <c r="E293" i="3"/>
  <c r="E294" i="3"/>
  <c r="E292" i="3"/>
  <c r="E254" i="3"/>
  <c r="F139" i="3" l="1"/>
  <c r="E85" i="3" l="1"/>
  <c r="L30" i="3" l="1"/>
  <c r="E22" i="3"/>
  <c r="F22" i="3"/>
  <c r="G22" i="3"/>
  <c r="H22" i="3"/>
  <c r="I22" i="3"/>
  <c r="K22" i="3"/>
  <c r="L22" i="3"/>
  <c r="M22" i="3"/>
  <c r="N23" i="3"/>
  <c r="N24" i="3"/>
  <c r="N25" i="3"/>
  <c r="E26" i="3"/>
  <c r="F26" i="3"/>
  <c r="G26" i="3"/>
  <c r="H26" i="3"/>
  <c r="I26" i="3"/>
  <c r="K26" i="3"/>
  <c r="L26" i="3"/>
  <c r="M26" i="3"/>
  <c r="N27" i="3"/>
  <c r="N28" i="3"/>
  <c r="N29" i="3"/>
  <c r="E18" i="3"/>
  <c r="F18" i="3"/>
  <c r="G18" i="3"/>
  <c r="H18" i="3"/>
  <c r="I18" i="3"/>
  <c r="E31" i="3"/>
  <c r="E32" i="3"/>
  <c r="E33" i="3"/>
  <c r="F31" i="3"/>
  <c r="F32" i="3"/>
  <c r="F33" i="3"/>
  <c r="G31" i="3"/>
  <c r="G32" i="3"/>
  <c r="G33" i="3"/>
  <c r="H31" i="3"/>
  <c r="I31" i="3"/>
  <c r="H32" i="3"/>
  <c r="I32" i="3"/>
  <c r="H33" i="3"/>
  <c r="I33" i="3"/>
  <c r="M31" i="3"/>
  <c r="M32" i="3"/>
  <c r="M33" i="3"/>
  <c r="N22" i="3" l="1"/>
  <c r="N26" i="3"/>
  <c r="M30" i="3"/>
  <c r="N141" i="3"/>
  <c r="L167" i="3"/>
  <c r="N154" i="3"/>
  <c r="N153" i="3"/>
  <c r="N152" i="3"/>
  <c r="M151" i="3"/>
  <c r="L151" i="3"/>
  <c r="K151" i="3"/>
  <c r="N150" i="3"/>
  <c r="N149" i="3"/>
  <c r="N148" i="3"/>
  <c r="M147" i="3"/>
  <c r="L147" i="3"/>
  <c r="K147" i="3"/>
  <c r="I151" i="3"/>
  <c r="H151" i="3"/>
  <c r="G151" i="3"/>
  <c r="F151" i="3"/>
  <c r="E151" i="3"/>
  <c r="I147" i="3"/>
  <c r="H147" i="3"/>
  <c r="G147" i="3"/>
  <c r="F147" i="3"/>
  <c r="E147" i="3"/>
  <c r="N140" i="3"/>
  <c r="N142" i="3"/>
  <c r="M139" i="3"/>
  <c r="L139" i="3"/>
  <c r="K139" i="3"/>
  <c r="G139" i="3"/>
  <c r="H139" i="3"/>
  <c r="I139" i="3"/>
  <c r="E139" i="3"/>
  <c r="E155" i="3"/>
  <c r="F295" i="3"/>
  <c r="N151" i="3" l="1"/>
  <c r="N147" i="3"/>
  <c r="N139" i="3"/>
  <c r="N167" i="3" l="1"/>
  <c r="M131" i="3"/>
  <c r="M130" i="3"/>
  <c r="M129" i="3"/>
  <c r="I130" i="3"/>
  <c r="I131" i="3"/>
  <c r="I129" i="3"/>
  <c r="H130" i="3"/>
  <c r="H131" i="3"/>
  <c r="H128" i="3" s="1"/>
  <c r="H129" i="3"/>
  <c r="G130" i="3"/>
  <c r="G131" i="3"/>
  <c r="G129" i="3"/>
  <c r="F130" i="3"/>
  <c r="F131" i="3"/>
  <c r="F129" i="3"/>
  <c r="F128" i="3"/>
  <c r="E130" i="3"/>
  <c r="E131" i="3"/>
  <c r="E129" i="3"/>
  <c r="M120" i="3"/>
  <c r="M119" i="3"/>
  <c r="M118" i="3"/>
  <c r="F120" i="3"/>
  <c r="G120" i="3"/>
  <c r="H120" i="3"/>
  <c r="I120" i="3"/>
  <c r="F119" i="3"/>
  <c r="G119" i="3"/>
  <c r="H119" i="3"/>
  <c r="I119" i="3"/>
  <c r="F118" i="3"/>
  <c r="G118" i="3"/>
  <c r="H118" i="3"/>
  <c r="I118" i="3"/>
  <c r="E118" i="3"/>
  <c r="E120" i="3"/>
  <c r="E119" i="3"/>
  <c r="N116" i="3"/>
  <c r="N115" i="3"/>
  <c r="N114" i="3"/>
  <c r="M113" i="3"/>
  <c r="L113" i="3"/>
  <c r="K113" i="3"/>
  <c r="I113" i="3"/>
  <c r="H113" i="3"/>
  <c r="G113" i="3"/>
  <c r="F113" i="3"/>
  <c r="E113" i="3"/>
  <c r="N113" i="3" s="1"/>
  <c r="B118" i="3"/>
  <c r="N130" i="3" l="1"/>
  <c r="G128" i="3"/>
  <c r="I128" i="3"/>
  <c r="N118" i="3"/>
  <c r="E117" i="3"/>
  <c r="F95" i="3"/>
  <c r="E90" i="3" l="1"/>
  <c r="E167" i="3" l="1"/>
  <c r="M250" i="3" l="1"/>
  <c r="M251" i="3"/>
  <c r="M249" i="3"/>
  <c r="G249" i="3"/>
  <c r="G251" i="3"/>
  <c r="H251" i="3"/>
  <c r="I251" i="3"/>
  <c r="G250" i="3"/>
  <c r="H250" i="3"/>
  <c r="I250" i="3"/>
  <c r="F250" i="3"/>
  <c r="F251" i="3"/>
  <c r="F249" i="3"/>
  <c r="H249" i="3"/>
  <c r="I249" i="3"/>
  <c r="E251" i="3"/>
  <c r="N251" i="3" s="1"/>
  <c r="E250" i="3"/>
  <c r="E249" i="3"/>
  <c r="E248" i="3" s="1"/>
  <c r="N235" i="3"/>
  <c r="N237" i="3"/>
  <c r="N236" i="3"/>
  <c r="M234" i="3"/>
  <c r="M230" i="3"/>
  <c r="L234" i="3"/>
  <c r="K234" i="3"/>
  <c r="K230" i="3"/>
  <c r="F234" i="3"/>
  <c r="G234" i="3"/>
  <c r="H234" i="3"/>
  <c r="I234" i="3"/>
  <c r="E234" i="3"/>
  <c r="N234" i="3" l="1"/>
  <c r="N250" i="3"/>
  <c r="N249" i="3"/>
  <c r="F299" i="3"/>
  <c r="E299" i="3"/>
  <c r="G299" i="3"/>
  <c r="H299" i="3"/>
  <c r="I299" i="3"/>
  <c r="N302" i="3"/>
  <c r="N300" i="3"/>
  <c r="N301" i="3"/>
  <c r="M299" i="3"/>
  <c r="L299" i="3"/>
  <c r="K299" i="3"/>
  <c r="N299" i="3" s="1"/>
  <c r="N296" i="3"/>
  <c r="E295" i="3"/>
  <c r="N248" i="3" l="1"/>
  <c r="N292" i="3"/>
  <c r="E291" i="3"/>
  <c r="N294" i="3"/>
  <c r="N293" i="3"/>
  <c r="M85" i="3" l="1"/>
  <c r="M86" i="3"/>
  <c r="M84" i="3"/>
  <c r="E95" i="3"/>
  <c r="F86" i="3"/>
  <c r="G86" i="3"/>
  <c r="H86" i="3"/>
  <c r="I86" i="3"/>
  <c r="F85" i="3"/>
  <c r="G85" i="3"/>
  <c r="H85" i="3"/>
  <c r="I85" i="3"/>
  <c r="F84" i="3"/>
  <c r="G84" i="3"/>
  <c r="H84" i="3"/>
  <c r="I84" i="3"/>
  <c r="E86" i="3"/>
  <c r="E84" i="3"/>
  <c r="G83" i="3" l="1"/>
  <c r="N85" i="3"/>
  <c r="N84" i="3"/>
  <c r="K71" i="3"/>
  <c r="N70" i="3"/>
  <c r="N69" i="3"/>
  <c r="N68" i="3"/>
  <c r="M67" i="3"/>
  <c r="L67" i="3"/>
  <c r="K67" i="3"/>
  <c r="I67" i="3"/>
  <c r="H67" i="3"/>
  <c r="G67" i="3"/>
  <c r="F67" i="3"/>
  <c r="E67" i="3"/>
  <c r="N67" i="3" l="1"/>
  <c r="E83" i="3"/>
  <c r="L117" i="3" l="1"/>
  <c r="H291" i="3" l="1"/>
  <c r="N304" i="3"/>
  <c r="M303" i="3"/>
  <c r="M260" i="3"/>
  <c r="M261" i="3"/>
  <c r="M259" i="3"/>
  <c r="F261" i="3"/>
  <c r="G261" i="3"/>
  <c r="H261" i="3"/>
  <c r="I261" i="3"/>
  <c r="F260" i="3"/>
  <c r="G260" i="3"/>
  <c r="H260" i="3"/>
  <c r="I260" i="3"/>
  <c r="F259" i="3"/>
  <c r="G259" i="3"/>
  <c r="H259" i="3"/>
  <c r="I259" i="3"/>
  <c r="E260" i="3"/>
  <c r="E261" i="3"/>
  <c r="E259" i="3"/>
  <c r="M291" i="3" l="1"/>
  <c r="N241" i="3"/>
  <c r="N240" i="3"/>
  <c r="N239" i="3"/>
  <c r="M238" i="3"/>
  <c r="L238" i="3"/>
  <c r="K238" i="3"/>
  <c r="I238" i="3"/>
  <c r="H238" i="3"/>
  <c r="G238" i="3"/>
  <c r="F238" i="3"/>
  <c r="E238" i="3"/>
  <c r="N158" i="3"/>
  <c r="N157" i="3"/>
  <c r="N156" i="3"/>
  <c r="M155" i="3"/>
  <c r="L155" i="3"/>
  <c r="K155" i="3"/>
  <c r="I155" i="3"/>
  <c r="H155" i="3"/>
  <c r="G155" i="3"/>
  <c r="F155" i="3"/>
  <c r="N138" i="3"/>
  <c r="N137" i="3"/>
  <c r="N136" i="3"/>
  <c r="M135" i="3"/>
  <c r="L135" i="3"/>
  <c r="K135" i="3"/>
  <c r="I135" i="3"/>
  <c r="H135" i="3"/>
  <c r="G135" i="3"/>
  <c r="F135" i="3"/>
  <c r="E135" i="3"/>
  <c r="N155" i="3" l="1"/>
  <c r="N238" i="3"/>
  <c r="N135" i="3"/>
  <c r="N110" i="3"/>
  <c r="N109" i="3"/>
  <c r="N108" i="3"/>
  <c r="M107" i="3"/>
  <c r="L107" i="3"/>
  <c r="K107" i="3"/>
  <c r="I107" i="3"/>
  <c r="H107" i="3"/>
  <c r="G107" i="3"/>
  <c r="F107" i="3"/>
  <c r="E107" i="3"/>
  <c r="N104" i="3"/>
  <c r="N103" i="3"/>
  <c r="N102" i="3"/>
  <c r="M101" i="3"/>
  <c r="L101" i="3"/>
  <c r="K101" i="3"/>
  <c r="I101" i="3"/>
  <c r="H101" i="3"/>
  <c r="G101" i="3"/>
  <c r="F101" i="3"/>
  <c r="E101" i="3"/>
  <c r="M83" i="3"/>
  <c r="N82" i="3"/>
  <c r="N81" i="3"/>
  <c r="N80" i="3"/>
  <c r="M79" i="3"/>
  <c r="L79" i="3"/>
  <c r="K79" i="3"/>
  <c r="I79" i="3"/>
  <c r="H79" i="3"/>
  <c r="G79" i="3"/>
  <c r="F79" i="3"/>
  <c r="E79" i="3"/>
  <c r="N78" i="3"/>
  <c r="N77" i="3"/>
  <c r="N76" i="3"/>
  <c r="M75" i="3"/>
  <c r="L75" i="3"/>
  <c r="K75" i="3"/>
  <c r="I75" i="3"/>
  <c r="H75" i="3"/>
  <c r="G75" i="3"/>
  <c r="F75" i="3"/>
  <c r="E75" i="3"/>
  <c r="N74" i="3"/>
  <c r="N73" i="3"/>
  <c r="N72" i="3"/>
  <c r="M71" i="3"/>
  <c r="L71" i="3"/>
  <c r="I71" i="3"/>
  <c r="H71" i="3"/>
  <c r="G71" i="3"/>
  <c r="F71" i="3"/>
  <c r="E71" i="3"/>
  <c r="N66" i="3"/>
  <c r="N65" i="3"/>
  <c r="N64" i="3"/>
  <c r="M63" i="3"/>
  <c r="L63" i="3"/>
  <c r="K63" i="3"/>
  <c r="I63" i="3"/>
  <c r="H63" i="3"/>
  <c r="G63" i="3"/>
  <c r="F63" i="3"/>
  <c r="E63" i="3"/>
  <c r="E11" i="3"/>
  <c r="E6" i="3" s="1"/>
  <c r="N107" i="3" l="1"/>
  <c r="N101" i="3"/>
  <c r="N75" i="3"/>
  <c r="N71" i="3"/>
  <c r="N79" i="3"/>
  <c r="N63" i="3"/>
  <c r="E30" i="3"/>
  <c r="M3" i="4" l="1"/>
  <c r="A132" i="4" l="1"/>
  <c r="Y145" i="4" l="1"/>
  <c r="A281" i="3" l="1"/>
  <c r="A258" i="3"/>
  <c r="A248" i="3"/>
  <c r="A223" i="3"/>
  <c r="A212" i="3"/>
  <c r="A190" i="3"/>
  <c r="A167" i="3"/>
  <c r="A128" i="3"/>
  <c r="A117" i="3"/>
  <c r="A83" i="3"/>
  <c r="A56" i="3"/>
  <c r="A30" i="3"/>
  <c r="R144" i="4" l="1"/>
  <c r="W145" i="4"/>
  <c r="X145" i="4"/>
  <c r="S145" i="4"/>
  <c r="S18" i="4"/>
  <c r="S150" i="4" s="1"/>
  <c r="R18" i="4"/>
  <c r="R150" i="4" s="1"/>
  <c r="K3" i="4"/>
  <c r="L4" i="4"/>
  <c r="M4" i="4"/>
  <c r="K4" i="4"/>
  <c r="F4" i="4"/>
  <c r="U4" i="4" s="1"/>
  <c r="U145" i="4" s="1"/>
  <c r="G4" i="4"/>
  <c r="V4" i="4" s="1"/>
  <c r="V145" i="4" s="1"/>
  <c r="H4" i="4"/>
  <c r="I4" i="4"/>
  <c r="E4" i="4"/>
  <c r="T4" i="4" s="1"/>
  <c r="T145" i="4" s="1"/>
  <c r="K135" i="4" l="1"/>
  <c r="L135" i="4"/>
  <c r="M135" i="4"/>
  <c r="K136" i="4"/>
  <c r="L136" i="4"/>
  <c r="M136" i="4"/>
  <c r="K137" i="4"/>
  <c r="L137" i="4"/>
  <c r="M137" i="4"/>
  <c r="E135" i="4"/>
  <c r="F135" i="4"/>
  <c r="G135" i="4"/>
  <c r="H135" i="4"/>
  <c r="I135" i="4"/>
  <c r="E136" i="4"/>
  <c r="F136" i="4"/>
  <c r="G136" i="4"/>
  <c r="H136" i="4"/>
  <c r="I136" i="4"/>
  <c r="E137" i="4"/>
  <c r="F137" i="4"/>
  <c r="G137" i="4"/>
  <c r="H137" i="4"/>
  <c r="I137" i="4"/>
  <c r="N137" i="4"/>
  <c r="N135" i="4"/>
  <c r="K291" i="3"/>
  <c r="K134" i="4" s="1"/>
  <c r="F291" i="3"/>
  <c r="F134" i="4" s="1"/>
  <c r="G291" i="3"/>
  <c r="G134" i="4" s="1"/>
  <c r="H134" i="4"/>
  <c r="I291" i="3"/>
  <c r="I134" i="4" s="1"/>
  <c r="E134" i="4"/>
  <c r="N136" i="4" l="1"/>
  <c r="N291" i="3"/>
  <c r="N284" i="3"/>
  <c r="N283" i="3"/>
  <c r="N282" i="3"/>
  <c r="N261" i="3"/>
  <c r="N260" i="3"/>
  <c r="N259" i="3"/>
  <c r="N226" i="3"/>
  <c r="N225" i="3"/>
  <c r="N224" i="3"/>
  <c r="N215" i="3"/>
  <c r="N214" i="3"/>
  <c r="N213" i="3"/>
  <c r="N193" i="3"/>
  <c r="N192" i="3"/>
  <c r="N191" i="3"/>
  <c r="N131" i="3"/>
  <c r="N129" i="3"/>
  <c r="N120" i="3"/>
  <c r="N119" i="3"/>
  <c r="N86" i="3"/>
  <c r="N83" i="3" s="1"/>
  <c r="N59" i="3"/>
  <c r="N58" i="3"/>
  <c r="N57" i="3"/>
  <c r="N32" i="3"/>
  <c r="N33" i="3"/>
  <c r="N31" i="3"/>
  <c r="N128" i="3" l="1"/>
  <c r="N117" i="3"/>
  <c r="N281" i="3"/>
  <c r="N223" i="3"/>
  <c r="N212" i="3"/>
  <c r="N258" i="3"/>
  <c r="N190" i="3"/>
  <c r="N56" i="3"/>
  <c r="L11" i="3"/>
  <c r="M11" i="3"/>
  <c r="L12" i="3"/>
  <c r="M12" i="3"/>
  <c r="L13" i="3"/>
  <c r="M13" i="3"/>
  <c r="K13" i="3"/>
  <c r="K12" i="3"/>
  <c r="K11" i="3"/>
  <c r="F11" i="3"/>
  <c r="G11" i="3"/>
  <c r="H11" i="3"/>
  <c r="I11" i="3"/>
  <c r="F12" i="3"/>
  <c r="G12" i="3"/>
  <c r="H12" i="3"/>
  <c r="I12" i="3"/>
  <c r="F13" i="3"/>
  <c r="G13" i="3"/>
  <c r="H13" i="3"/>
  <c r="I13" i="3"/>
  <c r="E13" i="3"/>
  <c r="E12" i="3"/>
  <c r="K44" i="4"/>
  <c r="L44" i="4"/>
  <c r="M44" i="4"/>
  <c r="N44" i="4"/>
  <c r="K45" i="4"/>
  <c r="L45" i="4"/>
  <c r="M45" i="4"/>
  <c r="N45" i="4"/>
  <c r="K46" i="4"/>
  <c r="L46" i="4"/>
  <c r="M46" i="4"/>
  <c r="N46" i="4"/>
  <c r="N43" i="4"/>
  <c r="E44" i="4"/>
  <c r="F44" i="4"/>
  <c r="G44" i="4"/>
  <c r="H44" i="4"/>
  <c r="I44" i="4"/>
  <c r="E45" i="4"/>
  <c r="F45" i="4"/>
  <c r="G45" i="4"/>
  <c r="H45" i="4"/>
  <c r="I45" i="4"/>
  <c r="E46" i="4"/>
  <c r="F46" i="4"/>
  <c r="G46" i="4"/>
  <c r="H46" i="4"/>
  <c r="I46" i="4"/>
  <c r="K50" i="4" l="1"/>
  <c r="L50" i="4"/>
  <c r="M50" i="4"/>
  <c r="N50" i="4"/>
  <c r="K51" i="4"/>
  <c r="L51" i="4"/>
  <c r="M51" i="4"/>
  <c r="N51" i="4"/>
  <c r="K52" i="4"/>
  <c r="L52" i="4"/>
  <c r="M52" i="4"/>
  <c r="N52" i="4"/>
  <c r="K53" i="4"/>
  <c r="L53" i="4"/>
  <c r="M53" i="4"/>
  <c r="N53" i="4"/>
  <c r="K54" i="4"/>
  <c r="L54" i="4"/>
  <c r="M54" i="4"/>
  <c r="N54" i="4"/>
  <c r="K55" i="4"/>
  <c r="L55" i="4"/>
  <c r="M55" i="4"/>
  <c r="N55" i="4"/>
  <c r="K56" i="4"/>
  <c r="L56" i="4"/>
  <c r="M56" i="4"/>
  <c r="N56" i="4"/>
  <c r="K57" i="4"/>
  <c r="L57" i="4"/>
  <c r="M57" i="4"/>
  <c r="N57" i="4"/>
  <c r="E51" i="4"/>
  <c r="F51" i="4"/>
  <c r="G51" i="4"/>
  <c r="H51" i="4"/>
  <c r="I51" i="4"/>
  <c r="E52" i="4"/>
  <c r="F52" i="4"/>
  <c r="G52" i="4"/>
  <c r="H52" i="4"/>
  <c r="I52" i="4"/>
  <c r="E53" i="4"/>
  <c r="F53" i="4"/>
  <c r="G53" i="4"/>
  <c r="H53" i="4"/>
  <c r="I53" i="4"/>
  <c r="E54" i="4"/>
  <c r="F54" i="4"/>
  <c r="G54" i="4"/>
  <c r="H54" i="4"/>
  <c r="I54" i="4"/>
  <c r="E55" i="4"/>
  <c r="F55" i="4"/>
  <c r="G55" i="4"/>
  <c r="H55" i="4"/>
  <c r="I55" i="4"/>
  <c r="E56" i="4"/>
  <c r="F56" i="4"/>
  <c r="G56" i="4"/>
  <c r="H56" i="4"/>
  <c r="I56" i="4"/>
  <c r="E57" i="4"/>
  <c r="F57" i="4"/>
  <c r="G57" i="4"/>
  <c r="H57" i="4"/>
  <c r="I57" i="4"/>
  <c r="F50" i="4"/>
  <c r="G50" i="4"/>
  <c r="H50" i="4"/>
  <c r="I50" i="4"/>
  <c r="E50" i="4"/>
  <c r="B4" i="4" l="1"/>
  <c r="A2" i="4"/>
  <c r="R134" i="4" l="1"/>
  <c r="R202" i="4" s="1"/>
  <c r="S134" i="4"/>
  <c r="S202" i="4" s="1"/>
  <c r="S124" i="4"/>
  <c r="S198" i="4" s="1"/>
  <c r="S117" i="4"/>
  <c r="S194" i="4" s="1"/>
  <c r="S110" i="4"/>
  <c r="S190" i="4" s="1"/>
  <c r="S103" i="4"/>
  <c r="S186" i="4" s="1"/>
  <c r="S96" i="4"/>
  <c r="S182" i="4" s="1"/>
  <c r="S89" i="4"/>
  <c r="S178" i="4" s="1"/>
  <c r="S82" i="4"/>
  <c r="S174" i="4" s="1"/>
  <c r="S75" i="4"/>
  <c r="S170" i="4" s="1"/>
  <c r="S68" i="4"/>
  <c r="S166" i="4" s="1"/>
  <c r="S61" i="4"/>
  <c r="S162" i="4" s="1"/>
  <c r="S43" i="4"/>
  <c r="S158" i="4" s="1"/>
  <c r="R5" i="4"/>
  <c r="R146" i="4" s="1"/>
  <c r="S36" i="4"/>
  <c r="S154" i="4" s="1"/>
  <c r="S5" i="4"/>
  <c r="S146" i="4" s="1"/>
  <c r="R4" i="4"/>
  <c r="R145" i="4" s="1"/>
  <c r="K19" i="4" l="1"/>
  <c r="L19" i="4"/>
  <c r="M19" i="4"/>
  <c r="K20" i="4"/>
  <c r="L20" i="4"/>
  <c r="M20" i="4"/>
  <c r="K21" i="4"/>
  <c r="L21" i="4"/>
  <c r="M21" i="4"/>
  <c r="E19" i="4"/>
  <c r="F19" i="4"/>
  <c r="G19" i="4"/>
  <c r="H19" i="4"/>
  <c r="I19" i="4"/>
  <c r="E20" i="4"/>
  <c r="F20" i="4"/>
  <c r="G20" i="4"/>
  <c r="H20" i="4"/>
  <c r="I20" i="4"/>
  <c r="E21" i="4"/>
  <c r="F21" i="4"/>
  <c r="G21" i="4"/>
  <c r="H21" i="4"/>
  <c r="I21" i="4"/>
  <c r="A124" i="4"/>
  <c r="A117" i="4"/>
  <c r="A103" i="4"/>
  <c r="A96" i="4"/>
  <c r="A89" i="4"/>
  <c r="A82" i="4"/>
  <c r="A75" i="4"/>
  <c r="A68" i="4"/>
  <c r="A61" i="4"/>
  <c r="A43" i="4"/>
  <c r="A36" i="4"/>
  <c r="M22" i="4" l="1"/>
  <c r="L22" i="4"/>
  <c r="K22" i="4"/>
  <c r="I22" i="4"/>
  <c r="H22" i="4"/>
  <c r="G22" i="4"/>
  <c r="F22" i="4"/>
  <c r="E22" i="4"/>
  <c r="V134" i="4"/>
  <c r="T134" i="4"/>
  <c r="T202" i="4" s="1"/>
  <c r="K125" i="4"/>
  <c r="L125" i="4"/>
  <c r="M125" i="4"/>
  <c r="N125" i="4"/>
  <c r="K126" i="4"/>
  <c r="L126" i="4"/>
  <c r="M126" i="4"/>
  <c r="N126" i="4"/>
  <c r="K127" i="4"/>
  <c r="L127" i="4"/>
  <c r="M127" i="4"/>
  <c r="N127" i="4"/>
  <c r="E125" i="4"/>
  <c r="F125" i="4"/>
  <c r="G125" i="4"/>
  <c r="H125" i="4"/>
  <c r="I125" i="4"/>
  <c r="E126" i="4"/>
  <c r="F126" i="4"/>
  <c r="G126" i="4"/>
  <c r="H126" i="4"/>
  <c r="I126" i="4"/>
  <c r="E127" i="4"/>
  <c r="F127" i="4"/>
  <c r="G127" i="4"/>
  <c r="H127" i="4"/>
  <c r="I127" i="4"/>
  <c r="K118" i="4"/>
  <c r="L118" i="4"/>
  <c r="M118" i="4"/>
  <c r="N118" i="4"/>
  <c r="K119" i="4"/>
  <c r="L119" i="4"/>
  <c r="M119" i="4"/>
  <c r="N119" i="4"/>
  <c r="K120" i="4"/>
  <c r="L120" i="4"/>
  <c r="M120" i="4"/>
  <c r="N120" i="4"/>
  <c r="E118" i="4"/>
  <c r="F118" i="4"/>
  <c r="G118" i="4"/>
  <c r="H118" i="4"/>
  <c r="I118" i="4"/>
  <c r="E119" i="4"/>
  <c r="F119" i="4"/>
  <c r="G119" i="4"/>
  <c r="H119" i="4"/>
  <c r="I119" i="4"/>
  <c r="E120" i="4"/>
  <c r="F120" i="4"/>
  <c r="G120" i="4"/>
  <c r="H120" i="4"/>
  <c r="I120" i="4"/>
  <c r="K111" i="4"/>
  <c r="L111" i="4"/>
  <c r="M111" i="4"/>
  <c r="N111" i="4"/>
  <c r="K112" i="4"/>
  <c r="L112" i="4"/>
  <c r="M112" i="4"/>
  <c r="N112" i="4"/>
  <c r="K113" i="4"/>
  <c r="L113" i="4"/>
  <c r="M113" i="4"/>
  <c r="N113" i="4"/>
  <c r="E111" i="4"/>
  <c r="F111" i="4"/>
  <c r="G111" i="4"/>
  <c r="H111" i="4"/>
  <c r="I111" i="4"/>
  <c r="E112" i="4"/>
  <c r="F112" i="4"/>
  <c r="G112" i="4"/>
  <c r="H112" i="4"/>
  <c r="I112" i="4"/>
  <c r="E113" i="4"/>
  <c r="F113" i="4"/>
  <c r="G113" i="4"/>
  <c r="H113" i="4"/>
  <c r="I113" i="4"/>
  <c r="K104" i="4"/>
  <c r="L104" i="4"/>
  <c r="M104" i="4"/>
  <c r="N104" i="4"/>
  <c r="K105" i="4"/>
  <c r="L105" i="4"/>
  <c r="M105" i="4"/>
  <c r="N105" i="4"/>
  <c r="K106" i="4"/>
  <c r="L106" i="4"/>
  <c r="M106" i="4"/>
  <c r="N106" i="4"/>
  <c r="E104" i="4"/>
  <c r="F104" i="4"/>
  <c r="G104" i="4"/>
  <c r="H104" i="4"/>
  <c r="I104" i="4"/>
  <c r="E105" i="4"/>
  <c r="F105" i="4"/>
  <c r="G105" i="4"/>
  <c r="H105" i="4"/>
  <c r="I105" i="4"/>
  <c r="E106" i="4"/>
  <c r="F106" i="4"/>
  <c r="G106" i="4"/>
  <c r="H106" i="4"/>
  <c r="I106" i="4"/>
  <c r="K97" i="4"/>
  <c r="L97" i="4"/>
  <c r="M97" i="4"/>
  <c r="N97" i="4"/>
  <c r="K98" i="4"/>
  <c r="L98" i="4"/>
  <c r="M98" i="4"/>
  <c r="N98" i="4"/>
  <c r="K99" i="4"/>
  <c r="L99" i="4"/>
  <c r="M99" i="4"/>
  <c r="N99" i="4"/>
  <c r="E97" i="4"/>
  <c r="F97" i="4"/>
  <c r="G97" i="4"/>
  <c r="H97" i="4"/>
  <c r="I97" i="4"/>
  <c r="E98" i="4"/>
  <c r="F98" i="4"/>
  <c r="G98" i="4"/>
  <c r="H98" i="4"/>
  <c r="I98" i="4"/>
  <c r="E99" i="4"/>
  <c r="F99" i="4"/>
  <c r="G99" i="4"/>
  <c r="H99" i="4"/>
  <c r="I99" i="4"/>
  <c r="K90" i="4"/>
  <c r="L90" i="4"/>
  <c r="M90" i="4"/>
  <c r="N90" i="4"/>
  <c r="K91" i="4"/>
  <c r="L91" i="4"/>
  <c r="M91" i="4"/>
  <c r="N91" i="4"/>
  <c r="K92" i="4"/>
  <c r="L92" i="4"/>
  <c r="M92" i="4"/>
  <c r="N92" i="4"/>
  <c r="E90" i="4"/>
  <c r="F90" i="4"/>
  <c r="G90" i="4"/>
  <c r="H90" i="4"/>
  <c r="I90" i="4"/>
  <c r="E91" i="4"/>
  <c r="F91" i="4"/>
  <c r="G91" i="4"/>
  <c r="H91" i="4"/>
  <c r="I91" i="4"/>
  <c r="E92" i="4"/>
  <c r="F92" i="4"/>
  <c r="G92" i="4"/>
  <c r="H92" i="4"/>
  <c r="I92" i="4"/>
  <c r="K83" i="4"/>
  <c r="L83" i="4"/>
  <c r="M83" i="4"/>
  <c r="N83" i="4"/>
  <c r="K84" i="4"/>
  <c r="L84" i="4"/>
  <c r="M84" i="4"/>
  <c r="N84" i="4"/>
  <c r="K85" i="4"/>
  <c r="L85" i="4"/>
  <c r="M85" i="4"/>
  <c r="N85" i="4"/>
  <c r="E83" i="4"/>
  <c r="F83" i="4"/>
  <c r="G83" i="4"/>
  <c r="H83" i="4"/>
  <c r="I83" i="4"/>
  <c r="E84" i="4"/>
  <c r="F84" i="4"/>
  <c r="G84" i="4"/>
  <c r="H84" i="4"/>
  <c r="I84" i="4"/>
  <c r="E85" i="4"/>
  <c r="F85" i="4"/>
  <c r="G85" i="4"/>
  <c r="H85" i="4"/>
  <c r="I85" i="4"/>
  <c r="K76" i="4"/>
  <c r="L76" i="4"/>
  <c r="M76" i="4"/>
  <c r="N76" i="4"/>
  <c r="K77" i="4"/>
  <c r="L77" i="4"/>
  <c r="M77" i="4"/>
  <c r="N77" i="4"/>
  <c r="K78" i="4"/>
  <c r="L78" i="4"/>
  <c r="M78" i="4"/>
  <c r="N78" i="4"/>
  <c r="E76" i="4"/>
  <c r="F76" i="4"/>
  <c r="G76" i="4"/>
  <c r="H76" i="4"/>
  <c r="I76" i="4"/>
  <c r="E77" i="4"/>
  <c r="F77" i="4"/>
  <c r="G77" i="4"/>
  <c r="H77" i="4"/>
  <c r="I77" i="4"/>
  <c r="E78" i="4"/>
  <c r="F78" i="4"/>
  <c r="G78" i="4"/>
  <c r="H78" i="4"/>
  <c r="I78" i="4"/>
  <c r="K69" i="4"/>
  <c r="L69" i="4"/>
  <c r="M69" i="4"/>
  <c r="N69" i="4"/>
  <c r="K70" i="4"/>
  <c r="L70" i="4"/>
  <c r="M70" i="4"/>
  <c r="N70" i="4"/>
  <c r="K71" i="4"/>
  <c r="L71" i="4"/>
  <c r="M71" i="4"/>
  <c r="N71" i="4"/>
  <c r="E69" i="4"/>
  <c r="F69" i="4"/>
  <c r="G69" i="4"/>
  <c r="H69" i="4"/>
  <c r="I69" i="4"/>
  <c r="E70" i="4"/>
  <c r="F70" i="4"/>
  <c r="G70" i="4"/>
  <c r="H70" i="4"/>
  <c r="I70" i="4"/>
  <c r="E71" i="4"/>
  <c r="F71" i="4"/>
  <c r="G71" i="4"/>
  <c r="H71" i="4"/>
  <c r="I71" i="4"/>
  <c r="K64" i="4"/>
  <c r="L64" i="4"/>
  <c r="M64" i="4"/>
  <c r="N64" i="4"/>
  <c r="K62" i="4"/>
  <c r="L62" i="4"/>
  <c r="M62" i="4"/>
  <c r="N62" i="4"/>
  <c r="K63" i="4"/>
  <c r="L63" i="4"/>
  <c r="M63" i="4"/>
  <c r="N63" i="4"/>
  <c r="E62" i="4"/>
  <c r="F62" i="4"/>
  <c r="G62" i="4"/>
  <c r="H62" i="4"/>
  <c r="I62" i="4"/>
  <c r="E63" i="4"/>
  <c r="F63" i="4"/>
  <c r="G63" i="4"/>
  <c r="H63" i="4"/>
  <c r="I63" i="4"/>
  <c r="E64" i="4"/>
  <c r="F64" i="4"/>
  <c r="G64" i="4"/>
  <c r="H64" i="4"/>
  <c r="I64" i="4"/>
  <c r="K37" i="4"/>
  <c r="L37" i="4"/>
  <c r="M37" i="4"/>
  <c r="N37" i="4"/>
  <c r="K38" i="4"/>
  <c r="L38" i="4"/>
  <c r="M38" i="4"/>
  <c r="N38" i="4"/>
  <c r="K39" i="4"/>
  <c r="L39" i="4"/>
  <c r="M39" i="4"/>
  <c r="N39" i="4"/>
  <c r="E37" i="4"/>
  <c r="F37" i="4"/>
  <c r="G37" i="4"/>
  <c r="H37" i="4"/>
  <c r="I37" i="4"/>
  <c r="E38" i="4"/>
  <c r="F38" i="4"/>
  <c r="G38" i="4"/>
  <c r="H38" i="4"/>
  <c r="I38" i="4"/>
  <c r="E39" i="4"/>
  <c r="F39" i="4"/>
  <c r="G39" i="4"/>
  <c r="H39" i="4"/>
  <c r="I39" i="4"/>
  <c r="V202" i="4" l="1"/>
  <c r="Y134" i="4"/>
  <c r="Y202" i="4" s="1"/>
  <c r="W134" i="4"/>
  <c r="W202" i="4" s="1"/>
  <c r="U134" i="4"/>
  <c r="U202" i="4" s="1"/>
  <c r="X134" i="4"/>
  <c r="X202" i="4" s="1"/>
  <c r="I27" i="4"/>
  <c r="I32" i="4" s="1"/>
  <c r="G27" i="4"/>
  <c r="G32" i="4" s="1"/>
  <c r="E27" i="4"/>
  <c r="H26" i="4"/>
  <c r="H31" i="4" s="1"/>
  <c r="F26" i="4"/>
  <c r="F31" i="4" s="1"/>
  <c r="I25" i="4"/>
  <c r="G25" i="4"/>
  <c r="E25" i="4"/>
  <c r="M27" i="4"/>
  <c r="M32" i="4" s="1"/>
  <c r="K27" i="4"/>
  <c r="K32" i="4" s="1"/>
  <c r="M26" i="4"/>
  <c r="M31" i="4" s="1"/>
  <c r="K26" i="4"/>
  <c r="K31" i="4" s="1"/>
  <c r="M25" i="4"/>
  <c r="K25" i="4"/>
  <c r="H27" i="4"/>
  <c r="H32" i="4" s="1"/>
  <c r="F27" i="4"/>
  <c r="F32" i="4" s="1"/>
  <c r="I26" i="4"/>
  <c r="I31" i="4" s="1"/>
  <c r="G26" i="4"/>
  <c r="G31" i="4" s="1"/>
  <c r="E26" i="4"/>
  <c r="H25" i="4"/>
  <c r="F25" i="4"/>
  <c r="L27" i="4"/>
  <c r="L32" i="4" s="1"/>
  <c r="L26" i="4"/>
  <c r="L31" i="4" s="1"/>
  <c r="L25" i="4"/>
  <c r="F47" i="4"/>
  <c r="I121" i="4"/>
  <c r="G121" i="4"/>
  <c r="E121" i="4"/>
  <c r="M121" i="4"/>
  <c r="K121" i="4"/>
  <c r="H47" i="4"/>
  <c r="H107" i="4"/>
  <c r="F107" i="4"/>
  <c r="H121" i="4"/>
  <c r="F121" i="4"/>
  <c r="N121" i="4"/>
  <c r="L121" i="4"/>
  <c r="I47" i="4"/>
  <c r="G47" i="4"/>
  <c r="E47" i="4"/>
  <c r="L47" i="4"/>
  <c r="F65" i="4"/>
  <c r="H72" i="4"/>
  <c r="F72" i="4"/>
  <c r="H79" i="4"/>
  <c r="F79" i="4"/>
  <c r="H86" i="4"/>
  <c r="F86" i="4"/>
  <c r="H93" i="4"/>
  <c r="F93" i="4"/>
  <c r="H114" i="4"/>
  <c r="F114" i="4"/>
  <c r="H128" i="4"/>
  <c r="F128" i="4"/>
  <c r="M47" i="4"/>
  <c r="K47" i="4"/>
  <c r="I65" i="4"/>
  <c r="G65" i="4"/>
  <c r="E65" i="4"/>
  <c r="M65" i="4"/>
  <c r="K65" i="4"/>
  <c r="M72" i="4"/>
  <c r="K72" i="4"/>
  <c r="M79" i="4"/>
  <c r="K79" i="4"/>
  <c r="M86" i="4"/>
  <c r="K86" i="4"/>
  <c r="M93" i="4"/>
  <c r="K93" i="4"/>
  <c r="I100" i="4"/>
  <c r="G100" i="4"/>
  <c r="E100" i="4"/>
  <c r="M100" i="4"/>
  <c r="K100" i="4"/>
  <c r="M107" i="4"/>
  <c r="K107" i="4"/>
  <c r="M114" i="4"/>
  <c r="K114" i="4"/>
  <c r="M128" i="4"/>
  <c r="K128" i="4"/>
  <c r="H65" i="4"/>
  <c r="N65" i="4"/>
  <c r="L65" i="4"/>
  <c r="I72" i="4"/>
  <c r="G72" i="4"/>
  <c r="E72" i="4"/>
  <c r="N72" i="4"/>
  <c r="L72" i="4"/>
  <c r="I79" i="4"/>
  <c r="G79" i="4"/>
  <c r="E79" i="4"/>
  <c r="N79" i="4"/>
  <c r="L79" i="4"/>
  <c r="I86" i="4"/>
  <c r="G86" i="4"/>
  <c r="E86" i="4"/>
  <c r="N86" i="4"/>
  <c r="L86" i="4"/>
  <c r="I93" i="4"/>
  <c r="G93" i="4"/>
  <c r="E93" i="4"/>
  <c r="N93" i="4"/>
  <c r="L93" i="4"/>
  <c r="H100" i="4"/>
  <c r="F100" i="4"/>
  <c r="N100" i="4"/>
  <c r="L100" i="4"/>
  <c r="I107" i="4"/>
  <c r="G107" i="4"/>
  <c r="E107" i="4"/>
  <c r="N107" i="4"/>
  <c r="L107" i="4"/>
  <c r="I114" i="4"/>
  <c r="G114" i="4"/>
  <c r="E114" i="4"/>
  <c r="N114" i="4"/>
  <c r="L114" i="4"/>
  <c r="I128" i="4"/>
  <c r="G128" i="4"/>
  <c r="E128" i="4"/>
  <c r="N128" i="4"/>
  <c r="L128" i="4"/>
  <c r="I40" i="4"/>
  <c r="G40" i="4"/>
  <c r="E40" i="4"/>
  <c r="M40" i="4"/>
  <c r="K40" i="4"/>
  <c r="H40" i="4"/>
  <c r="F40" i="4"/>
  <c r="N40" i="4"/>
  <c r="L40" i="4"/>
  <c r="M138" i="4"/>
  <c r="K138" i="4"/>
  <c r="L138" i="4"/>
  <c r="H138" i="4"/>
  <c r="H139" i="4" s="1"/>
  <c r="F138" i="4"/>
  <c r="F139" i="4" s="1"/>
  <c r="I138" i="4"/>
  <c r="I139" i="4" s="1"/>
  <c r="G138" i="4"/>
  <c r="G139" i="4" s="1"/>
  <c r="E138" i="4"/>
  <c r="B83" i="4"/>
  <c r="R82" i="4" s="1"/>
  <c r="R174" i="4" s="1"/>
  <c r="B69" i="4"/>
  <c r="R68" i="4" s="1"/>
  <c r="R166" i="4" s="1"/>
  <c r="B125" i="4"/>
  <c r="R124" i="4" s="1"/>
  <c r="R198" i="4" s="1"/>
  <c r="B118" i="4"/>
  <c r="R117" i="4" s="1"/>
  <c r="R194" i="4" s="1"/>
  <c r="B111" i="4"/>
  <c r="R110" i="4" s="1"/>
  <c r="R190" i="4" s="1"/>
  <c r="B104" i="4"/>
  <c r="R103" i="4" s="1"/>
  <c r="R186" i="4" s="1"/>
  <c r="B97" i="4"/>
  <c r="R96" i="4" s="1"/>
  <c r="R182" i="4" s="1"/>
  <c r="B90" i="4"/>
  <c r="R89" i="4" s="1"/>
  <c r="R178" i="4" s="1"/>
  <c r="B76" i="4"/>
  <c r="R75" i="4" s="1"/>
  <c r="R170" i="4" s="1"/>
  <c r="B62" i="4"/>
  <c r="R61" i="4" s="1"/>
  <c r="R162" i="4" s="1"/>
  <c r="B44" i="4"/>
  <c r="R43" i="4" s="1"/>
  <c r="R158" i="4" s="1"/>
  <c r="B37" i="4"/>
  <c r="R36" i="4" s="1"/>
  <c r="R154" i="4" s="1"/>
  <c r="M8" i="4"/>
  <c r="L8" i="4"/>
  <c r="K8" i="4"/>
  <c r="I8" i="4"/>
  <c r="H8" i="4"/>
  <c r="G8" i="4"/>
  <c r="F8" i="4"/>
  <c r="E8" i="4"/>
  <c r="M7" i="4"/>
  <c r="L7" i="4"/>
  <c r="K7" i="4"/>
  <c r="I7" i="4"/>
  <c r="H7" i="4"/>
  <c r="G7" i="4"/>
  <c r="F7" i="4"/>
  <c r="E7" i="4"/>
  <c r="M6" i="4"/>
  <c r="M5" i="4" s="1"/>
  <c r="L6" i="4"/>
  <c r="K6" i="4"/>
  <c r="I6" i="4"/>
  <c r="I5" i="4" s="1"/>
  <c r="H6" i="4"/>
  <c r="H5" i="4" s="1"/>
  <c r="G6" i="4"/>
  <c r="G5" i="4" s="1"/>
  <c r="F6" i="4"/>
  <c r="E6" i="4"/>
  <c r="K5" i="4"/>
  <c r="B282" i="3"/>
  <c r="N124" i="4"/>
  <c r="M281" i="3"/>
  <c r="M124" i="4" s="1"/>
  <c r="L281" i="3"/>
  <c r="L124" i="4" s="1"/>
  <c r="K281" i="3"/>
  <c r="K124" i="4" s="1"/>
  <c r="I281" i="3"/>
  <c r="I124" i="4" s="1"/>
  <c r="H281" i="3"/>
  <c r="H124" i="4" s="1"/>
  <c r="G281" i="3"/>
  <c r="G124" i="4" s="1"/>
  <c r="F281" i="3"/>
  <c r="F124" i="4" s="1"/>
  <c r="E281" i="3"/>
  <c r="E124" i="4" s="1"/>
  <c r="T124" i="4" s="1"/>
  <c r="T198" i="4" s="1"/>
  <c r="N280" i="3"/>
  <c r="N279" i="3"/>
  <c r="N278" i="3"/>
  <c r="M277" i="3"/>
  <c r="L277" i="3"/>
  <c r="K277" i="3"/>
  <c r="I277" i="3"/>
  <c r="H277" i="3"/>
  <c r="G277" i="3"/>
  <c r="F277" i="3"/>
  <c r="E277" i="3"/>
  <c r="N273" i="3"/>
  <c r="N272" i="3"/>
  <c r="N271" i="3"/>
  <c r="M270" i="3"/>
  <c r="L270" i="3"/>
  <c r="K270" i="3"/>
  <c r="I270" i="3"/>
  <c r="H270" i="3"/>
  <c r="G270" i="3"/>
  <c r="F270" i="3"/>
  <c r="E270" i="3"/>
  <c r="N268" i="3"/>
  <c r="N267" i="3"/>
  <c r="N266" i="3"/>
  <c r="M265" i="3"/>
  <c r="L265" i="3"/>
  <c r="K265" i="3"/>
  <c r="I265" i="3"/>
  <c r="H265" i="3"/>
  <c r="G265" i="3"/>
  <c r="F265" i="3"/>
  <c r="E265" i="3"/>
  <c r="B259" i="3"/>
  <c r="N117" i="4"/>
  <c r="M258" i="3"/>
  <c r="M117" i="4" s="1"/>
  <c r="L258" i="3"/>
  <c r="L117" i="4" s="1"/>
  <c r="K258" i="3"/>
  <c r="K117" i="4" s="1"/>
  <c r="I258" i="3"/>
  <c r="I117" i="4" s="1"/>
  <c r="H258" i="3"/>
  <c r="H117" i="4" s="1"/>
  <c r="G258" i="3"/>
  <c r="G117" i="4" s="1"/>
  <c r="V117" i="4" s="1"/>
  <c r="F258" i="3"/>
  <c r="F117" i="4" s="1"/>
  <c r="E258" i="3"/>
  <c r="E117" i="4" s="1"/>
  <c r="T117" i="4" s="1"/>
  <c r="T194" i="4" s="1"/>
  <c r="N257" i="3"/>
  <c r="N256" i="3"/>
  <c r="N255" i="3"/>
  <c r="M254" i="3"/>
  <c r="L254" i="3"/>
  <c r="K254" i="3"/>
  <c r="I254" i="3"/>
  <c r="H254" i="3"/>
  <c r="G254" i="3"/>
  <c r="F254" i="3"/>
  <c r="B249" i="3"/>
  <c r="N110" i="4"/>
  <c r="M248" i="3"/>
  <c r="M110" i="4" s="1"/>
  <c r="L248" i="3"/>
  <c r="L110" i="4" s="1"/>
  <c r="K248" i="3"/>
  <c r="K110" i="4" s="1"/>
  <c r="I248" i="3"/>
  <c r="I110" i="4" s="1"/>
  <c r="H248" i="3"/>
  <c r="H110" i="4" s="1"/>
  <c r="G248" i="3"/>
  <c r="G110" i="4" s="1"/>
  <c r="F248" i="3"/>
  <c r="F110" i="4" s="1"/>
  <c r="E110" i="4"/>
  <c r="T110" i="4" s="1"/>
  <c r="T190" i="4" s="1"/>
  <c r="N247" i="3"/>
  <c r="N246" i="3"/>
  <c r="N245" i="3"/>
  <c r="M244" i="3"/>
  <c r="L244" i="3"/>
  <c r="K244" i="3"/>
  <c r="I244" i="3"/>
  <c r="H244" i="3"/>
  <c r="G244" i="3"/>
  <c r="F244" i="3"/>
  <c r="E244" i="3"/>
  <c r="N233" i="3"/>
  <c r="N232" i="3"/>
  <c r="N231" i="3"/>
  <c r="L230" i="3"/>
  <c r="I230" i="3"/>
  <c r="H230" i="3"/>
  <c r="G230" i="3"/>
  <c r="F230" i="3"/>
  <c r="E230" i="3"/>
  <c r="B224" i="3"/>
  <c r="N103" i="4"/>
  <c r="M223" i="3"/>
  <c r="M103" i="4" s="1"/>
  <c r="L223" i="3"/>
  <c r="L103" i="4" s="1"/>
  <c r="K223" i="3"/>
  <c r="K103" i="4" s="1"/>
  <c r="I223" i="3"/>
  <c r="I103" i="4" s="1"/>
  <c r="H223" i="3"/>
  <c r="H103" i="4" s="1"/>
  <c r="G223" i="3"/>
  <c r="G103" i="4" s="1"/>
  <c r="V103" i="4" s="1"/>
  <c r="F223" i="3"/>
  <c r="F103" i="4" s="1"/>
  <c r="E223" i="3"/>
  <c r="E103" i="4" s="1"/>
  <c r="T103" i="4" s="1"/>
  <c r="T186" i="4" s="1"/>
  <c r="N222" i="3"/>
  <c r="N221" i="3"/>
  <c r="N220" i="3"/>
  <c r="M219" i="3"/>
  <c r="L219" i="3"/>
  <c r="K219" i="3"/>
  <c r="I219" i="3"/>
  <c r="H219" i="3"/>
  <c r="G219" i="3"/>
  <c r="F219" i="3"/>
  <c r="E219" i="3"/>
  <c r="B213" i="3"/>
  <c r="N96" i="4"/>
  <c r="M212" i="3"/>
  <c r="M96" i="4" s="1"/>
  <c r="L212" i="3"/>
  <c r="L96" i="4" s="1"/>
  <c r="K212" i="3"/>
  <c r="K96" i="4" s="1"/>
  <c r="I212" i="3"/>
  <c r="I96" i="4" s="1"/>
  <c r="H212" i="3"/>
  <c r="H96" i="4" s="1"/>
  <c r="G212" i="3"/>
  <c r="G96" i="4" s="1"/>
  <c r="F212" i="3"/>
  <c r="F96" i="4" s="1"/>
  <c r="U96" i="4" s="1"/>
  <c r="U182" i="4" s="1"/>
  <c r="E212" i="3"/>
  <c r="E96" i="4" s="1"/>
  <c r="T96" i="4" s="1"/>
  <c r="T182" i="4" s="1"/>
  <c r="N211" i="3"/>
  <c r="N210" i="3"/>
  <c r="N209" i="3"/>
  <c r="M208" i="3"/>
  <c r="L208" i="3"/>
  <c r="K208" i="3"/>
  <c r="I208" i="3"/>
  <c r="H208" i="3"/>
  <c r="G208" i="3"/>
  <c r="F208" i="3"/>
  <c r="E208" i="3"/>
  <c r="N204" i="3"/>
  <c r="N203" i="3"/>
  <c r="N202" i="3"/>
  <c r="M201" i="3"/>
  <c r="L201" i="3"/>
  <c r="K201" i="3"/>
  <c r="I201" i="3"/>
  <c r="H201" i="3"/>
  <c r="G201" i="3"/>
  <c r="F201" i="3"/>
  <c r="E201" i="3"/>
  <c r="N200" i="3"/>
  <c r="N199" i="3"/>
  <c r="N198" i="3"/>
  <c r="M197" i="3"/>
  <c r="L197" i="3"/>
  <c r="K197" i="3"/>
  <c r="I197" i="3"/>
  <c r="H197" i="3"/>
  <c r="G197" i="3"/>
  <c r="F197" i="3"/>
  <c r="E197" i="3"/>
  <c r="B191" i="3"/>
  <c r="N89" i="4"/>
  <c r="M190" i="3"/>
  <c r="M89" i="4" s="1"/>
  <c r="L190" i="3"/>
  <c r="L89" i="4" s="1"/>
  <c r="K190" i="3"/>
  <c r="K89" i="4" s="1"/>
  <c r="I190" i="3"/>
  <c r="I89" i="4" s="1"/>
  <c r="H190" i="3"/>
  <c r="H89" i="4" s="1"/>
  <c r="G190" i="3"/>
  <c r="G89" i="4" s="1"/>
  <c r="V89" i="4" s="1"/>
  <c r="F190" i="3"/>
  <c r="F89" i="4" s="1"/>
  <c r="E190" i="3"/>
  <c r="E89" i="4" s="1"/>
  <c r="T89" i="4" s="1"/>
  <c r="T178" i="4" s="1"/>
  <c r="N189" i="3"/>
  <c r="N188" i="3"/>
  <c r="N187" i="3"/>
  <c r="M186" i="3"/>
  <c r="L186" i="3"/>
  <c r="K186" i="3"/>
  <c r="I186" i="3"/>
  <c r="H186" i="3"/>
  <c r="G186" i="3"/>
  <c r="F186" i="3"/>
  <c r="E186" i="3"/>
  <c r="N182" i="3"/>
  <c r="N181" i="3"/>
  <c r="N180" i="3"/>
  <c r="M179" i="3"/>
  <c r="L179" i="3"/>
  <c r="K179" i="3"/>
  <c r="I179" i="3"/>
  <c r="H179" i="3"/>
  <c r="G179" i="3"/>
  <c r="F179" i="3"/>
  <c r="E179" i="3"/>
  <c r="N177" i="3"/>
  <c r="N176" i="3"/>
  <c r="N175" i="3"/>
  <c r="M174" i="3"/>
  <c r="L174" i="3"/>
  <c r="K174" i="3"/>
  <c r="I174" i="3"/>
  <c r="H174" i="3"/>
  <c r="G174" i="3"/>
  <c r="F174" i="3"/>
  <c r="E174" i="3"/>
  <c r="B168" i="3"/>
  <c r="N82" i="4"/>
  <c r="M167" i="3"/>
  <c r="M82" i="4" s="1"/>
  <c r="L82" i="4"/>
  <c r="K167" i="3"/>
  <c r="K82" i="4" s="1"/>
  <c r="I167" i="3"/>
  <c r="I82" i="4" s="1"/>
  <c r="H167" i="3"/>
  <c r="H82" i="4" s="1"/>
  <c r="G167" i="3"/>
  <c r="G82" i="4" s="1"/>
  <c r="F167" i="3"/>
  <c r="F82" i="4" s="1"/>
  <c r="U82" i="4" s="1"/>
  <c r="U174" i="4" s="1"/>
  <c r="E82" i="4"/>
  <c r="T82" i="4" s="1"/>
  <c r="T174" i="4" s="1"/>
  <c r="N166" i="3"/>
  <c r="N165" i="3"/>
  <c r="N164" i="3"/>
  <c r="M163" i="3"/>
  <c r="L163" i="3"/>
  <c r="K163" i="3"/>
  <c r="I163" i="3"/>
  <c r="H163" i="3"/>
  <c r="G163" i="3"/>
  <c r="F163" i="3"/>
  <c r="E163" i="3"/>
  <c r="N162" i="3"/>
  <c r="N161" i="3"/>
  <c r="N160" i="3"/>
  <c r="M159" i="3"/>
  <c r="L159" i="3"/>
  <c r="K159" i="3"/>
  <c r="I159" i="3"/>
  <c r="H159" i="3"/>
  <c r="G159" i="3"/>
  <c r="F159" i="3"/>
  <c r="E159" i="3"/>
  <c r="B129" i="3"/>
  <c r="N75" i="4"/>
  <c r="M128" i="3"/>
  <c r="M75" i="4" s="1"/>
  <c r="L128" i="3"/>
  <c r="L75" i="4" s="1"/>
  <c r="K128" i="3"/>
  <c r="K75" i="4" s="1"/>
  <c r="I75" i="4"/>
  <c r="H75" i="4"/>
  <c r="G75" i="4"/>
  <c r="V75" i="4" s="1"/>
  <c r="F75" i="4"/>
  <c r="E128" i="3"/>
  <c r="E75" i="4" s="1"/>
  <c r="T75" i="4" s="1"/>
  <c r="T170" i="4" s="1"/>
  <c r="N127" i="3"/>
  <c r="N126" i="3"/>
  <c r="N125" i="3"/>
  <c r="M124" i="3"/>
  <c r="L124" i="3"/>
  <c r="K124" i="3"/>
  <c r="I124" i="3"/>
  <c r="H124" i="3"/>
  <c r="G124" i="3"/>
  <c r="F124" i="3"/>
  <c r="E124" i="3"/>
  <c r="N68" i="4"/>
  <c r="M117" i="3"/>
  <c r="M68" i="4" s="1"/>
  <c r="L68" i="4"/>
  <c r="K117" i="3"/>
  <c r="K68" i="4" s="1"/>
  <c r="I117" i="3"/>
  <c r="I68" i="4" s="1"/>
  <c r="H117" i="3"/>
  <c r="H68" i="4" s="1"/>
  <c r="G117" i="3"/>
  <c r="G68" i="4" s="1"/>
  <c r="F117" i="3"/>
  <c r="F68" i="4" s="1"/>
  <c r="E68" i="4"/>
  <c r="T68" i="4" s="1"/>
  <c r="T166" i="4" s="1"/>
  <c r="N98" i="3"/>
  <c r="N97" i="3"/>
  <c r="N96" i="3"/>
  <c r="M95" i="3"/>
  <c r="L95" i="3"/>
  <c r="K95" i="3"/>
  <c r="I95" i="3"/>
  <c r="H95" i="3"/>
  <c r="G95" i="3"/>
  <c r="N93" i="3"/>
  <c r="N92" i="3"/>
  <c r="N91" i="3"/>
  <c r="M90" i="3"/>
  <c r="L90" i="3"/>
  <c r="K90" i="3"/>
  <c r="I90" i="3"/>
  <c r="H90" i="3"/>
  <c r="G90" i="3"/>
  <c r="F90" i="3"/>
  <c r="B84" i="3"/>
  <c r="N61" i="4"/>
  <c r="M61" i="4"/>
  <c r="L83" i="3"/>
  <c r="L61" i="4" s="1"/>
  <c r="K83" i="3"/>
  <c r="K61" i="4" s="1"/>
  <c r="I83" i="3"/>
  <c r="H83" i="3"/>
  <c r="G61" i="4"/>
  <c r="V61" i="4" s="1"/>
  <c r="F83" i="3"/>
  <c r="E61" i="4"/>
  <c r="T61" i="4" s="1"/>
  <c r="T162" i="4" s="1"/>
  <c r="I61" i="4" l="1"/>
  <c r="F61" i="4"/>
  <c r="W61" i="4" s="1"/>
  <c r="W162" i="4" s="1"/>
  <c r="H61" i="4"/>
  <c r="N230" i="3"/>
  <c r="L5" i="4"/>
  <c r="E5" i="4"/>
  <c r="V194" i="4"/>
  <c r="Y117" i="4"/>
  <c r="Y194" i="4" s="1"/>
  <c r="V186" i="4"/>
  <c r="Y103" i="4"/>
  <c r="Y186" i="4" s="1"/>
  <c r="V170" i="4"/>
  <c r="Y75" i="4"/>
  <c r="Y170" i="4" s="1"/>
  <c r="V162" i="4"/>
  <c r="Y61" i="4"/>
  <c r="Y162" i="4" s="1"/>
  <c r="V178" i="4"/>
  <c r="Y89" i="4"/>
  <c r="Y178" i="4" s="1"/>
  <c r="F30" i="4"/>
  <c r="F24" i="4"/>
  <c r="M30" i="4"/>
  <c r="M24" i="4"/>
  <c r="G30" i="4"/>
  <c r="G24" i="4"/>
  <c r="L108" i="4"/>
  <c r="I108" i="4"/>
  <c r="H101" i="4"/>
  <c r="N94" i="4"/>
  <c r="G94" i="4"/>
  <c r="N80" i="4"/>
  <c r="G80" i="4"/>
  <c r="N66" i="4"/>
  <c r="K129" i="4"/>
  <c r="K115" i="4"/>
  <c r="K101" i="4"/>
  <c r="M87" i="4"/>
  <c r="M73" i="4"/>
  <c r="G66" i="4"/>
  <c r="F129" i="4"/>
  <c r="F115" i="4"/>
  <c r="F87" i="4"/>
  <c r="F73" i="4"/>
  <c r="N122" i="4"/>
  <c r="E122" i="4"/>
  <c r="I122" i="4"/>
  <c r="L30" i="4"/>
  <c r="L24" i="4"/>
  <c r="H30" i="4"/>
  <c r="H24" i="4"/>
  <c r="K30" i="4"/>
  <c r="K24" i="4"/>
  <c r="E24" i="4"/>
  <c r="I30" i="4"/>
  <c r="I24" i="4"/>
  <c r="W68" i="4"/>
  <c r="W166" i="4" s="1"/>
  <c r="W82" i="4"/>
  <c r="W174" i="4" s="1"/>
  <c r="W110" i="4"/>
  <c r="W190" i="4" s="1"/>
  <c r="X117" i="4"/>
  <c r="X194" i="4" s="1"/>
  <c r="W124" i="4"/>
  <c r="W198" i="4" s="1"/>
  <c r="U124" i="4"/>
  <c r="U198" i="4" s="1"/>
  <c r="U110" i="4"/>
  <c r="U190" i="4" s="1"/>
  <c r="U68" i="4"/>
  <c r="U166" i="4" s="1"/>
  <c r="V68" i="4"/>
  <c r="X68" i="4"/>
  <c r="X166" i="4" s="1"/>
  <c r="W75" i="4"/>
  <c r="W170" i="4" s="1"/>
  <c r="U75" i="4"/>
  <c r="U170" i="4" s="1"/>
  <c r="X75" i="4"/>
  <c r="X170" i="4" s="1"/>
  <c r="V82" i="4"/>
  <c r="X82" i="4"/>
  <c r="X174" i="4" s="1"/>
  <c r="W89" i="4"/>
  <c r="W178" i="4" s="1"/>
  <c r="U89" i="4"/>
  <c r="U178" i="4" s="1"/>
  <c r="X89" i="4"/>
  <c r="X178" i="4" s="1"/>
  <c r="X96" i="4"/>
  <c r="X182" i="4" s="1"/>
  <c r="V96" i="4"/>
  <c r="W103" i="4"/>
  <c r="W186" i="4" s="1"/>
  <c r="U103" i="4"/>
  <c r="U186" i="4" s="1"/>
  <c r="X103" i="4"/>
  <c r="X186" i="4" s="1"/>
  <c r="V110" i="4"/>
  <c r="X110" i="4"/>
  <c r="X190" i="4" s="1"/>
  <c r="U117" i="4"/>
  <c r="U194" i="4" s="1"/>
  <c r="W117" i="4"/>
  <c r="W194" i="4" s="1"/>
  <c r="V124" i="4"/>
  <c r="X124" i="4"/>
  <c r="X198" i="4" s="1"/>
  <c r="L129" i="4"/>
  <c r="I129" i="4"/>
  <c r="N115" i="4"/>
  <c r="G115" i="4"/>
  <c r="N101" i="4"/>
  <c r="L87" i="4"/>
  <c r="I87" i="4"/>
  <c r="L73" i="4"/>
  <c r="I73" i="4"/>
  <c r="K108" i="4"/>
  <c r="E101" i="4"/>
  <c r="I101" i="4"/>
  <c r="M94" i="4"/>
  <c r="M80" i="4"/>
  <c r="M66" i="4"/>
  <c r="F94" i="4"/>
  <c r="F80" i="4"/>
  <c r="H122" i="4"/>
  <c r="H108" i="4"/>
  <c r="K122" i="4"/>
  <c r="N129" i="4"/>
  <c r="G129" i="4"/>
  <c r="L115" i="4"/>
  <c r="I115" i="4"/>
  <c r="N108" i="4"/>
  <c r="G108" i="4"/>
  <c r="L101" i="4"/>
  <c r="L94" i="4"/>
  <c r="I94" i="4"/>
  <c r="N87" i="4"/>
  <c r="G87" i="4"/>
  <c r="L80" i="4"/>
  <c r="I80" i="4"/>
  <c r="N73" i="4"/>
  <c r="G73" i="4"/>
  <c r="L66" i="4"/>
  <c r="H66" i="4"/>
  <c r="M129" i="4"/>
  <c r="M115" i="4"/>
  <c r="M108" i="4"/>
  <c r="M101" i="4"/>
  <c r="G101" i="4"/>
  <c r="K94" i="4"/>
  <c r="K87" i="4"/>
  <c r="K80" i="4"/>
  <c r="K73" i="4"/>
  <c r="K66" i="4"/>
  <c r="E66" i="4"/>
  <c r="I66" i="4"/>
  <c r="H129" i="4"/>
  <c r="H115" i="4"/>
  <c r="H94" i="4"/>
  <c r="H87" i="4"/>
  <c r="H80" i="4"/>
  <c r="H73" i="4"/>
  <c r="L122" i="4"/>
  <c r="F122" i="4"/>
  <c r="F108" i="4"/>
  <c r="M122" i="4"/>
  <c r="G122" i="4"/>
  <c r="W96" i="4"/>
  <c r="W182" i="4" s="1"/>
  <c r="E30" i="4"/>
  <c r="E31" i="4"/>
  <c r="E32" i="4"/>
  <c r="F5" i="4"/>
  <c r="V5" i="4"/>
  <c r="V146" i="4" s="1"/>
  <c r="P121" i="4"/>
  <c r="E139" i="4"/>
  <c r="P40" i="4"/>
  <c r="E129" i="4"/>
  <c r="P128" i="4"/>
  <c r="E115" i="4"/>
  <c r="P114" i="4"/>
  <c r="E108" i="4"/>
  <c r="P107" i="4"/>
  <c r="F101" i="4"/>
  <c r="P100" i="4"/>
  <c r="E94" i="4"/>
  <c r="P93" i="4"/>
  <c r="E87" i="4"/>
  <c r="P86" i="4"/>
  <c r="E80" i="4"/>
  <c r="P79" i="4"/>
  <c r="E73" i="4"/>
  <c r="P72" i="4"/>
  <c r="P65" i="4"/>
  <c r="N95" i="3"/>
  <c r="N124" i="3"/>
  <c r="N159" i="3"/>
  <c r="N174" i="3"/>
  <c r="N186" i="3"/>
  <c r="N201" i="3"/>
  <c r="N219" i="3"/>
  <c r="N254" i="3"/>
  <c r="N270" i="3"/>
  <c r="N90" i="3"/>
  <c r="N163" i="3"/>
  <c r="N179" i="3"/>
  <c r="N197" i="3"/>
  <c r="N208" i="3"/>
  <c r="N244" i="3"/>
  <c r="N265" i="3"/>
  <c r="N277" i="3"/>
  <c r="B57" i="3"/>
  <c r="M56" i="3"/>
  <c r="M43" i="4" s="1"/>
  <c r="L56" i="3"/>
  <c r="L43" i="4" s="1"/>
  <c r="K56" i="3"/>
  <c r="K43" i="4" s="1"/>
  <c r="I56" i="3"/>
  <c r="I43" i="4" s="1"/>
  <c r="H56" i="3"/>
  <c r="H43" i="4" s="1"/>
  <c r="G56" i="3"/>
  <c r="G43" i="4" s="1"/>
  <c r="F56" i="3"/>
  <c r="F43" i="4" s="1"/>
  <c r="E56" i="3"/>
  <c r="E43" i="4" s="1"/>
  <c r="N54" i="3"/>
  <c r="N53" i="3"/>
  <c r="N52" i="3"/>
  <c r="M51" i="3"/>
  <c r="L51" i="3"/>
  <c r="K51" i="3"/>
  <c r="I51" i="3"/>
  <c r="H51" i="3"/>
  <c r="G51" i="3"/>
  <c r="F51" i="3"/>
  <c r="E51" i="3"/>
  <c r="N49" i="3"/>
  <c r="N27" i="4" s="1"/>
  <c r="N48" i="3"/>
  <c r="N26" i="4" s="1"/>
  <c r="P26" i="4" s="1"/>
  <c r="N47" i="3"/>
  <c r="M46" i="3"/>
  <c r="L46" i="3"/>
  <c r="K46" i="3"/>
  <c r="I46" i="3"/>
  <c r="H46" i="3"/>
  <c r="G46" i="3"/>
  <c r="F46" i="3"/>
  <c r="E46" i="3"/>
  <c r="B31" i="3"/>
  <c r="L291" i="3"/>
  <c r="K139" i="4"/>
  <c r="N306" i="3"/>
  <c r="N305" i="3"/>
  <c r="L303" i="3"/>
  <c r="K303" i="3"/>
  <c r="I303" i="3"/>
  <c r="H303" i="3"/>
  <c r="G303" i="3"/>
  <c r="F303" i="3"/>
  <c r="E303" i="3"/>
  <c r="N298" i="3"/>
  <c r="N297" i="3"/>
  <c r="M295" i="3"/>
  <c r="L295" i="3"/>
  <c r="K295" i="3"/>
  <c r="I295" i="3"/>
  <c r="H295" i="3"/>
  <c r="G295" i="3"/>
  <c r="L18" i="3"/>
  <c r="M18" i="3"/>
  <c r="K18" i="3"/>
  <c r="L36" i="4"/>
  <c r="L41" i="4" s="1"/>
  <c r="M36" i="4"/>
  <c r="M41" i="4" s="1"/>
  <c r="N30" i="3"/>
  <c r="N36" i="4" s="1"/>
  <c r="N41" i="4" s="1"/>
  <c r="K30" i="3"/>
  <c r="K36" i="4" s="1"/>
  <c r="K41" i="4" s="1"/>
  <c r="I30" i="3"/>
  <c r="I36" i="4" s="1"/>
  <c r="I41" i="4" s="1"/>
  <c r="H30" i="3"/>
  <c r="H36" i="4" s="1"/>
  <c r="H41" i="4" s="1"/>
  <c r="G30" i="3"/>
  <c r="G36" i="4" s="1"/>
  <c r="F30" i="3"/>
  <c r="F36" i="4" s="1"/>
  <c r="N12" i="3"/>
  <c r="N13" i="3"/>
  <c r="N11" i="3"/>
  <c r="N19" i="3"/>
  <c r="N20" i="3"/>
  <c r="N21" i="3"/>
  <c r="L10" i="3"/>
  <c r="L18" i="4" s="1"/>
  <c r="M10" i="3"/>
  <c r="M18" i="4" s="1"/>
  <c r="K10" i="3"/>
  <c r="K18" i="4" s="1"/>
  <c r="F10" i="3"/>
  <c r="F18" i="4" s="1"/>
  <c r="G10" i="3"/>
  <c r="G18" i="4" s="1"/>
  <c r="H10" i="3"/>
  <c r="H18" i="4" s="1"/>
  <c r="I10" i="3"/>
  <c r="I18" i="4" s="1"/>
  <c r="E10" i="3"/>
  <c r="F66" i="4" l="1"/>
  <c r="X61" i="4"/>
  <c r="X162" i="4" s="1"/>
  <c r="U61" i="4"/>
  <c r="U162" i="4" s="1"/>
  <c r="N295" i="3"/>
  <c r="N303" i="3"/>
  <c r="H48" i="4"/>
  <c r="M48" i="4"/>
  <c r="V198" i="4"/>
  <c r="Y124" i="4"/>
  <c r="Y198" i="4" s="1"/>
  <c r="V190" i="4"/>
  <c r="Y110" i="4"/>
  <c r="Y190" i="4" s="1"/>
  <c r="V182" i="4"/>
  <c r="Y96" i="4"/>
  <c r="Y182" i="4" s="1"/>
  <c r="V174" i="4"/>
  <c r="Y82" i="4"/>
  <c r="Y174" i="4" s="1"/>
  <c r="V166" i="4"/>
  <c r="Y68" i="4"/>
  <c r="Y166" i="4" s="1"/>
  <c r="I48" i="4"/>
  <c r="L48" i="4"/>
  <c r="E18" i="4"/>
  <c r="T18" i="4" s="1"/>
  <c r="T150" i="4" s="1"/>
  <c r="E36" i="4"/>
  <c r="T36" i="4" s="1"/>
  <c r="T154" i="4" s="1"/>
  <c r="X18" i="4"/>
  <c r="X150" i="4" s="1"/>
  <c r="V18" i="4"/>
  <c r="V150" i="4" s="1"/>
  <c r="M134" i="4"/>
  <c r="M139" i="4" s="1"/>
  <c r="U18" i="4"/>
  <c r="U150" i="4" s="1"/>
  <c r="L134" i="4"/>
  <c r="L139" i="4" s="1"/>
  <c r="T43" i="4"/>
  <c r="T158" i="4" s="1"/>
  <c r="K48" i="4"/>
  <c r="N19" i="4"/>
  <c r="N6" i="4" s="1"/>
  <c r="N6" i="3"/>
  <c r="N20" i="4"/>
  <c r="N7" i="4" s="1"/>
  <c r="N7" i="3"/>
  <c r="N21" i="4"/>
  <c r="N8" i="4" s="1"/>
  <c r="N8" i="3"/>
  <c r="P122" i="4"/>
  <c r="P73" i="4"/>
  <c r="P80" i="4"/>
  <c r="P87" i="4"/>
  <c r="P94" i="4"/>
  <c r="P101" i="4"/>
  <c r="P108" i="4"/>
  <c r="P115" i="4"/>
  <c r="P129" i="4"/>
  <c r="P66" i="4"/>
  <c r="I29" i="4"/>
  <c r="I23" i="4"/>
  <c r="K29" i="4"/>
  <c r="K23" i="4"/>
  <c r="L29" i="4"/>
  <c r="L23" i="4"/>
  <c r="U36" i="4"/>
  <c r="U154" i="4" s="1"/>
  <c r="U43" i="4"/>
  <c r="U158" i="4" s="1"/>
  <c r="W43" i="4"/>
  <c r="W158" i="4" s="1"/>
  <c r="F48" i="4"/>
  <c r="H29" i="4"/>
  <c r="H23" i="4"/>
  <c r="F29" i="4"/>
  <c r="F23" i="4"/>
  <c r="M29" i="4"/>
  <c r="M23" i="4"/>
  <c r="X43" i="4"/>
  <c r="X158" i="4" s="1"/>
  <c r="V43" i="4"/>
  <c r="G48" i="4"/>
  <c r="F41" i="4"/>
  <c r="E48" i="4"/>
  <c r="X36" i="4"/>
  <c r="X154" i="4" s="1"/>
  <c r="V36" i="4"/>
  <c r="V154" i="4" s="1"/>
  <c r="N47" i="4"/>
  <c r="N25" i="4"/>
  <c r="N24" i="4" s="1"/>
  <c r="P24" i="4" s="1"/>
  <c r="W5" i="4"/>
  <c r="W146" i="4" s="1"/>
  <c r="U5" i="4"/>
  <c r="U146" i="4" s="1"/>
  <c r="P27" i="4"/>
  <c r="T5" i="4"/>
  <c r="T146" i="4" s="1"/>
  <c r="X5" i="4"/>
  <c r="X146" i="4" s="1"/>
  <c r="G41" i="4"/>
  <c r="G29" i="4"/>
  <c r="G23" i="4"/>
  <c r="N138" i="4"/>
  <c r="P138" i="4" s="1"/>
  <c r="N46" i="3"/>
  <c r="N51" i="3"/>
  <c r="N18" i="3"/>
  <c r="N10" i="3"/>
  <c r="N18" i="4" s="1"/>
  <c r="N5" i="3" l="1"/>
  <c r="W18" i="4"/>
  <c r="W150" i="4" s="1"/>
  <c r="W36" i="4"/>
  <c r="W154" i="4" s="1"/>
  <c r="V158" i="4"/>
  <c r="Y43" i="4"/>
  <c r="Y158" i="4" s="1"/>
  <c r="E23" i="4"/>
  <c r="E41" i="4"/>
  <c r="P41" i="4" s="1"/>
  <c r="E29" i="4"/>
  <c r="Y36" i="4"/>
  <c r="Y154" i="4" s="1"/>
  <c r="Y18" i="4"/>
  <c r="Y150" i="4" s="1"/>
  <c r="Y5" i="4"/>
  <c r="Y146" i="4" s="1"/>
  <c r="N29" i="4"/>
  <c r="N31" i="4"/>
  <c r="P31" i="4" s="1"/>
  <c r="N32" i="4"/>
  <c r="P32" i="4" s="1"/>
  <c r="N134" i="4"/>
  <c r="N139" i="4" s="1"/>
  <c r="P139" i="4" s="1"/>
  <c r="N22" i="4"/>
  <c r="P22" i="4" s="1"/>
  <c r="N14" i="4"/>
  <c r="N13" i="4"/>
  <c r="N5" i="4"/>
  <c r="N12" i="4"/>
  <c r="N30" i="4"/>
  <c r="P30" i="4" s="1"/>
  <c r="P25" i="4"/>
  <c r="N48" i="4"/>
  <c r="P48" i="4" s="1"/>
  <c r="P47" i="4"/>
  <c r="F6" i="3"/>
  <c r="F12" i="4" s="1"/>
  <c r="G6" i="3"/>
  <c r="G12" i="4" s="1"/>
  <c r="H6" i="3"/>
  <c r="H12" i="4" s="1"/>
  <c r="I6" i="3"/>
  <c r="I12" i="4" s="1"/>
  <c r="K6" i="3"/>
  <c r="K12" i="4" s="1"/>
  <c r="L6" i="3"/>
  <c r="M6" i="3"/>
  <c r="F7" i="3"/>
  <c r="F13" i="4" s="1"/>
  <c r="G7" i="3"/>
  <c r="G13" i="4" s="1"/>
  <c r="H7" i="3"/>
  <c r="H13" i="4" s="1"/>
  <c r="I7" i="3"/>
  <c r="I13" i="4" s="1"/>
  <c r="K7" i="3"/>
  <c r="K13" i="4" s="1"/>
  <c r="L7" i="3"/>
  <c r="L13" i="4" s="1"/>
  <c r="M7" i="3"/>
  <c r="M13" i="4" s="1"/>
  <c r="F8" i="3"/>
  <c r="F14" i="4" s="1"/>
  <c r="G8" i="3"/>
  <c r="G14" i="4" s="1"/>
  <c r="H8" i="3"/>
  <c r="H14" i="4" s="1"/>
  <c r="I8" i="3"/>
  <c r="I14" i="4" s="1"/>
  <c r="K8" i="3"/>
  <c r="K14" i="4" s="1"/>
  <c r="L8" i="3"/>
  <c r="L14" i="4" s="1"/>
  <c r="M8" i="3"/>
  <c r="M14" i="4" s="1"/>
  <c r="E7" i="3"/>
  <c r="E8" i="3"/>
  <c r="E14" i="4" s="1"/>
  <c r="E12" i="4"/>
  <c r="M12" i="4" l="1"/>
  <c r="M5" i="3"/>
  <c r="M11" i="4" s="1"/>
  <c r="L12" i="4"/>
  <c r="P12" i="4" s="1"/>
  <c r="L5" i="3"/>
  <c r="L11" i="4" s="1"/>
  <c r="E13" i="4"/>
  <c r="P13" i="4" s="1"/>
  <c r="E5" i="3"/>
  <c r="E11" i="4" s="1"/>
  <c r="P29" i="4"/>
  <c r="N23" i="4"/>
  <c r="P23" i="4" s="1"/>
  <c r="N11" i="4"/>
  <c r="P14" i="4"/>
  <c r="I5" i="3"/>
  <c r="I11" i="4" s="1"/>
  <c r="H5" i="3"/>
  <c r="H11" i="4" s="1"/>
  <c r="G5" i="3"/>
  <c r="G11" i="4" s="1"/>
  <c r="K5" i="3"/>
  <c r="K11" i="4" s="1"/>
  <c r="F5" i="3"/>
  <c r="F11" i="4" s="1"/>
  <c r="P11" i="4" l="1"/>
</calcChain>
</file>

<file path=xl/sharedStrings.xml><?xml version="1.0" encoding="utf-8"?>
<sst xmlns="http://schemas.openxmlformats.org/spreadsheetml/2006/main" count="638" uniqueCount="154">
  <si>
    <t>№
 п.п.</t>
  </si>
  <si>
    <t>Наименование показателя</t>
  </si>
  <si>
    <t>Базовое значение</t>
  </si>
  <si>
    <t>Значение/ года</t>
  </si>
  <si>
    <t>Дата /
вид бюджета</t>
  </si>
  <si>
    <t>2024 г.</t>
  </si>
  <si>
    <t>Всего</t>
  </si>
  <si>
    <t>краевой бюджет</t>
  </si>
  <si>
    <t>бюджет МО</t>
  </si>
  <si>
    <t>1</t>
  </si>
  <si>
    <t>2</t>
  </si>
  <si>
    <t>Меропиятия</t>
  </si>
  <si>
    <t>Потребность в финансировании, млн. рублей</t>
  </si>
  <si>
    <t>1.1</t>
  </si>
  <si>
    <t>всего</t>
  </si>
  <si>
    <t>федер. бюджет</t>
  </si>
  <si>
    <r>
      <t xml:space="preserve">сумма </t>
    </r>
    <r>
      <rPr>
        <b/>
        <sz val="15"/>
        <rFont val="Times New Roman"/>
        <family val="1"/>
        <charset val="204"/>
      </rPr>
      <t>подписанного</t>
    </r>
    <r>
      <rPr>
        <sz val="15"/>
        <rFont val="Times New Roman"/>
        <family val="1"/>
        <charset val="204"/>
      </rPr>
      <t xml:space="preserve"> контракта по мероприятию</t>
    </r>
  </si>
  <si>
    <t>городской округ (муниципальный р-н)</t>
  </si>
  <si>
    <t>ВСЕГО 2019-2024</t>
  </si>
  <si>
    <t>Приложение 1</t>
  </si>
  <si>
    <t>…</t>
  </si>
  <si>
    <t>2.1</t>
  </si>
  <si>
    <t>и т.д. по показателям и мероприятиям данного регионального проекта</t>
  </si>
  <si>
    <r>
      <rPr>
        <b/>
        <sz val="22"/>
        <color rgb="FF0070C0"/>
        <rFont val="Times New Roman"/>
        <family val="1"/>
        <charset val="204"/>
      </rPr>
      <t xml:space="preserve">ЕЖЕМЕСЯЧНАЯ </t>
    </r>
    <r>
      <rPr>
        <b/>
        <sz val="22"/>
        <rFont val="Times New Roman"/>
        <family val="1"/>
        <charset val="204"/>
      </rPr>
      <t xml:space="preserve">
форма предоставления информации </t>
    </r>
  </si>
  <si>
    <t>Региональный проект 1. ….</t>
  </si>
  <si>
    <t>Региональный проект 2  …..</t>
  </si>
  <si>
    <t>1.1.</t>
  </si>
  <si>
    <t>1.2.</t>
  </si>
  <si>
    <t xml:space="preserve">Всего 
по мероприятиям 
национальных проектов  </t>
  </si>
  <si>
    <t>Всего субсидий из бюджета на инвестиционные цели вне национальных проектов</t>
  </si>
  <si>
    <t xml:space="preserve">ВСЕГО </t>
  </si>
  <si>
    <t xml:space="preserve">Итого
 по национальному проекту </t>
  </si>
  <si>
    <t>I</t>
  </si>
  <si>
    <t>ДЕМОГРАФИЯ</t>
  </si>
  <si>
    <t>II</t>
  </si>
  <si>
    <t>ЗДРАВООХРАНЕНИЕ</t>
  </si>
  <si>
    <t>III</t>
  </si>
  <si>
    <t>ОБРАЗОВАНИЕ</t>
  </si>
  <si>
    <t>ЖИЛЬЕ И ГОРОДСКАЯ СРЕДА</t>
  </si>
  <si>
    <t>IV</t>
  </si>
  <si>
    <t>ЭКОЛОГИЯ</t>
  </si>
  <si>
    <t>V</t>
  </si>
  <si>
    <t>БЕЗОПАСНЫЕ И КАЧЕСТВЕННЫЕ АВТОМОБИЛЬНЫЕ ДОРОГИ</t>
  </si>
  <si>
    <t>VI</t>
  </si>
  <si>
    <t>ПРОИЗВОДИТЕЛЬНОСТЬ ТРУДА</t>
  </si>
  <si>
    <t>VII</t>
  </si>
  <si>
    <t>НАУКА</t>
  </si>
  <si>
    <t>VIII</t>
  </si>
  <si>
    <t>ЦИФРОВАЯ ЭКОНОМИКА</t>
  </si>
  <si>
    <t>IX</t>
  </si>
  <si>
    <t>КУЛЬТУРА</t>
  </si>
  <si>
    <t>X</t>
  </si>
  <si>
    <t>МАЛОЕ И СРЕДНЕЕ ПРЕДПРИНИМАТЕЛЬСТВО</t>
  </si>
  <si>
    <t>XI</t>
  </si>
  <si>
    <t>МЕЖДУНАРОДНАЯ КООПЕРАЦИЯ И ЭКСПОРТ</t>
  </si>
  <si>
    <t>XII</t>
  </si>
  <si>
    <t>проверочная сторока</t>
  </si>
  <si>
    <t>Приложение 2</t>
  </si>
  <si>
    <t>Вид бюджета</t>
  </si>
  <si>
    <t>ФОРМАТ И ШРИФТЫ НЕ ИЗМЕНЯТЬ</t>
  </si>
  <si>
    <t>3</t>
  </si>
  <si>
    <t>4</t>
  </si>
  <si>
    <t>Приложение 3</t>
  </si>
  <si>
    <t>СВОДНАЯ ТАБЛИЦА</t>
  </si>
  <si>
    <t>2019 г.</t>
  </si>
  <si>
    <t>для формирования ПОЯСНИТЕЛЬНОЙ ЗАПИСКИ мониторинга</t>
  </si>
  <si>
    <t>Показатели для оценки деятельности глав муниципальных образований Приморского края по достижению задач регионального проекта «Здравоохранение» на 2020 год</t>
  </si>
  <si>
    <t>Значение показателя/ потребность в финансировании, млн рублей</t>
  </si>
  <si>
    <r>
      <t>%,  профинансировано (кассовый расход)/</t>
    </r>
    <r>
      <rPr>
        <b/>
        <sz val="20"/>
        <color rgb="FF000000"/>
        <rFont val="Times New Roman"/>
        <family val="1"/>
        <charset val="204"/>
      </rPr>
      <t>исполнение от ПЛАНА</t>
    </r>
  </si>
  <si>
    <r>
      <t xml:space="preserve">ИТОГ </t>
    </r>
    <r>
      <rPr>
        <b/>
        <sz val="12"/>
        <color theme="4" tint="-0.249977111117893"/>
        <rFont val="Times New Roman"/>
        <family val="1"/>
        <charset val="204"/>
      </rPr>
      <t>ПРОФИНАНСИРОВАННО, млн рублей</t>
    </r>
  </si>
  <si>
    <t xml:space="preserve">%, профинансировано (кассовый расход) /исполнение (от закантрактованного) 
</t>
  </si>
  <si>
    <t>%,  подписанного контракта по мероприятию от запланированного, (законтрактовано)</t>
  </si>
  <si>
    <t>Справочно</t>
  </si>
  <si>
    <t>ИНЫЕ РАСХОДЫ МУНИЦИПАЛЬНЫХ ОБРАЗОВАНИЙ</t>
  </si>
  <si>
    <t>Примечание.
Сумма контракта, дата заключения контракта, поставщик, дата завершения работ по контракту. Дата внесения изменений в план-график, планируемая дата начала конкурсных процедур, планируемая дата заключения контракта. Для контрактов на подписании - дата завершения конкурсных процедур, сумма контракта, поставщик, планируемая дата заключения контракта, дата завершения работ по контракту. Адрес расположения заверщенного объекта.</t>
  </si>
  <si>
    <r>
      <t xml:space="preserve">Значение показателя/ потребность в финансировании, </t>
    </r>
    <r>
      <rPr>
        <b/>
        <sz val="15"/>
        <rFont val="Times New Roman"/>
        <family val="1"/>
        <charset val="204"/>
      </rPr>
      <t>млн рублей</t>
    </r>
  </si>
  <si>
    <t xml:space="preserve">Всего по мероприятиям 
национальных проектов  </t>
  </si>
  <si>
    <t>для МОНИТОРИНГА</t>
  </si>
  <si>
    <t>2021 г. 
(план в соответствии с бюджетом)</t>
  </si>
  <si>
    <t>2022 г.
(план в соответствии с бюджетом)</t>
  </si>
  <si>
    <t>2023 г.
 (план в соответствии с бюджетом)</t>
  </si>
  <si>
    <r>
      <t xml:space="preserve">Значениепотребность в финансировании, </t>
    </r>
    <r>
      <rPr>
        <b/>
        <sz val="15"/>
        <color rgb="FF000000"/>
        <rFont val="Times New Roman"/>
        <family val="1"/>
        <charset val="204"/>
      </rPr>
      <t>млн рублей</t>
    </r>
  </si>
  <si>
    <t>2020 г.</t>
  </si>
  <si>
    <t>Текущее исполнение показателей, %, 2021 год</t>
  </si>
  <si>
    <t>Показатели для оценки деятельности глав муниципальных образований Приморского края по достижению задач регионального проекта «Здравоохранение» на 2021 год</t>
  </si>
  <si>
    <r>
      <t xml:space="preserve">ИНФОРМАЦИЯ
 по показателям и мероприятиям дорожных карт по достижению показателей
 Указа Президента Российской Федерации от 07.05.2018 № 204
</t>
    </r>
    <r>
      <rPr>
        <b/>
        <i/>
        <u/>
        <sz val="24"/>
        <rFont val="Times New Roman"/>
        <family val="1"/>
        <charset val="204"/>
      </rPr>
      <t>ПОЖАРСКИЙ МУНИЦИПАЛЬНЫЙ РАЙОН</t>
    </r>
  </si>
  <si>
    <t>1.3</t>
  </si>
  <si>
    <t>1.2</t>
  </si>
  <si>
    <t xml:space="preserve">Региональный проект 1. Современная школа </t>
  </si>
  <si>
    <t>Региональный проект 1. Формирование комфортной городской среды в Приморском крае</t>
  </si>
  <si>
    <t>Благоустройство территорий поселений, входящих в состав Пожарского муниципального района в рамках  проекта «Формирование комфортной городской среды»</t>
  </si>
  <si>
    <t xml:space="preserve">Благоустройство дворовых территорий поселений, входящих в состав Пожарского муниципального района в рамках  проекта «Формирование современной городской среды муниципальных образований Приморского края», «Благоустройство дворовых территорий» </t>
  </si>
  <si>
    <t>Капитальный ремонт кровли МОБУ СОШ № 4 пгт Лучегорск</t>
  </si>
  <si>
    <t>Капитальный ремонт кровли и оконных блоков в здании МОБУ СОШ № 16 с. Верхний Перевал</t>
  </si>
  <si>
    <t xml:space="preserve">Капитальный ремонт бетонного покрытия территории МБДОУ детский сад № 7 пгт Лучегорск                     </t>
  </si>
  <si>
    <t>Переселение граждан из аварийного жилищного фонда</t>
  </si>
  <si>
    <t>Социальные выплаты молодым семьям для приобретения (строительства) стандартного жилья</t>
  </si>
  <si>
    <t>Региональный проект 2.  Обеспечение устойчивого сокрашения непригодного для проживания жилищного фонда</t>
  </si>
  <si>
    <t>Региональный проект 3. Обеспечение доступным жильем и качественными услугами жилищно-коммунального хозяйства населения Приморского края</t>
  </si>
  <si>
    <t>1.4</t>
  </si>
  <si>
    <t>1.5</t>
  </si>
  <si>
    <t>Региональный проект 1. Безопасные и качественные дороги</t>
  </si>
  <si>
    <t>Капитальный ремонт большого зала муниципального бюджетного учреждения «Дворец культуры Пожарского муниципального района»</t>
  </si>
  <si>
    <t>Региональный проект 1. Развитие культуры Приморского края</t>
  </si>
  <si>
    <t xml:space="preserve">Обеспечение доступности объектов социальной инфраструктуры для инвалидов и МГН в рамках реализации муниципальная программа «Доступная среда для инвалидов и других маломобильных групп населения в Пожарском мунципальном района»         </t>
  </si>
  <si>
    <t>Прочие мероприятия по отрасле «Культура»</t>
  </si>
  <si>
    <t xml:space="preserve">Реализация  утвержлденного Плана мероприятий по реализации национального проекта «Малое и среднее предпринимательство и поддержка индивидуальной предпринимательской инициативы» на территории Пожарского муниципального района </t>
  </si>
  <si>
    <t>Субсидии на бюджетам муниципальных образований Приморского края на поддержку экономического и социального развития коренных малочисленных народов Севера, Сибири и Дальнего Востока</t>
  </si>
  <si>
    <t>Субсидии из краевого бюджета бюджету Пожарского муниципального района на комплектование книжных фондов и обеспечение информационно-техническим оборудованием библиотек Приморского края</t>
  </si>
  <si>
    <t>Строительство водозабора пресных подземных  вод для хозяйственно-питьевого водоснабжения населенных пунктов Губерово и Новостройка Пожарского района Приморского края</t>
  </si>
  <si>
    <t>Ремонт автомобильной дороги (улица Заводская) с. Новостройка с устройством асфальтобетонного покрытия, ливневой канализации и установкой уличного освещения</t>
  </si>
  <si>
    <t>Выполнение работ по ремонту автомобильной дороги с ливневым коллектором ул. Ленина, от ул. Набережная до проезда к МКД № 7 и МКД № 6 3 микрорайона пгт Лучегорск</t>
  </si>
  <si>
    <t>Выполнение работ по ремонту автомобильной дороги  местного значения Лучегорск-Благовещенка на участке от 5+100 км до 6+100 км</t>
  </si>
  <si>
    <t>Выполнение работ по ремонту автомобильной дороги с ливневой канализацией/Сооружение-улица Виниченко от ул. Поликлиническая до проезда к МКД № 21 и МКД № 29 4 микрорайона пгт Лучегорск</t>
  </si>
  <si>
    <t>Обследование фундаментов, несущих стен и определение объема работ по капитальному ремонту здания МОБУ СОШ № 7 с. Пожарское Пожарского муниципального района с целью принятия решения о строительстве новой школы или принятия решения о капитальном ремонте существующих зданий школы для безопасного продолжения учебного процесса в существующих зданиях</t>
  </si>
  <si>
    <t>1.3.</t>
  </si>
  <si>
    <t>Субсидии бюджетам муниципальных образований на реализацию проектов инициативного бюджетирования по направлению "Твой проект" - Губеровское сельское поселение (Благоустройство площади возле СДК с. Новостройка)</t>
  </si>
  <si>
    <t>Субсидии бюджетам муниципальных образований на реализацию проектов инициативного бюджетирования по направлению "Твой проект" - Муниципальное бюджетное учреждение «Дворец культуры Пожарского муниципального района» (Создание молодежного пространства «Точка 25. Лучегорск»)</t>
  </si>
  <si>
    <t>Капитальный ремонт оконных блоков в здании МОБУ СОШ № 4 пгт Лучегорск</t>
  </si>
  <si>
    <t>Капитальный ремонт санузлов муниципального бюджетного учреждения «Дворец культуры Пожарского муниципального района»</t>
  </si>
  <si>
    <t xml:space="preserve">Приобретена мебель для школьной столовой МОБУ СОШ № 16 с. Верхний Перевал и МОБУ СОШ № 15 с. Красный Яр. </t>
  </si>
  <si>
    <t>Муниципальный контракт заключен 10.03.2021. Сроки выполнения работ с 10.03.2021 по 31.05.2021. Работы завершены в срок. Контракт оплачен.</t>
  </si>
  <si>
    <t>Региональный проект 4.Чистая вода</t>
  </si>
  <si>
    <t xml:space="preserve">В Государственной программе Приморского края «Формирование современной городской среды муниципальных образований Приморского края», «Благоустройство дворовых территорий» принимает участие Лучегорское городское поселение (4 дворовых территории) и четыре сельских поселения (Светлогорское, Верхнеперевальское, Губеровское и Пожарское). По Лучегорскому городскому поселению заключены контракты по благоустройству 4-х дворовых территорий. Работы закончены в срок. Контракты оплачены. По Светлогорскому сельскому поселению муниципальный контракт заключен на выполнение работ по благоустройству придомовой территории МКД № 10, 1-й микрорайон. Работы завершены. Контракт оплачен. Проведена претензионная работа по нарушению сроков исполнения контракта, начислены пени. Подрядчик выплатил неустойку. По  Губеровскому сельскому поселению муниципальный контракт заключен по благоустройству спортивной игровой площадки на общественной территории в с. Губерово. Работы завершены в срок. Контракт оплачен. По Пожарскому сельскому поселению муниципальный контракт заключен по благоустройству площади перед ДК с. Пожарское. Работы выполнены в срок. Контракт оплачен. На сумму экономии заключен дополнительный контракт на установку лавочек, урн, качелей и освещения. Работы выполнены в срок. Контракт оплачен. По Верхнеперевальскому сельскому поселению муниципальный контракт заключен по устройству универсальной площадки для игровых видов спорта в с. Верхний Перевал. Работы завершены в срок. Контракт оплачен. </t>
  </si>
  <si>
    <t>Выполнены работы по замене напольного покрытия сцены, ремонт напольного покрытия большого зала, установлены кресла, заменен пожарный занавес. Работы завершены. Контракт оплачен.</t>
  </si>
  <si>
    <t xml:space="preserve">Выполнены работы по капитальному ремонту санузлов муниципального бюджетного учреждения «Дворец культуры Пожарского муниципального района». Работы завершены. Контракт оплачен. </t>
  </si>
  <si>
    <t>1.6</t>
  </si>
  <si>
    <t>1.7</t>
  </si>
  <si>
    <t>Выполнение работ по ремонту участка автомобильной дороги общего пользования местного значения "Федосьевка - Верхний Перевал" (км 22 - км 44) Пожарского муниципального района</t>
  </si>
  <si>
    <t>Выполнение работ по ремонту участка автомобильной дороги "Верхний Перевал - Ясеневый" (км 45 - км 65) Пожарского муниципального района</t>
  </si>
  <si>
    <t xml:space="preserve">Выполнение работ по ремонту автомобильной дороги общего пользования местного значения по ул. Петра Григоренко с. Новостройка </t>
  </si>
  <si>
    <t>Выполнены работы по благоустройству площади возле СДК с. Новостройка. Контракт оплачен.</t>
  </si>
  <si>
    <t>08.02.2021 заключен договор на приобретение книг на общую сумму 126730,19 руб. Кроме того, 19.02.2021 заключен договор на приобретение информационно-технического оборудования (ноутбуки) на общую сумму 102000,0 рублей. Контракты оплачены.</t>
  </si>
  <si>
    <t xml:space="preserve">Муниципальный контракт заключен 24.08.2021 Срок выполнения работ с 24.08.2021 по 14.09.2021. Выполнены работы по устройству сливной призмы и кюветов, а также исправлению профиля  гравийных оснований с добавлением нового материала на участке дороги протяженностью 22 км. Контракт оплачен. </t>
  </si>
  <si>
    <t>Выполнен ремонт помещений библиотеки. Контракты оплачены.</t>
  </si>
  <si>
    <t xml:space="preserve">Региональный проект 1. </t>
  </si>
  <si>
    <t xml:space="preserve">Предоставлена субсидия для приобретения жилья 3 молодым семьям, проживающим в пгт Лучегорск. </t>
  </si>
  <si>
    <t>Муниципальный контракт заключен 23.08.2021. Срок выполнения работ с 23.08.2021 по 07.09.2021. Выполнены работы по устройству сливной призмы и кюветов, а также устройство покрытия дороги из щебеночно-песчаных смесей на участке протяженностью 1,18 км. Контракт оплачен.</t>
  </si>
  <si>
    <t xml:space="preserve">В рамках реализации мероприятия национального проекта «Современная школа» получено положительное заключение государственной экспертизы на проведение определения несущей способности оснований фундамента и обследования части здания. Основное здание (литер "А", год постройки 1962) признано непригодным для функционирования. Выполнены мероприятия по техническому ремонту и подготовке к началу учебного года здания (литер "Б", год постройки 1968) и спортивного зала (пристройка, год постройки 1992).  
В настоящее время сметная документация на проектно-изыскательские работы на строительство в 2023-2024 гг. нового здания школы на 120 мест и 30 мест дошкольной группы направлена на госэкспертизу. 
</t>
  </si>
  <si>
    <t xml:space="preserve">В национальный проект «Формирование комфортной городской среды» вошли 2 поселения: Лучегорское городского поселение и Светлогорское сельское поселение. По Лучегорскому городскому поселению выполнены работы по благоустройству центральной площади пгт Лучегорск.Контракты оплачены. По Светлогорскому сельскому поселению муниципальный контракт заключен на благоустройство общественной территории (детская площадка с. Светлогорье, 1- микрорайон, МКД 8). Работы завершены. Контракт оплачен. Проведена претензионная работа по нарушению сроков исполнения контракта, начислены пени. Подрядчик выплатил неустойку. </t>
  </si>
  <si>
    <t>В рамках реализации муниципальной программы «Поддержка развития МСП ПМР» проведен обучающий курс для 32 субъектов МСП.</t>
  </si>
  <si>
    <t>Муниципальный контракт заключен 23.08.2021 на  ремонт помещения муниципального бюджетного учреждения «Дворец культуры Пожарского муниципального района» на сумму 1750320,0 руб. аключены договоры с единственным поставщиком на приобретение столов, кресел-груш, ковриков на сумму 363035,00 руб.; на приобретение звукового оборудования на сумму 339860,00 руб., на приобретение телевизора, ультрабука, МФУ и т.д.) на сумму 268982,00 руб., а также на ремонт помещения на сумму 308106,03 руб. Все работы завершены, товары поставлены. Контракты оплачены.</t>
  </si>
  <si>
    <r>
      <rPr>
        <b/>
        <sz val="22"/>
        <color rgb="FF0070C0"/>
        <rFont val="Times New Roman"/>
        <family val="1"/>
        <charset val="204"/>
      </rPr>
      <t>ЕЖЕНЕДЕЛЬНАЯ ПО СОСТОЯНИЮ НА 27.12.2021</t>
    </r>
    <r>
      <rPr>
        <b/>
        <sz val="22"/>
        <rFont val="Times New Roman"/>
        <family val="1"/>
        <charset val="204"/>
      </rPr>
      <t xml:space="preserve">
форма предоставления информации </t>
    </r>
  </si>
  <si>
    <r>
      <t xml:space="preserve">профинанси-ровано (кассовый расход) /исполнение 
</t>
    </r>
    <r>
      <rPr>
        <b/>
        <sz val="18"/>
        <color theme="4" tint="-0.249977111117893"/>
        <rFont val="Times New Roman"/>
        <family val="1"/>
        <charset val="204"/>
      </rPr>
      <t>на 27.12.2021</t>
    </r>
  </si>
  <si>
    <t xml:space="preserve">Муниципальный контракт заключен 22.03.2021. Срок выполнения работ с 22.03.2021 по 01.06.2022. Оплачено 109,59 млн рублей за выполненные этапы работ, предусмотренные в 2021 году (в т.ч. строительный контроль).  Все работы по контракту 2021 года завершены в срок. Контракт оплачен.  В ходе исполнения контракта возникла необходимость в корректировке сметы в связи с удорожанием строительных материалов, а также в допроектировании части водовода. Получено положительное заключение  государственной экспертизы. </t>
  </si>
  <si>
    <t>1.8</t>
  </si>
  <si>
    <t>Выполнение работ по ремонту автомобильной дороги общего пользования местного значения по ул. Партизанская с. Пожарское Пожарского муниципального района</t>
  </si>
  <si>
    <t>Муниципальный контракт заключен 27.09.2021. Срок выполнения работ с 27.09.2021 по 12.10.2021. Выполнены работы по ремонту участка автомобильной дороги протяженностью 20 км. Контракт оплачен.</t>
  </si>
  <si>
    <t>Муниципальный контракт заключен 02.04.2021. Срок выполнения работ с 02.04.2021 по 20.08.2021. Выполнены работы по устройству асфальтобетонного покрытия, ливневой канализации и установкой уличного освещения на участке дороги протяженностью 0,8 км. Контракт оплачен.</t>
  </si>
  <si>
    <t>Муниципальный контракт заключен 01.03.2021. Срок выполнения работ с 01.05.2021 по 31.08.2021. Работы выполнены на участке дороги протяженностью 1,6 км. Контракт оплачен.</t>
  </si>
  <si>
    <t>Муниципальный контракт заключен 01.03.2021. Срок выполнения работ с 01.05.2021 по 31.08.2021. Работы выполнены на участке дороги протяженностью 0,6 км. Контракт оплачен.</t>
  </si>
  <si>
    <t xml:space="preserve">Приобретено 6 квартир в с. Новостройка и 4 квартиры в пгт Лучегорск. Общая площадь приобретенного жилья составила 416,7  кв.м. Переселено 18 человек. </t>
  </si>
  <si>
    <t xml:space="preserve">Муниципальный контракт заключен 16.12.2021 Срок выполнения работ с 16.12.2021 по 24.12.2021. Выполнены работы по устройству сливной призмы и кюветов, исправлению профиля  гравийных оснований с добавлением нового материала на участке дороги протяженностью 0,9 км, а также устройству освещения. Контракт оплачен. </t>
  </si>
  <si>
    <t>Муниципальный контракт заключен 02.03.2021. Срок выполнения работ с 01.05.2021 по 31.08.2021. Выполнена отсыпка участка дороги протяженностью 1 км камнем и работы по укатке дополнительного покрытия дороги. В связи с поступающими жалобами от населения на качество выполненных работ на данное мероприятие выделены дополнительные средства за счет местного бюджета для уплотнения слоя покрытия дороги. Контракт оплачен.</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</si>
</sst>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m/yy;@"/>
    <numFmt numFmtId="165" formatCode="#,##0.0"/>
    <numFmt numFmtId="166" formatCode="0.0"/>
    <numFmt numFmtId="167" formatCode="#,##0.000"/>
  </numFmts>
  <fonts count="67" x14ac:knownFonts="1">
    <font>
      <sz val="11"/>
      <color rgb="FF000000"/>
      <name val="Calibri"/>
      <family val="2"/>
      <charset val="204"/>
    </font>
    <font>
      <sz val="16"/>
      <color rgb="FF000000"/>
      <name val="Times New Roman"/>
      <family val="1"/>
      <charset val="204"/>
    </font>
    <font>
      <b/>
      <sz val="16"/>
      <name val="Times New Roman"/>
      <family val="1"/>
      <charset val="204"/>
    </font>
    <font>
      <sz val="15"/>
      <name val="Times New Roman"/>
      <family val="1"/>
      <charset val="204"/>
    </font>
    <font>
      <sz val="15"/>
      <color rgb="FF000000"/>
      <name val="Times New Roman"/>
      <family val="1"/>
      <charset val="204"/>
    </font>
    <font>
      <b/>
      <sz val="16"/>
      <color rgb="FF000000"/>
      <name val="Times New Roman"/>
      <family val="1"/>
      <charset val="204"/>
    </font>
    <font>
      <b/>
      <sz val="15"/>
      <color rgb="FF000000"/>
      <name val="Times New Roman"/>
      <family val="1"/>
      <charset val="204"/>
    </font>
    <font>
      <b/>
      <sz val="15"/>
      <name val="Times New Roman"/>
      <family val="1"/>
      <charset val="204"/>
    </font>
    <font>
      <b/>
      <i/>
      <sz val="15"/>
      <name val="Times New Roman"/>
      <family val="1"/>
      <charset val="204"/>
    </font>
    <font>
      <i/>
      <sz val="14"/>
      <name val="Times New Roman"/>
      <family val="1"/>
      <charset val="204"/>
    </font>
    <font>
      <i/>
      <sz val="15"/>
      <name val="Times New Roman"/>
      <family val="1"/>
      <charset val="204"/>
    </font>
    <font>
      <b/>
      <sz val="14"/>
      <name val="Times New Roman"/>
      <family val="1"/>
      <charset val="204"/>
    </font>
    <font>
      <sz val="14"/>
      <name val="Times New Roman"/>
      <family val="1"/>
      <charset val="204"/>
    </font>
    <font>
      <sz val="11"/>
      <color rgb="FF000000"/>
      <name val="Calibri"/>
      <family val="2"/>
      <charset val="204"/>
    </font>
    <font>
      <b/>
      <sz val="11"/>
      <color rgb="FF000000"/>
      <name val="Calibri"/>
      <family val="2"/>
      <charset val="204"/>
    </font>
    <font>
      <b/>
      <sz val="22"/>
      <name val="Times New Roman"/>
      <family val="1"/>
      <charset val="204"/>
    </font>
    <font>
      <b/>
      <sz val="22"/>
      <color rgb="FF0070C0"/>
      <name val="Times New Roman"/>
      <family val="1"/>
      <charset val="204"/>
    </font>
    <font>
      <b/>
      <sz val="18"/>
      <color rgb="FF000000"/>
      <name val="Times New Roman"/>
      <family val="1"/>
      <charset val="204"/>
    </font>
    <font>
      <b/>
      <sz val="16"/>
      <color theme="1"/>
      <name val="Times New Roman"/>
      <family val="1"/>
      <charset val="204"/>
    </font>
    <font>
      <b/>
      <i/>
      <sz val="15"/>
      <color rgb="FF0070C0"/>
      <name val="Times New Roman"/>
      <family val="1"/>
      <charset val="204"/>
    </font>
    <font>
      <sz val="15"/>
      <color rgb="FF000000"/>
      <name val="Calibri"/>
      <family val="2"/>
      <charset val="204"/>
    </font>
    <font>
      <sz val="16"/>
      <name val="Times New Roman"/>
      <family val="1"/>
      <charset val="204"/>
    </font>
    <font>
      <b/>
      <sz val="18"/>
      <name val="Times New Roman"/>
      <family val="1"/>
      <charset val="204"/>
    </font>
    <font>
      <b/>
      <sz val="20"/>
      <color rgb="FF000000"/>
      <name val="Times New Roman"/>
      <family val="1"/>
      <charset val="204"/>
    </font>
    <font>
      <sz val="18"/>
      <name val="Times New Roman"/>
      <family val="1"/>
      <charset val="204"/>
    </font>
    <font>
      <b/>
      <sz val="20"/>
      <name val="Times New Roman"/>
      <family val="1"/>
      <charset val="204"/>
    </font>
    <font>
      <b/>
      <sz val="20"/>
      <color theme="4" tint="-0.249977111117893"/>
      <name val="Times New Roman"/>
      <family val="1"/>
      <charset val="204"/>
    </font>
    <font>
      <sz val="20"/>
      <color rgb="FF000000"/>
      <name val="Calibri"/>
      <family val="2"/>
      <charset val="204"/>
    </font>
    <font>
      <i/>
      <sz val="16"/>
      <color rgb="FF000000"/>
      <name val="Times New Roman"/>
      <family val="1"/>
      <charset val="204"/>
    </font>
    <font>
      <i/>
      <sz val="20"/>
      <name val="Times New Roman"/>
      <family val="1"/>
      <charset val="204"/>
    </font>
    <font>
      <b/>
      <i/>
      <sz val="20"/>
      <color rgb="FF0070C0"/>
      <name val="Times New Roman"/>
      <family val="1"/>
      <charset val="204"/>
    </font>
    <font>
      <b/>
      <sz val="20"/>
      <color rgb="FF000000"/>
      <name val="Calibri"/>
      <family val="2"/>
      <charset val="204"/>
    </font>
    <font>
      <sz val="11"/>
      <color rgb="FF000000"/>
      <name val="Times New Roman"/>
      <family val="1"/>
      <charset val="204"/>
    </font>
    <font>
      <sz val="20"/>
      <color rgb="FF000000"/>
      <name val="Times New Roman"/>
      <family val="1"/>
      <charset val="204"/>
    </font>
    <font>
      <b/>
      <sz val="11"/>
      <color rgb="FF000000"/>
      <name val="Times New Roman"/>
      <family val="1"/>
      <charset val="204"/>
    </font>
    <font>
      <i/>
      <sz val="11"/>
      <color rgb="FF000000"/>
      <name val="Times New Roman"/>
      <family val="1"/>
      <charset val="204"/>
    </font>
    <font>
      <b/>
      <i/>
      <sz val="20"/>
      <name val="Times New Roman"/>
      <family val="1"/>
      <charset val="204"/>
    </font>
    <font>
      <i/>
      <sz val="18"/>
      <name val="Times New Roman"/>
      <family val="1"/>
      <charset val="204"/>
    </font>
    <font>
      <b/>
      <sz val="24"/>
      <color rgb="FF000000"/>
      <name val="Times New Roman"/>
      <family val="1"/>
      <charset val="204"/>
    </font>
    <font>
      <b/>
      <i/>
      <sz val="11"/>
      <color rgb="FF000000"/>
      <name val="Times New Roman"/>
      <family val="1"/>
      <charset val="204"/>
    </font>
    <font>
      <b/>
      <i/>
      <sz val="18"/>
      <color rgb="FF000000"/>
      <name val="Times New Roman"/>
      <family val="1"/>
      <charset val="204"/>
    </font>
    <font>
      <b/>
      <i/>
      <sz val="20"/>
      <color rgb="FF000000"/>
      <name val="Times New Roman"/>
      <family val="1"/>
      <charset val="204"/>
    </font>
    <font>
      <sz val="24"/>
      <color rgb="FF000000"/>
      <name val="Times New Roman"/>
      <family val="1"/>
      <charset val="204"/>
    </font>
    <font>
      <sz val="16"/>
      <color theme="4" tint="-0.249977111117893"/>
      <name val="Times New Roman"/>
      <family val="1"/>
      <charset val="204"/>
    </font>
    <font>
      <b/>
      <sz val="16"/>
      <color theme="4" tint="-0.249977111117893"/>
      <name val="Times New Roman"/>
      <family val="1"/>
      <charset val="204"/>
    </font>
    <font>
      <b/>
      <sz val="15"/>
      <color theme="4" tint="-0.249977111117893"/>
      <name val="Times New Roman"/>
      <family val="1"/>
      <charset val="204"/>
    </font>
    <font>
      <b/>
      <sz val="18"/>
      <color theme="4" tint="-0.249977111117893"/>
      <name val="Times New Roman"/>
      <family val="1"/>
      <charset val="204"/>
    </font>
    <font>
      <sz val="18"/>
      <color theme="4" tint="-0.249977111117893"/>
      <name val="Times New Roman"/>
      <family val="1"/>
      <charset val="204"/>
    </font>
    <font>
      <b/>
      <i/>
      <sz val="15"/>
      <color theme="4" tint="-0.249977111117893"/>
      <name val="Times New Roman"/>
      <family val="1"/>
      <charset val="204"/>
    </font>
    <font>
      <sz val="15"/>
      <color theme="4" tint="-0.249977111117893"/>
      <name val="Times New Roman"/>
      <family val="1"/>
      <charset val="204"/>
    </font>
    <font>
      <i/>
      <sz val="18"/>
      <color theme="4" tint="-0.249977111117893"/>
      <name val="Times New Roman"/>
      <family val="1"/>
      <charset val="204"/>
    </font>
    <font>
      <b/>
      <sz val="11"/>
      <color theme="4" tint="-0.249977111117893"/>
      <name val="Calibri"/>
      <family val="2"/>
      <charset val="204"/>
    </font>
    <font>
      <i/>
      <sz val="15"/>
      <color theme="4" tint="-0.249977111117893"/>
      <name val="Times New Roman"/>
      <family val="1"/>
      <charset val="204"/>
    </font>
    <font>
      <i/>
      <sz val="16"/>
      <color theme="4" tint="-0.249977111117893"/>
      <name val="Times New Roman"/>
      <family val="1"/>
      <charset val="204"/>
    </font>
    <font>
      <b/>
      <i/>
      <sz val="20"/>
      <color theme="4" tint="-0.249977111117893"/>
      <name val="Times New Roman"/>
      <family val="1"/>
      <charset val="204"/>
    </font>
    <font>
      <b/>
      <sz val="20"/>
      <color theme="1"/>
      <name val="Times New Roman"/>
      <family val="1"/>
      <charset val="204"/>
    </font>
    <font>
      <b/>
      <sz val="24"/>
      <name val="Times New Roman"/>
      <family val="1"/>
      <charset val="204"/>
    </font>
    <font>
      <b/>
      <sz val="12"/>
      <color theme="4" tint="-0.249977111117893"/>
      <name val="Times New Roman"/>
      <family val="1"/>
      <charset val="204"/>
    </font>
    <font>
      <i/>
      <sz val="18"/>
      <color rgb="FF000000"/>
      <name val="Times New Roman"/>
      <family val="1"/>
      <charset val="204"/>
    </font>
    <font>
      <i/>
      <sz val="20"/>
      <color rgb="FF000000"/>
      <name val="Times New Roman"/>
      <family val="1"/>
      <charset val="204"/>
    </font>
    <font>
      <i/>
      <sz val="11"/>
      <color rgb="FF000000"/>
      <name val="Calibri"/>
      <family val="2"/>
      <charset val="204"/>
    </font>
    <font>
      <i/>
      <sz val="24"/>
      <color rgb="FF000000"/>
      <name val="Times New Roman"/>
      <family val="1"/>
      <charset val="204"/>
    </font>
    <font>
      <i/>
      <sz val="26"/>
      <color rgb="FF000000"/>
      <name val="Times New Roman"/>
      <family val="1"/>
      <charset val="204"/>
    </font>
    <font>
      <sz val="26"/>
      <color rgb="FF000000"/>
      <name val="Times New Roman"/>
      <family val="1"/>
      <charset val="204"/>
    </font>
    <font>
      <sz val="24"/>
      <name val="Times New Roman"/>
      <family val="1"/>
      <charset val="204"/>
    </font>
    <font>
      <sz val="20"/>
      <color theme="4" tint="-0.249977111117893"/>
      <name val="Times New Roman"/>
      <family val="1"/>
      <charset val="204"/>
    </font>
    <font>
      <b/>
      <i/>
      <u/>
      <sz val="24"/>
      <name val="Times New Roman"/>
      <family val="1"/>
      <charset val="204"/>
    </font>
  </fonts>
  <fills count="27">
    <fill>
      <patternFill patternType="none"/>
    </fill>
    <fill>
      <patternFill patternType="gray125"/>
    </fill>
    <fill>
      <patternFill patternType="solid">
        <fgColor rgb="FFFFFFFF"/>
        <bgColor rgb="FFFFFFCC"/>
      </patternFill>
    </fill>
    <fill>
      <patternFill patternType="solid">
        <fgColor rgb="FFFFFF99"/>
        <bgColor rgb="FFFFFFCC"/>
      </patternFill>
    </fill>
    <fill>
      <patternFill patternType="solid">
        <fgColor rgb="FFC5E0B4"/>
        <bgColor rgb="FFDAE3F3"/>
      </patternFill>
    </fill>
    <fill>
      <patternFill patternType="solid">
        <fgColor rgb="FFDAE3F3"/>
        <bgColor rgb="FFDEEBF7"/>
      </patternFill>
    </fill>
    <fill>
      <patternFill patternType="solid">
        <fgColor rgb="FFF8CBAD"/>
        <bgColor rgb="FFF4B183"/>
      </patternFill>
    </fill>
    <fill>
      <patternFill patternType="solid">
        <fgColor theme="5" tint="0.59999389629810485"/>
        <bgColor rgb="FFFFFFCC"/>
      </patternFill>
    </fill>
    <fill>
      <patternFill patternType="solid">
        <fgColor rgb="FFFFCCCC"/>
        <bgColor indexed="64"/>
      </patternFill>
    </fill>
    <fill>
      <patternFill patternType="solid">
        <fgColor rgb="FFFFCCCC"/>
        <bgColor rgb="FFFFFFCC"/>
      </patternFill>
    </fill>
    <fill>
      <patternFill patternType="solid">
        <fgColor rgb="FFE3D5FF"/>
        <bgColor indexed="64"/>
      </patternFill>
    </fill>
    <fill>
      <patternFill patternType="solid">
        <fgColor rgb="FFFFFF99"/>
        <bgColor indexed="64"/>
      </patternFill>
    </fill>
    <fill>
      <patternFill patternType="solid">
        <fgColor theme="9" tint="0.59999389629810485"/>
        <bgColor indexed="64"/>
      </patternFill>
    </fill>
    <fill>
      <patternFill patternType="solid">
        <fgColor theme="7" tint="0.59999389629810485"/>
        <bgColor rgb="FFFFFFCC"/>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tint="0.39997558519241921"/>
        <bgColor rgb="FFFFFFCC"/>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5" tint="0.39997558519241921"/>
        <bgColor rgb="FFFFFFCC"/>
      </patternFill>
    </fill>
    <fill>
      <patternFill patternType="solid">
        <fgColor theme="5" tint="0.79998168889431442"/>
        <bgColor indexed="64"/>
      </patternFill>
    </fill>
    <fill>
      <patternFill patternType="solid">
        <fgColor theme="5" tint="0.79998168889431442"/>
        <bgColor rgb="FFFFFFCC"/>
      </patternFill>
    </fill>
    <fill>
      <patternFill patternType="solid">
        <fgColor theme="5" tint="0.59999389629810485"/>
        <bgColor indexed="64"/>
      </patternFill>
    </fill>
    <fill>
      <patternFill patternType="solid">
        <fgColor theme="0"/>
        <bgColor indexed="64"/>
      </patternFill>
    </fill>
  </fills>
  <borders count="55">
    <border>
      <left/>
      <right/>
      <top/>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medium">
        <color auto="1"/>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style="medium">
        <color indexed="64"/>
      </top>
      <bottom style="medium">
        <color indexed="64"/>
      </bottom>
      <diagonal/>
    </border>
    <border>
      <left style="medium">
        <color auto="1"/>
      </left>
      <right style="thin">
        <color auto="1"/>
      </right>
      <top style="medium">
        <color auto="1"/>
      </top>
      <bottom/>
      <diagonal/>
    </border>
    <border>
      <left/>
      <right style="medium">
        <color auto="1"/>
      </right>
      <top style="medium">
        <color auto="1"/>
      </top>
      <bottom style="medium">
        <color auto="1"/>
      </bottom>
      <diagonal/>
    </border>
    <border>
      <left/>
      <right style="medium">
        <color indexed="64"/>
      </right>
      <top/>
      <bottom style="medium">
        <color auto="1"/>
      </bottom>
      <diagonal/>
    </border>
    <border>
      <left style="medium">
        <color auto="1"/>
      </left>
      <right style="medium">
        <color auto="1"/>
      </right>
      <top/>
      <bottom/>
      <diagonal/>
    </border>
    <border>
      <left style="thin">
        <color auto="1"/>
      </left>
      <right style="thin">
        <color auto="1"/>
      </right>
      <top style="medium">
        <color auto="1"/>
      </top>
      <bottom/>
      <diagonal/>
    </border>
    <border>
      <left/>
      <right/>
      <top style="thin">
        <color auto="1"/>
      </top>
      <bottom style="thin">
        <color auto="1"/>
      </bottom>
      <diagonal/>
    </border>
    <border>
      <left style="thin">
        <color auto="1"/>
      </left>
      <right/>
      <top style="medium">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style="medium">
        <color auto="1"/>
      </left>
      <right/>
      <top/>
      <bottom/>
      <diagonal/>
    </border>
    <border>
      <left/>
      <right/>
      <top style="medium">
        <color auto="1"/>
      </top>
      <bottom/>
      <diagonal/>
    </border>
    <border>
      <left style="medium">
        <color indexed="64"/>
      </left>
      <right style="medium">
        <color indexed="64"/>
      </right>
      <top style="medium">
        <color auto="1"/>
      </top>
      <bottom style="thin">
        <color auto="1"/>
      </bottom>
      <diagonal/>
    </border>
    <border>
      <left/>
      <right style="medium">
        <color auto="1"/>
      </right>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style="medium">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thin">
        <color auto="1"/>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style="medium">
        <color auto="1"/>
      </right>
      <top/>
      <bottom style="thin">
        <color indexed="64"/>
      </bottom>
      <diagonal/>
    </border>
    <border>
      <left/>
      <right/>
      <top/>
      <bottom style="thin">
        <color indexed="64"/>
      </bottom>
      <diagonal/>
    </border>
    <border>
      <left/>
      <right style="medium">
        <color indexed="64"/>
      </right>
      <top style="medium">
        <color indexed="64"/>
      </top>
      <bottom style="thin">
        <color auto="1"/>
      </bottom>
      <diagonal/>
    </border>
    <border>
      <left/>
      <right style="medium">
        <color indexed="64"/>
      </right>
      <top style="medium">
        <color indexed="64"/>
      </top>
      <bottom/>
      <diagonal/>
    </border>
    <border>
      <left/>
      <right style="medium">
        <color auto="1"/>
      </right>
      <top style="thin">
        <color auto="1"/>
      </top>
      <bottom style="thin">
        <color auto="1"/>
      </bottom>
      <diagonal/>
    </border>
    <border>
      <left style="thin">
        <color indexed="64"/>
      </left>
      <right style="medium">
        <color indexed="64"/>
      </right>
      <top style="medium">
        <color auto="1"/>
      </top>
      <bottom style="medium">
        <color auto="1"/>
      </bottom>
      <diagonal/>
    </border>
    <border>
      <left/>
      <right style="medium">
        <color indexed="64"/>
      </right>
      <top style="thin">
        <color auto="1"/>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top style="medium">
        <color indexed="64"/>
      </top>
      <bottom style="thin">
        <color auto="1"/>
      </bottom>
      <diagonal/>
    </border>
  </borders>
  <cellStyleXfs count="2">
    <xf numFmtId="0" fontId="0" fillId="0" borderId="0"/>
    <xf numFmtId="0" fontId="13" fillId="0" borderId="0"/>
  </cellStyleXfs>
  <cellXfs count="509">
    <xf numFmtId="0" fontId="0" fillId="0" borderId="0" xfId="0"/>
    <xf numFmtId="0" fontId="1" fillId="0" borderId="0" xfId="0" applyFont="1" applyAlignment="1">
      <alignment horizontal="center" vertical="center"/>
    </xf>
    <xf numFmtId="0" fontId="1" fillId="0" borderId="0" xfId="0" applyFont="1"/>
    <xf numFmtId="164" fontId="1" fillId="0" borderId="0" xfId="0" applyNumberFormat="1" applyFont="1"/>
    <xf numFmtId="0" fontId="5" fillId="5" borderId="1" xfId="0" applyFont="1" applyFill="1" applyBorder="1" applyAlignment="1">
      <alignment vertical="center"/>
    </xf>
    <xf numFmtId="49" fontId="11" fillId="6" borderId="10" xfId="0" applyNumberFormat="1" applyFont="1" applyFill="1" applyBorder="1" applyAlignment="1">
      <alignment horizontal="center" vertical="center"/>
    </xf>
    <xf numFmtId="0" fontId="7" fillId="6" borderId="7" xfId="0" applyFont="1" applyFill="1" applyBorder="1" applyAlignment="1">
      <alignment horizontal="center" vertical="center" wrapText="1"/>
    </xf>
    <xf numFmtId="49" fontId="11" fillId="6" borderId="5" xfId="0" applyNumberFormat="1" applyFont="1" applyFill="1" applyBorder="1" applyAlignment="1">
      <alignment horizontal="center" vertical="center"/>
    </xf>
    <xf numFmtId="0" fontId="7" fillId="6" borderId="6" xfId="0" applyFont="1" applyFill="1" applyBorder="1" applyAlignment="1">
      <alignment horizontal="center" vertical="center" wrapText="1"/>
    </xf>
    <xf numFmtId="1" fontId="3" fillId="0" borderId="2" xfId="0" applyNumberFormat="1" applyFont="1" applyBorder="1" applyAlignment="1">
      <alignment horizontal="center" vertical="center" wrapText="1"/>
    </xf>
    <xf numFmtId="1" fontId="3" fillId="0" borderId="3" xfId="0" applyNumberFormat="1" applyFont="1" applyBorder="1" applyAlignment="1">
      <alignment horizontal="center" vertical="center"/>
    </xf>
    <xf numFmtId="1" fontId="3" fillId="0" borderId="4" xfId="0" applyNumberFormat="1" applyFont="1" applyBorder="1" applyAlignment="1">
      <alignment horizontal="center" vertical="top" wrapText="1"/>
    </xf>
    <xf numFmtId="1" fontId="3" fillId="0" borderId="3" xfId="0" applyNumberFormat="1" applyFont="1" applyFill="1" applyBorder="1" applyAlignment="1">
      <alignment horizontal="center" vertical="top" wrapText="1"/>
    </xf>
    <xf numFmtId="0" fontId="0" fillId="0" borderId="0" xfId="0" applyFill="1"/>
    <xf numFmtId="0" fontId="14" fillId="0" borderId="0" xfId="0" applyFont="1" applyFill="1"/>
    <xf numFmtId="0" fontId="14" fillId="0" borderId="0" xfId="0" applyFont="1"/>
    <xf numFmtId="0" fontId="5" fillId="0" borderId="0" xfId="0" applyFont="1" applyAlignment="1">
      <alignment horizontal="right"/>
    </xf>
    <xf numFmtId="0" fontId="0" fillId="0" borderId="0" xfId="0" applyFont="1"/>
    <xf numFmtId="0" fontId="20" fillId="0" borderId="0" xfId="0" applyFont="1"/>
    <xf numFmtId="165" fontId="6" fillId="8" borderId="6" xfId="0" applyNumberFormat="1" applyFont="1" applyFill="1" applyBorder="1" applyAlignment="1">
      <alignment horizontal="center" vertical="center"/>
    </xf>
    <xf numFmtId="0" fontId="4" fillId="9" borderId="6" xfId="0" applyFont="1" applyFill="1" applyBorder="1" applyAlignment="1">
      <alignment horizontal="center" vertical="center" wrapText="1"/>
    </xf>
    <xf numFmtId="1" fontId="3" fillId="0" borderId="18" xfId="0" applyNumberFormat="1" applyFont="1" applyFill="1" applyBorder="1" applyAlignment="1">
      <alignment horizontal="center" vertical="top" wrapText="1"/>
    </xf>
    <xf numFmtId="49" fontId="7" fillId="0" borderId="28" xfId="0" applyNumberFormat="1" applyFont="1" applyFill="1" applyBorder="1" applyAlignment="1">
      <alignment horizontal="center" vertical="center"/>
    </xf>
    <xf numFmtId="165" fontId="6" fillId="0" borderId="0" xfId="0" applyNumberFormat="1" applyFont="1" applyFill="1" applyBorder="1" applyAlignment="1">
      <alignment horizontal="center" vertical="center"/>
    </xf>
    <xf numFmtId="2" fontId="7" fillId="0" borderId="0" xfId="0" applyNumberFormat="1" applyFont="1" applyFill="1" applyBorder="1" applyAlignment="1">
      <alignment horizontal="center" vertical="center" wrapText="1"/>
    </xf>
    <xf numFmtId="2" fontId="7" fillId="0" borderId="31" xfId="0" applyNumberFormat="1" applyFont="1" applyFill="1" applyBorder="1" applyAlignment="1">
      <alignment horizontal="center" vertical="center" wrapText="1"/>
    </xf>
    <xf numFmtId="0" fontId="17"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18" fillId="0" borderId="0" xfId="0" applyFont="1" applyFill="1" applyBorder="1" applyAlignment="1">
      <alignment horizontal="center" vertical="center"/>
    </xf>
    <xf numFmtId="0" fontId="2" fillId="13" borderId="2" xfId="0" applyFont="1" applyFill="1" applyBorder="1" applyAlignment="1">
      <alignment horizontal="center" vertical="center"/>
    </xf>
    <xf numFmtId="0" fontId="2" fillId="13" borderId="18" xfId="0" applyFont="1" applyFill="1" applyBorder="1" applyAlignment="1">
      <alignment horizontal="center" vertical="center"/>
    </xf>
    <xf numFmtId="0" fontId="2" fillId="13" borderId="20" xfId="0" applyFont="1" applyFill="1" applyBorder="1" applyAlignment="1">
      <alignment horizontal="center" vertical="center"/>
    </xf>
    <xf numFmtId="165" fontId="6" fillId="11" borderId="9" xfId="0" applyNumberFormat="1" applyFont="1" applyFill="1" applyBorder="1" applyAlignment="1">
      <alignment horizontal="center" vertical="center"/>
    </xf>
    <xf numFmtId="0" fontId="2" fillId="8" borderId="1" xfId="0" applyFont="1" applyFill="1" applyBorder="1" applyAlignment="1">
      <alignment horizontal="center" vertical="center" wrapText="1"/>
    </xf>
    <xf numFmtId="4" fontId="22" fillId="0" borderId="6" xfId="0" applyNumberFormat="1" applyFont="1" applyFill="1" applyBorder="1" applyAlignment="1">
      <alignment horizontal="center" vertical="center" wrapText="1"/>
    </xf>
    <xf numFmtId="165" fontId="23" fillId="10" borderId="30" xfId="0" applyNumberFormat="1" applyFont="1" applyFill="1" applyBorder="1" applyAlignment="1">
      <alignment horizontal="center" vertical="center"/>
    </xf>
    <xf numFmtId="165" fontId="6" fillId="11" borderId="25" xfId="0" applyNumberFormat="1" applyFont="1" applyFill="1" applyBorder="1" applyAlignment="1">
      <alignment horizontal="center" vertical="center"/>
    </xf>
    <xf numFmtId="2" fontId="22" fillId="11" borderId="9" xfId="0" applyNumberFormat="1" applyFont="1" applyFill="1" applyBorder="1" applyAlignment="1">
      <alignment horizontal="center" vertical="center" wrapText="1"/>
    </xf>
    <xf numFmtId="2" fontId="22" fillId="11" borderId="33" xfId="0" applyNumberFormat="1" applyFont="1" applyFill="1" applyBorder="1" applyAlignment="1">
      <alignment horizontal="center" vertical="center" wrapText="1"/>
    </xf>
    <xf numFmtId="4" fontId="22" fillId="0" borderId="8" xfId="0" applyNumberFormat="1" applyFont="1" applyFill="1" applyBorder="1" applyAlignment="1">
      <alignment horizontal="center" vertical="center" wrapText="1"/>
    </xf>
    <xf numFmtId="49" fontId="9" fillId="0" borderId="34" xfId="0" applyNumberFormat="1" applyFont="1" applyFill="1" applyBorder="1" applyAlignment="1">
      <alignment horizontal="center" vertical="center"/>
    </xf>
    <xf numFmtId="0" fontId="10" fillId="0" borderId="11" xfId="0" applyFont="1" applyFill="1" applyBorder="1" applyAlignment="1">
      <alignment vertical="center" wrapText="1"/>
    </xf>
    <xf numFmtId="3" fontId="10" fillId="0" borderId="11" xfId="0" applyNumberFormat="1" applyFont="1" applyFill="1" applyBorder="1" applyAlignment="1">
      <alignment horizontal="center" vertical="center"/>
    </xf>
    <xf numFmtId="14" fontId="10" fillId="0" borderId="11" xfId="0" applyNumberFormat="1" applyFont="1" applyFill="1" applyBorder="1" applyAlignment="1">
      <alignment horizontal="center" vertical="center"/>
    </xf>
    <xf numFmtId="2" fontId="24" fillId="11" borderId="6" xfId="0" applyNumberFormat="1" applyFont="1" applyFill="1" applyBorder="1" applyAlignment="1">
      <alignment horizontal="center" vertical="center" wrapText="1"/>
    </xf>
    <xf numFmtId="1" fontId="7" fillId="15" borderId="18" xfId="0" applyNumberFormat="1" applyFont="1" applyFill="1" applyBorder="1" applyAlignment="1">
      <alignment horizontal="center" vertical="top" wrapText="1"/>
    </xf>
    <xf numFmtId="0" fontId="0" fillId="0" borderId="0" xfId="0" applyFill="1" applyAlignment="1">
      <alignment horizontal="left"/>
    </xf>
    <xf numFmtId="49" fontId="10" fillId="0" borderId="28" xfId="0" applyNumberFormat="1" applyFont="1" applyFill="1" applyBorder="1" applyAlignment="1">
      <alignment horizontal="center" vertical="center"/>
    </xf>
    <xf numFmtId="0" fontId="19" fillId="0" borderId="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5" fillId="16" borderId="18" xfId="0" applyFont="1" applyFill="1" applyBorder="1" applyAlignment="1">
      <alignment horizontal="left" vertical="center"/>
    </xf>
    <xf numFmtId="0" fontId="15" fillId="16" borderId="18" xfId="0" applyFont="1" applyFill="1" applyBorder="1" applyAlignment="1">
      <alignment horizontal="right" vertical="center"/>
    </xf>
    <xf numFmtId="0" fontId="2" fillId="16" borderId="18" xfId="0" applyFont="1" applyFill="1" applyBorder="1" applyAlignment="1">
      <alignment horizontal="center" vertical="center"/>
    </xf>
    <xf numFmtId="2" fontId="24" fillId="8" borderId="6" xfId="0" applyNumberFormat="1" applyFont="1" applyFill="1" applyBorder="1" applyAlignment="1">
      <alignment horizontal="center" vertical="center"/>
    </xf>
    <xf numFmtId="0" fontId="2" fillId="8" borderId="23" xfId="0" applyFont="1" applyFill="1" applyBorder="1" applyAlignment="1">
      <alignment horizontal="center" vertical="center" wrapText="1"/>
    </xf>
    <xf numFmtId="165" fontId="6" fillId="8" borderId="9" xfId="0" applyNumberFormat="1" applyFont="1" applyFill="1" applyBorder="1" applyAlignment="1">
      <alignment horizontal="center" vertical="center"/>
    </xf>
    <xf numFmtId="2" fontId="22" fillId="8" borderId="9" xfId="0" applyNumberFormat="1" applyFont="1" applyFill="1" applyBorder="1" applyAlignment="1">
      <alignment horizontal="center" vertical="center"/>
    </xf>
    <xf numFmtId="2" fontId="22" fillId="8" borderId="33" xfId="0" applyNumberFormat="1" applyFont="1" applyFill="1" applyBorder="1" applyAlignment="1">
      <alignment horizontal="center" vertical="center"/>
    </xf>
    <xf numFmtId="2" fontId="24" fillId="8" borderId="8" xfId="0" applyNumberFormat="1" applyFont="1" applyFill="1" applyBorder="1" applyAlignment="1">
      <alignment horizontal="center" vertical="center"/>
    </xf>
    <xf numFmtId="2" fontId="24" fillId="11" borderId="8" xfId="0" applyNumberFormat="1" applyFont="1" applyFill="1" applyBorder="1" applyAlignment="1">
      <alignment horizontal="center" vertical="center" wrapText="1"/>
    </xf>
    <xf numFmtId="2" fontId="28" fillId="0" borderId="0" xfId="0" applyNumberFormat="1" applyFont="1"/>
    <xf numFmtId="164" fontId="28" fillId="0" borderId="0" xfId="0" applyNumberFormat="1" applyFont="1" applyAlignment="1">
      <alignment horizontal="right"/>
    </xf>
    <xf numFmtId="0" fontId="0" fillId="18" borderId="0" xfId="0" applyFill="1"/>
    <xf numFmtId="164" fontId="28" fillId="18" borderId="0" xfId="0" applyNumberFormat="1" applyFont="1" applyFill="1" applyAlignment="1">
      <alignment horizontal="right"/>
    </xf>
    <xf numFmtId="2" fontId="28" fillId="18" borderId="0" xfId="0" applyNumberFormat="1" applyFont="1" applyFill="1"/>
    <xf numFmtId="2" fontId="24" fillId="11" borderId="9" xfId="0" applyNumberFormat="1" applyFont="1" applyFill="1" applyBorder="1" applyAlignment="1">
      <alignment horizontal="center" vertical="center" wrapText="1"/>
    </xf>
    <xf numFmtId="49" fontId="29" fillId="0" borderId="28" xfId="0" applyNumberFormat="1" applyFont="1" applyFill="1" applyBorder="1" applyAlignment="1">
      <alignment horizontal="center" vertical="center"/>
    </xf>
    <xf numFmtId="0" fontId="23" fillId="0" borderId="0" xfId="0" applyFont="1" applyFill="1" applyBorder="1" applyAlignment="1">
      <alignment horizontal="center" vertical="center" wrapText="1"/>
    </xf>
    <xf numFmtId="165" fontId="23" fillId="0" borderId="0" xfId="0" applyNumberFormat="1" applyFont="1" applyFill="1" applyBorder="1" applyAlignment="1">
      <alignment horizontal="center" vertical="center"/>
    </xf>
    <xf numFmtId="0" fontId="30" fillId="0" borderId="0" xfId="0" applyFont="1" applyFill="1" applyBorder="1" applyAlignment="1">
      <alignment horizontal="center" vertical="center" wrapText="1"/>
    </xf>
    <xf numFmtId="0" fontId="30" fillId="0" borderId="31" xfId="0" applyFont="1" applyFill="1" applyBorder="1" applyAlignment="1">
      <alignment horizontal="center" vertical="center" wrapText="1"/>
    </xf>
    <xf numFmtId="0" fontId="31" fillId="0" borderId="0" xfId="0" applyFont="1" applyFill="1"/>
    <xf numFmtId="2" fontId="30" fillId="0" borderId="0" xfId="0" applyNumberFormat="1" applyFont="1" applyFill="1" applyBorder="1" applyAlignment="1">
      <alignment horizontal="center" vertical="center" wrapText="1"/>
    </xf>
    <xf numFmtId="0" fontId="0" fillId="0" borderId="0" xfId="0" applyBorder="1"/>
    <xf numFmtId="0" fontId="0" fillId="18" borderId="0" xfId="0" applyFill="1" applyBorder="1"/>
    <xf numFmtId="164" fontId="28" fillId="18" borderId="0" xfId="0" applyNumberFormat="1" applyFont="1" applyFill="1" applyBorder="1" applyAlignment="1">
      <alignment horizontal="right"/>
    </xf>
    <xf numFmtId="2" fontId="28" fillId="18" borderId="0" xfId="0" applyNumberFormat="1" applyFont="1" applyFill="1" applyBorder="1"/>
    <xf numFmtId="2" fontId="28" fillId="18" borderId="31" xfId="0" applyNumberFormat="1" applyFont="1" applyFill="1" applyBorder="1"/>
    <xf numFmtId="164" fontId="28" fillId="0" borderId="0" xfId="0" applyNumberFormat="1" applyFont="1" applyBorder="1" applyAlignment="1">
      <alignment horizontal="right"/>
    </xf>
    <xf numFmtId="2" fontId="28" fillId="0" borderId="0" xfId="0" applyNumberFormat="1" applyFont="1" applyBorder="1"/>
    <xf numFmtId="2" fontId="30" fillId="0" borderId="31" xfId="0" applyNumberFormat="1" applyFont="1" applyFill="1" applyBorder="1" applyAlignment="1">
      <alignment horizontal="center" vertical="center" wrapText="1"/>
    </xf>
    <xf numFmtId="164" fontId="28" fillId="0" borderId="4" xfId="0" applyNumberFormat="1" applyFont="1" applyBorder="1" applyAlignment="1">
      <alignment horizontal="right"/>
    </xf>
    <xf numFmtId="165" fontId="23" fillId="0" borderId="4" xfId="0" applyNumberFormat="1" applyFont="1" applyFill="1" applyBorder="1" applyAlignment="1">
      <alignment horizontal="center" vertical="center"/>
    </xf>
    <xf numFmtId="2" fontId="30" fillId="0" borderId="4" xfId="0" applyNumberFormat="1" applyFont="1" applyFill="1" applyBorder="1" applyAlignment="1">
      <alignment horizontal="center" vertical="center" wrapText="1"/>
    </xf>
    <xf numFmtId="0" fontId="30" fillId="0" borderId="4" xfId="0" applyFont="1" applyFill="1" applyBorder="1" applyAlignment="1">
      <alignment horizontal="center" vertical="center" wrapText="1"/>
    </xf>
    <xf numFmtId="2" fontId="30" fillId="0" borderId="21" xfId="0" applyNumberFormat="1" applyFont="1" applyFill="1" applyBorder="1" applyAlignment="1">
      <alignment horizontal="center" vertical="center" wrapText="1"/>
    </xf>
    <xf numFmtId="49" fontId="10" fillId="11" borderId="0" xfId="0" applyNumberFormat="1" applyFont="1" applyFill="1" applyBorder="1" applyAlignment="1">
      <alignment horizontal="right" vertical="center"/>
    </xf>
    <xf numFmtId="49" fontId="10" fillId="11" borderId="28" xfId="0" applyNumberFormat="1" applyFont="1" applyFill="1" applyBorder="1" applyAlignment="1">
      <alignment horizontal="right" vertical="center"/>
    </xf>
    <xf numFmtId="49" fontId="10" fillId="11" borderId="36" xfId="0" applyNumberFormat="1" applyFont="1" applyFill="1" applyBorder="1" applyAlignment="1">
      <alignment horizontal="right" vertical="center"/>
    </xf>
    <xf numFmtId="49" fontId="10" fillId="11" borderId="4" xfId="0" applyNumberFormat="1" applyFont="1" applyFill="1" applyBorder="1" applyAlignment="1">
      <alignment horizontal="right" vertical="center"/>
    </xf>
    <xf numFmtId="49" fontId="7" fillId="10" borderId="0" xfId="0" applyNumberFormat="1" applyFont="1" applyFill="1" applyBorder="1" applyAlignment="1">
      <alignment horizontal="center" vertical="center"/>
    </xf>
    <xf numFmtId="49" fontId="8" fillId="10" borderId="0" xfId="0" applyNumberFormat="1" applyFont="1" applyFill="1" applyBorder="1" applyAlignment="1">
      <alignment horizontal="right" vertical="center"/>
    </xf>
    <xf numFmtId="2" fontId="10" fillId="0" borderId="0" xfId="0" applyNumberFormat="1" applyFont="1" applyFill="1" applyBorder="1" applyAlignment="1">
      <alignment horizontal="center" vertical="center" wrapText="1"/>
    </xf>
    <xf numFmtId="2" fontId="10" fillId="0" borderId="31" xfId="0" applyNumberFormat="1" applyFont="1" applyFill="1" applyBorder="1" applyAlignment="1">
      <alignment horizontal="center" vertical="center" wrapText="1"/>
    </xf>
    <xf numFmtId="2" fontId="28" fillId="17" borderId="0" xfId="0" applyNumberFormat="1" applyFont="1" applyFill="1" applyBorder="1"/>
    <xf numFmtId="164" fontId="28" fillId="0" borderId="46" xfId="0" applyNumberFormat="1" applyFont="1" applyBorder="1" applyAlignment="1">
      <alignment horizontal="right"/>
    </xf>
    <xf numFmtId="2" fontId="28" fillId="0" borderId="46" xfId="0" applyNumberFormat="1" applyFont="1" applyBorder="1"/>
    <xf numFmtId="2" fontId="28" fillId="0" borderId="45" xfId="0" applyNumberFormat="1" applyFont="1" applyBorder="1"/>
    <xf numFmtId="49" fontId="10" fillId="11" borderId="28" xfId="0" applyNumberFormat="1" applyFont="1" applyFill="1" applyBorder="1" applyAlignment="1">
      <alignment horizontal="left" vertical="center"/>
    </xf>
    <xf numFmtId="1" fontId="22" fillId="14" borderId="3" xfId="0" applyNumberFormat="1" applyFont="1" applyFill="1" applyBorder="1" applyAlignment="1">
      <alignment horizontal="center" vertical="center"/>
    </xf>
    <xf numFmtId="0" fontId="0" fillId="0" borderId="0" xfId="0" applyAlignment="1">
      <alignment vertical="center"/>
    </xf>
    <xf numFmtId="0" fontId="14" fillId="0" borderId="0" xfId="0" applyFont="1" applyAlignment="1">
      <alignment vertical="center"/>
    </xf>
    <xf numFmtId="0" fontId="14" fillId="0" borderId="0" xfId="0" applyFont="1" applyFill="1" applyAlignment="1">
      <alignment vertical="center"/>
    </xf>
    <xf numFmtId="0" fontId="31" fillId="0" borderId="0" xfId="0" applyFont="1" applyFill="1" applyAlignment="1">
      <alignment vertical="center"/>
    </xf>
    <xf numFmtId="0" fontId="0" fillId="0" borderId="0" xfId="0" applyFill="1" applyAlignment="1">
      <alignment vertical="center"/>
    </xf>
    <xf numFmtId="0" fontId="32" fillId="0" borderId="0" xfId="0" applyFont="1"/>
    <xf numFmtId="0" fontId="32" fillId="0" borderId="0" xfId="0" applyFont="1" applyAlignment="1">
      <alignment vertical="center"/>
    </xf>
    <xf numFmtId="0" fontId="33" fillId="0" borderId="0" xfId="0" applyFont="1" applyAlignment="1">
      <alignment vertical="center"/>
    </xf>
    <xf numFmtId="0" fontId="34" fillId="0" borderId="0" xfId="0" applyFont="1"/>
    <xf numFmtId="0" fontId="34" fillId="0" borderId="0" xfId="0" applyFont="1" applyAlignment="1">
      <alignment vertical="center"/>
    </xf>
    <xf numFmtId="0" fontId="34" fillId="0" borderId="0" xfId="0" applyFont="1" applyFill="1"/>
    <xf numFmtId="0" fontId="34" fillId="0" borderId="0" xfId="0" applyFont="1" applyFill="1" applyAlignment="1">
      <alignment vertical="center"/>
    </xf>
    <xf numFmtId="0" fontId="35" fillId="0" borderId="0" xfId="0" applyFont="1" applyFill="1"/>
    <xf numFmtId="0" fontId="34" fillId="18" borderId="0" xfId="0" applyFont="1" applyFill="1"/>
    <xf numFmtId="0" fontId="23" fillId="0" borderId="0" xfId="0" applyFont="1" applyFill="1"/>
    <xf numFmtId="0" fontId="23" fillId="0" borderId="0" xfId="0" applyFont="1" applyFill="1" applyAlignment="1">
      <alignment vertical="center"/>
    </xf>
    <xf numFmtId="0" fontId="32" fillId="0" borderId="0" xfId="0" applyFont="1" applyFill="1"/>
    <xf numFmtId="0" fontId="32" fillId="0" borderId="0" xfId="0" applyFont="1" applyFill="1" applyAlignment="1">
      <alignment vertical="center"/>
    </xf>
    <xf numFmtId="0" fontId="4" fillId="0" borderId="0" xfId="0" applyFont="1"/>
    <xf numFmtId="0" fontId="4" fillId="0" borderId="0" xfId="0" applyFont="1" applyAlignment="1">
      <alignment vertical="center"/>
    </xf>
    <xf numFmtId="1" fontId="22" fillId="14" borderId="3" xfId="0" applyNumberFormat="1" applyFont="1" applyFill="1" applyBorder="1" applyAlignment="1">
      <alignment horizontal="left" vertical="center"/>
    </xf>
    <xf numFmtId="1" fontId="33" fillId="0" borderId="18" xfId="0" applyNumberFormat="1" applyFont="1" applyBorder="1" applyAlignment="1">
      <alignment horizontal="center" vertical="center" wrapText="1"/>
    </xf>
    <xf numFmtId="0" fontId="34" fillId="0" borderId="0" xfId="0" applyFont="1" applyBorder="1" applyAlignment="1">
      <alignment vertical="center"/>
    </xf>
    <xf numFmtId="0" fontId="34" fillId="0" borderId="31" xfId="0" applyFont="1" applyBorder="1" applyAlignment="1">
      <alignment vertical="center"/>
    </xf>
    <xf numFmtId="0" fontId="34" fillId="0" borderId="4" xfId="0" applyFont="1" applyBorder="1" applyAlignment="1">
      <alignment vertical="center"/>
    </xf>
    <xf numFmtId="0" fontId="34" fillId="0" borderId="21" xfId="0" applyFont="1" applyBorder="1" applyAlignment="1">
      <alignment vertical="center"/>
    </xf>
    <xf numFmtId="0" fontId="14" fillId="0" borderId="0" xfId="0" applyFont="1" applyBorder="1" applyAlignment="1">
      <alignment vertical="center"/>
    </xf>
    <xf numFmtId="0" fontId="14" fillId="0" borderId="4" xfId="0" applyFont="1" applyBorder="1" applyAlignment="1">
      <alignment vertical="center"/>
    </xf>
    <xf numFmtId="0" fontId="25" fillId="8" borderId="44" xfId="0" applyFont="1" applyFill="1" applyBorder="1" applyAlignment="1">
      <alignment horizontal="center" vertical="center"/>
    </xf>
    <xf numFmtId="0" fontId="25" fillId="8" borderId="47" xfId="0" applyFont="1" applyFill="1" applyBorder="1" applyAlignment="1">
      <alignment horizontal="center" vertical="center"/>
    </xf>
    <xf numFmtId="2" fontId="24" fillId="11" borderId="33" xfId="0" applyNumberFormat="1" applyFont="1" applyFill="1" applyBorder="1" applyAlignment="1">
      <alignment horizontal="center" vertical="center" wrapText="1"/>
    </xf>
    <xf numFmtId="4" fontId="23" fillId="10" borderId="30" xfId="0" applyNumberFormat="1" applyFont="1" applyFill="1" applyBorder="1" applyAlignment="1">
      <alignment horizontal="center" vertical="center"/>
    </xf>
    <xf numFmtId="0" fontId="5" fillId="19" borderId="0" xfId="0" applyFont="1" applyFill="1" applyAlignment="1">
      <alignment horizontal="right" vertical="center"/>
    </xf>
    <xf numFmtId="3" fontId="22" fillId="20" borderId="6" xfId="0" applyNumberFormat="1" applyFont="1" applyFill="1" applyBorder="1" applyAlignment="1">
      <alignment horizontal="center" vertical="center"/>
    </xf>
    <xf numFmtId="0" fontId="37" fillId="20" borderId="6" xfId="0" applyFont="1" applyFill="1" applyBorder="1" applyAlignment="1">
      <alignment vertical="center" wrapText="1"/>
    </xf>
    <xf numFmtId="3" fontId="37" fillId="0" borderId="6" xfId="0" applyNumberFormat="1" applyFont="1" applyBorder="1" applyAlignment="1">
      <alignment horizontal="center" vertical="center"/>
    </xf>
    <xf numFmtId="0" fontId="5" fillId="5" borderId="11" xfId="0" applyFont="1" applyFill="1" applyBorder="1" applyAlignment="1">
      <alignment vertical="center"/>
    </xf>
    <xf numFmtId="3" fontId="22" fillId="20" borderId="11" xfId="0" applyNumberFormat="1" applyFont="1" applyFill="1" applyBorder="1" applyAlignment="1">
      <alignment horizontal="center" vertical="center"/>
    </xf>
    <xf numFmtId="0" fontId="37" fillId="20" borderId="9" xfId="0" applyFont="1" applyFill="1" applyBorder="1" applyAlignment="1">
      <alignment vertical="center" wrapText="1"/>
    </xf>
    <xf numFmtId="3" fontId="37" fillId="0" borderId="9" xfId="0" applyNumberFormat="1" applyFont="1" applyBorder="1" applyAlignment="1">
      <alignment horizontal="center" vertical="center"/>
    </xf>
    <xf numFmtId="3" fontId="22" fillId="20" borderId="6" xfId="0" applyNumberFormat="1" applyFont="1" applyFill="1" applyBorder="1" applyAlignment="1">
      <alignment horizontal="left" vertical="center"/>
    </xf>
    <xf numFmtId="3" fontId="22" fillId="20" borderId="11" xfId="0" applyNumberFormat="1" applyFont="1" applyFill="1" applyBorder="1" applyAlignment="1">
      <alignment horizontal="left" vertical="center"/>
    </xf>
    <xf numFmtId="49" fontId="7" fillId="10" borderId="29" xfId="0" applyNumberFormat="1" applyFont="1" applyFill="1" applyBorder="1" applyAlignment="1">
      <alignment horizontal="center" vertical="center"/>
    </xf>
    <xf numFmtId="165" fontId="6" fillId="0" borderId="29" xfId="0" applyNumberFormat="1" applyFont="1" applyFill="1" applyBorder="1" applyAlignment="1">
      <alignment horizontal="center" vertical="center"/>
    </xf>
    <xf numFmtId="0" fontId="6" fillId="0" borderId="29" xfId="0" applyFont="1" applyFill="1" applyBorder="1" applyAlignment="1">
      <alignment horizontal="center" vertical="center" wrapText="1"/>
    </xf>
    <xf numFmtId="2" fontId="7" fillId="0" borderId="29" xfId="0" applyNumberFormat="1" applyFont="1" applyFill="1" applyBorder="1" applyAlignment="1">
      <alignment horizontal="center" vertical="center" wrapText="1"/>
    </xf>
    <xf numFmtId="2" fontId="7" fillId="0" borderId="48" xfId="0" applyNumberFormat="1" applyFont="1" applyFill="1" applyBorder="1" applyAlignment="1">
      <alignment horizontal="center" vertical="center" wrapText="1"/>
    </xf>
    <xf numFmtId="0" fontId="38" fillId="0" borderId="0" xfId="0" applyFont="1" applyFill="1" applyAlignment="1">
      <alignment vertical="center"/>
    </xf>
    <xf numFmtId="49" fontId="7" fillId="10" borderId="27" xfId="0" applyNumberFormat="1" applyFont="1" applyFill="1" applyBorder="1" applyAlignment="1">
      <alignment horizontal="center" vertical="center"/>
    </xf>
    <xf numFmtId="49" fontId="7" fillId="10" borderId="28" xfId="0" applyNumberFormat="1" applyFont="1" applyFill="1" applyBorder="1" applyAlignment="1">
      <alignment horizontal="center" vertical="center"/>
    </xf>
    <xf numFmtId="3" fontId="37" fillId="0" borderId="9" xfId="0" applyNumberFormat="1" applyFont="1" applyFill="1" applyBorder="1" applyAlignment="1">
      <alignment horizontal="center" vertical="center"/>
    </xf>
    <xf numFmtId="3" fontId="37" fillId="0" borderId="33" xfId="0" applyNumberFormat="1" applyFont="1" applyBorder="1" applyAlignment="1">
      <alignment horizontal="center" vertical="center"/>
    </xf>
    <xf numFmtId="3" fontId="22" fillId="0" borderId="6" xfId="0" applyNumberFormat="1" applyFont="1" applyFill="1" applyBorder="1" applyAlignment="1">
      <alignment horizontal="center" vertical="center"/>
    </xf>
    <xf numFmtId="3" fontId="22" fillId="20" borderId="8" xfId="0" applyNumberFormat="1" applyFont="1" applyFill="1" applyBorder="1" applyAlignment="1">
      <alignment horizontal="center" vertical="center"/>
    </xf>
    <xf numFmtId="3" fontId="37" fillId="0" borderId="6" xfId="0" applyNumberFormat="1" applyFont="1" applyFill="1" applyBorder="1" applyAlignment="1">
      <alignment horizontal="center" vertical="center"/>
    </xf>
    <xf numFmtId="3" fontId="37" fillId="0" borderId="8" xfId="0" applyNumberFormat="1" applyFont="1" applyBorder="1" applyAlignment="1">
      <alignment horizontal="center" vertical="center"/>
    </xf>
    <xf numFmtId="3" fontId="22" fillId="0" borderId="11" xfId="0" applyNumberFormat="1" applyFont="1" applyFill="1" applyBorder="1" applyAlignment="1">
      <alignment horizontal="center" vertical="center"/>
    </xf>
    <xf numFmtId="3" fontId="22" fillId="20" borderId="35" xfId="0" applyNumberFormat="1" applyFont="1" applyFill="1" applyBorder="1" applyAlignment="1">
      <alignment horizontal="center" vertical="center"/>
    </xf>
    <xf numFmtId="14" fontId="37" fillId="0" borderId="9" xfId="0" applyNumberFormat="1" applyFont="1" applyFill="1" applyBorder="1" applyAlignment="1">
      <alignment horizontal="center" vertical="center"/>
    </xf>
    <xf numFmtId="14" fontId="22" fillId="20" borderId="6" xfId="0" applyNumberFormat="1" applyFont="1" applyFill="1" applyBorder="1" applyAlignment="1">
      <alignment horizontal="center" vertical="center"/>
    </xf>
    <xf numFmtId="14" fontId="37" fillId="0" borderId="6" xfId="0" applyNumberFormat="1" applyFont="1" applyFill="1" applyBorder="1" applyAlignment="1">
      <alignment horizontal="center" vertical="center"/>
    </xf>
    <xf numFmtId="14" fontId="22" fillId="20" borderId="11" xfId="0" applyNumberFormat="1" applyFont="1" applyFill="1" applyBorder="1" applyAlignment="1">
      <alignment horizontal="center" vertical="center"/>
    </xf>
    <xf numFmtId="1" fontId="33" fillId="15" borderId="18" xfId="0" applyNumberFormat="1" applyFont="1" applyFill="1" applyBorder="1" applyAlignment="1">
      <alignment horizontal="center" vertical="center" wrapText="1"/>
    </xf>
    <xf numFmtId="4" fontId="6" fillId="0" borderId="1" xfId="0" applyNumberFormat="1" applyFont="1" applyBorder="1" applyAlignment="1">
      <alignment horizontal="center" vertical="center"/>
    </xf>
    <xf numFmtId="4" fontId="4" fillId="2" borderId="6" xfId="0" applyNumberFormat="1" applyFont="1" applyFill="1" applyBorder="1" applyAlignment="1">
      <alignment horizontal="center" vertical="center" wrapText="1"/>
    </xf>
    <xf numFmtId="4" fontId="3" fillId="0" borderId="6" xfId="0" applyNumberFormat="1" applyFont="1" applyFill="1" applyBorder="1" applyAlignment="1">
      <alignment horizontal="center" vertical="center"/>
    </xf>
    <xf numFmtId="4" fontId="4" fillId="0" borderId="6" xfId="0" applyNumberFormat="1" applyFont="1" applyFill="1" applyBorder="1" applyAlignment="1">
      <alignment horizontal="center" vertical="center"/>
    </xf>
    <xf numFmtId="4" fontId="3" fillId="2" borderId="6" xfId="0" applyNumberFormat="1" applyFont="1" applyFill="1" applyBorder="1" applyAlignment="1">
      <alignment horizontal="center" vertical="center" wrapText="1"/>
    </xf>
    <xf numFmtId="4" fontId="10" fillId="0" borderId="11" xfId="0" applyNumberFormat="1" applyFont="1" applyFill="1" applyBorder="1" applyAlignment="1">
      <alignment horizontal="center" vertical="center"/>
    </xf>
    <xf numFmtId="4" fontId="10" fillId="0" borderId="37" xfId="0" applyNumberFormat="1" applyFont="1" applyFill="1" applyBorder="1" applyAlignment="1">
      <alignment horizontal="center" vertical="center"/>
    </xf>
    <xf numFmtId="4" fontId="3" fillId="2" borderId="11" xfId="0" applyNumberFormat="1" applyFont="1" applyFill="1" applyBorder="1" applyAlignment="1">
      <alignment horizontal="center" vertical="center" wrapText="1"/>
    </xf>
    <xf numFmtId="4" fontId="3" fillId="2" borderId="35" xfId="0" applyNumberFormat="1" applyFont="1" applyFill="1" applyBorder="1" applyAlignment="1">
      <alignment horizontal="center" vertical="center" wrapText="1"/>
    </xf>
    <xf numFmtId="4" fontId="22" fillId="8" borderId="6" xfId="0" applyNumberFormat="1" applyFont="1" applyFill="1" applyBorder="1" applyAlignment="1">
      <alignment horizontal="center" vertical="center"/>
    </xf>
    <xf numFmtId="4" fontId="22" fillId="8" borderId="8" xfId="0" applyNumberFormat="1" applyFont="1" applyFill="1" applyBorder="1" applyAlignment="1">
      <alignment horizontal="center" vertical="center"/>
    </xf>
    <xf numFmtId="4" fontId="21" fillId="8" borderId="6" xfId="0" applyNumberFormat="1" applyFont="1" applyFill="1" applyBorder="1" applyAlignment="1">
      <alignment horizontal="center" vertical="center"/>
    </xf>
    <xf numFmtId="4" fontId="3" fillId="9" borderId="6" xfId="0" applyNumberFormat="1" applyFont="1" applyFill="1" applyBorder="1" applyAlignment="1">
      <alignment horizontal="center" vertical="center" wrapText="1"/>
    </xf>
    <xf numFmtId="49" fontId="7" fillId="0" borderId="36" xfId="0" applyNumberFormat="1" applyFont="1" applyFill="1" applyBorder="1" applyAlignment="1">
      <alignment horizontal="center" vertical="center"/>
    </xf>
    <xf numFmtId="0" fontId="17" fillId="0" borderId="4" xfId="0" applyFont="1" applyFill="1" applyBorder="1" applyAlignment="1">
      <alignment horizontal="center" vertical="center" wrapText="1"/>
    </xf>
    <xf numFmtId="165" fontId="6" fillId="0" borderId="4" xfId="0" applyNumberFormat="1" applyFont="1" applyFill="1" applyBorder="1" applyAlignment="1">
      <alignment horizontal="center" vertical="center"/>
    </xf>
    <xf numFmtId="0" fontId="6" fillId="0" borderId="4" xfId="0" applyFont="1" applyFill="1" applyBorder="1" applyAlignment="1">
      <alignment horizontal="center" vertical="center" wrapText="1"/>
    </xf>
    <xf numFmtId="2" fontId="7" fillId="0" borderId="4" xfId="0" applyNumberFormat="1" applyFont="1" applyFill="1" applyBorder="1" applyAlignment="1">
      <alignment horizontal="center" vertical="center" wrapText="1"/>
    </xf>
    <xf numFmtId="2" fontId="7" fillId="0" borderId="21" xfId="0" applyNumberFormat="1" applyFont="1" applyFill="1" applyBorder="1" applyAlignment="1">
      <alignment horizontal="center" vertical="center" wrapText="1"/>
    </xf>
    <xf numFmtId="0" fontId="35" fillId="0" borderId="0" xfId="0" applyFont="1"/>
    <xf numFmtId="0" fontId="39" fillId="0" borderId="0" xfId="0" applyFont="1"/>
    <xf numFmtId="0" fontId="39" fillId="0" borderId="0" xfId="0" applyFont="1" applyFill="1"/>
    <xf numFmtId="2" fontId="40" fillId="0" borderId="0" xfId="0" applyNumberFormat="1" applyFont="1"/>
    <xf numFmtId="2" fontId="40" fillId="18" borderId="0" xfId="0" applyNumberFormat="1" applyFont="1" applyFill="1"/>
    <xf numFmtId="0" fontId="41" fillId="0" borderId="0" xfId="0" applyFont="1" applyFill="1"/>
    <xf numFmtId="164" fontId="28" fillId="18" borderId="0" xfId="0" applyNumberFormat="1" applyFont="1" applyFill="1" applyBorder="1" applyAlignment="1">
      <alignment horizontal="center" vertical="center" wrapText="1"/>
    </xf>
    <xf numFmtId="4" fontId="24" fillId="0" borderId="8" xfId="0" applyNumberFormat="1" applyFont="1" applyFill="1" applyBorder="1" applyAlignment="1">
      <alignment horizontal="center" vertical="center" wrapText="1"/>
    </xf>
    <xf numFmtId="0" fontId="32" fillId="15" borderId="0" xfId="0" applyFont="1" applyFill="1" applyAlignment="1">
      <alignment vertical="center"/>
    </xf>
    <xf numFmtId="0" fontId="0" fillId="15" borderId="0" xfId="0" applyFill="1" applyAlignment="1">
      <alignment vertical="center"/>
    </xf>
    <xf numFmtId="0" fontId="42" fillId="15" borderId="0" xfId="0" applyFont="1" applyFill="1" applyAlignment="1">
      <alignment vertical="center"/>
    </xf>
    <xf numFmtId="0" fontId="43" fillId="0" borderId="0" xfId="0" applyFont="1"/>
    <xf numFmtId="2" fontId="45" fillId="21" borderId="0" xfId="0" applyNumberFormat="1" applyFont="1" applyFill="1" applyBorder="1" applyAlignment="1">
      <alignment horizontal="center" vertical="center" wrapText="1"/>
    </xf>
    <xf numFmtId="2" fontId="46" fillId="21" borderId="9" xfId="0" applyNumberFormat="1" applyFont="1" applyFill="1" applyBorder="1" applyAlignment="1">
      <alignment horizontal="center" vertical="center" wrapText="1"/>
    </xf>
    <xf numFmtId="2" fontId="47" fillId="21" borderId="6" xfId="0" applyNumberFormat="1" applyFont="1" applyFill="1" applyBorder="1" applyAlignment="1">
      <alignment horizontal="center" vertical="center" wrapText="1"/>
    </xf>
    <xf numFmtId="0" fontId="48" fillId="0" borderId="0" xfId="0" applyFont="1" applyFill="1" applyBorder="1" applyAlignment="1">
      <alignment horizontal="center" vertical="center" wrapText="1"/>
    </xf>
    <xf numFmtId="0" fontId="44" fillId="13" borderId="18" xfId="0" applyFont="1" applyFill="1" applyBorder="1" applyAlignment="1">
      <alignment horizontal="center" vertical="center"/>
    </xf>
    <xf numFmtId="4" fontId="46" fillId="21" borderId="6" xfId="0" applyNumberFormat="1" applyFont="1" applyFill="1" applyBorder="1" applyAlignment="1">
      <alignment horizontal="center" vertical="center" wrapText="1"/>
    </xf>
    <xf numFmtId="4" fontId="49" fillId="22" borderId="6" xfId="0" applyNumberFormat="1" applyFont="1" applyFill="1" applyBorder="1" applyAlignment="1">
      <alignment horizontal="center" vertical="center" wrapText="1"/>
    </xf>
    <xf numFmtId="4" fontId="46" fillId="23" borderId="6" xfId="0" applyNumberFormat="1" applyFont="1" applyFill="1" applyBorder="1" applyAlignment="1">
      <alignment horizontal="center" vertical="center" wrapText="1"/>
    </xf>
    <xf numFmtId="4" fontId="49" fillId="24" borderId="6" xfId="0" applyNumberFormat="1" applyFont="1" applyFill="1" applyBorder="1" applyAlignment="1">
      <alignment horizontal="center" vertical="center" wrapText="1"/>
    </xf>
    <xf numFmtId="4" fontId="49" fillId="2" borderId="11" xfId="0" applyNumberFormat="1" applyFont="1" applyFill="1" applyBorder="1" applyAlignment="1">
      <alignment horizontal="center" vertical="center" wrapText="1"/>
    </xf>
    <xf numFmtId="0" fontId="51" fillId="0" borderId="0" xfId="0" applyFont="1"/>
    <xf numFmtId="0" fontId="44" fillId="0" borderId="0" xfId="0" applyFont="1" applyFill="1" applyBorder="1" applyAlignment="1">
      <alignment horizontal="center" vertical="center"/>
    </xf>
    <xf numFmtId="2" fontId="45" fillId="0" borderId="29" xfId="0" applyNumberFormat="1" applyFont="1" applyFill="1" applyBorder="1" applyAlignment="1">
      <alignment horizontal="center" vertical="center" wrapText="1"/>
    </xf>
    <xf numFmtId="2" fontId="45" fillId="0" borderId="0" xfId="0" applyNumberFormat="1" applyFont="1" applyFill="1" applyBorder="1" applyAlignment="1">
      <alignment horizontal="center" vertical="center" wrapText="1"/>
    </xf>
    <xf numFmtId="2" fontId="52" fillId="0" borderId="0" xfId="0" applyNumberFormat="1" applyFont="1" applyFill="1" applyBorder="1" applyAlignment="1">
      <alignment horizontal="center" vertical="center" wrapText="1"/>
    </xf>
    <xf numFmtId="2" fontId="45" fillId="0" borderId="4" xfId="0" applyNumberFormat="1" applyFont="1" applyFill="1" applyBorder="1" applyAlignment="1">
      <alignment horizontal="center" vertical="center" wrapText="1"/>
    </xf>
    <xf numFmtId="2" fontId="53" fillId="18" borderId="0" xfId="0" applyNumberFormat="1" applyFont="1" applyFill="1" applyBorder="1"/>
    <xf numFmtId="2" fontId="53" fillId="0" borderId="46" xfId="0" applyNumberFormat="1" applyFont="1" applyBorder="1"/>
    <xf numFmtId="2" fontId="53" fillId="0" borderId="0" xfId="0" applyNumberFormat="1" applyFont="1" applyBorder="1"/>
    <xf numFmtId="2" fontId="53" fillId="17" borderId="0" xfId="0" applyNumberFormat="1" applyFont="1" applyFill="1" applyBorder="1"/>
    <xf numFmtId="0" fontId="54" fillId="0" borderId="0" xfId="0" applyFont="1" applyFill="1" applyBorder="1" applyAlignment="1">
      <alignment horizontal="center" vertical="center" wrapText="1"/>
    </xf>
    <xf numFmtId="2" fontId="54" fillId="0" borderId="0" xfId="0" applyNumberFormat="1" applyFont="1" applyFill="1" applyBorder="1" applyAlignment="1">
      <alignment horizontal="center" vertical="center" wrapText="1"/>
    </xf>
    <xf numFmtId="2" fontId="54" fillId="0" borderId="4" xfId="0" applyNumberFormat="1" applyFont="1" applyFill="1" applyBorder="1" applyAlignment="1">
      <alignment horizontal="center" vertical="center" wrapText="1"/>
    </xf>
    <xf numFmtId="2" fontId="53" fillId="18" borderId="0" xfId="0" applyNumberFormat="1" applyFont="1" applyFill="1"/>
    <xf numFmtId="2" fontId="53" fillId="0" borderId="0" xfId="0" applyNumberFormat="1" applyFont="1"/>
    <xf numFmtId="2" fontId="46" fillId="21" borderId="9" xfId="0" applyNumberFormat="1" applyFont="1" applyFill="1" applyBorder="1" applyAlignment="1">
      <alignment horizontal="center" vertical="center"/>
    </xf>
    <xf numFmtId="2" fontId="47" fillId="21" borderId="6" xfId="0" applyNumberFormat="1" applyFont="1" applyFill="1" applyBorder="1" applyAlignment="1">
      <alignment horizontal="center" vertical="center"/>
    </xf>
    <xf numFmtId="165" fontId="23" fillId="11" borderId="30" xfId="0" applyNumberFormat="1" applyFont="1" applyFill="1" applyBorder="1" applyAlignment="1">
      <alignment horizontal="center" vertical="center"/>
    </xf>
    <xf numFmtId="4" fontId="14" fillId="0" borderId="0" xfId="0" applyNumberFormat="1" applyFont="1" applyBorder="1" applyAlignment="1">
      <alignment vertical="center"/>
    </xf>
    <xf numFmtId="4" fontId="34" fillId="0" borderId="0" xfId="0" applyNumberFormat="1" applyFont="1" applyBorder="1" applyAlignment="1">
      <alignment vertical="center"/>
    </xf>
    <xf numFmtId="4" fontId="34" fillId="0" borderId="31" xfId="0" applyNumberFormat="1" applyFont="1" applyBorder="1" applyAlignment="1">
      <alignment vertical="center"/>
    </xf>
    <xf numFmtId="4" fontId="14" fillId="0" borderId="4" xfId="0" applyNumberFormat="1" applyFont="1" applyBorder="1" applyAlignment="1">
      <alignment vertical="center"/>
    </xf>
    <xf numFmtId="4" fontId="34" fillId="0" borderId="4" xfId="0" applyNumberFormat="1" applyFont="1" applyBorder="1" applyAlignment="1">
      <alignment vertical="center"/>
    </xf>
    <xf numFmtId="4" fontId="34" fillId="0" borderId="21" xfId="0" applyNumberFormat="1" applyFont="1" applyBorder="1" applyAlignment="1">
      <alignment vertical="center"/>
    </xf>
    <xf numFmtId="4" fontId="23" fillId="11" borderId="30" xfId="0" applyNumberFormat="1" applyFont="1" applyFill="1" applyBorder="1" applyAlignment="1">
      <alignment horizontal="center" vertical="center"/>
    </xf>
    <xf numFmtId="4" fontId="25" fillId="8" borderId="44" xfId="0" applyNumberFormat="1" applyFont="1" applyFill="1" applyBorder="1" applyAlignment="1">
      <alignment horizontal="center" vertical="center"/>
    </xf>
    <xf numFmtId="4" fontId="24" fillId="11" borderId="9" xfId="0" applyNumberFormat="1" applyFont="1" applyFill="1" applyBorder="1" applyAlignment="1">
      <alignment horizontal="center" vertical="center" wrapText="1"/>
    </xf>
    <xf numFmtId="1" fontId="25" fillId="15" borderId="18" xfId="0" applyNumberFormat="1" applyFont="1" applyFill="1" applyBorder="1" applyAlignment="1">
      <alignment horizontal="center" vertical="top" wrapText="1"/>
    </xf>
    <xf numFmtId="3" fontId="50" fillId="25" borderId="9" xfId="0" applyNumberFormat="1" applyFont="1" applyFill="1" applyBorder="1" applyAlignment="1">
      <alignment horizontal="center" vertical="center"/>
    </xf>
    <xf numFmtId="3" fontId="46" fillId="25" borderId="6" xfId="0" applyNumberFormat="1" applyFont="1" applyFill="1" applyBorder="1" applyAlignment="1">
      <alignment horizontal="center" vertical="center"/>
    </xf>
    <xf numFmtId="3" fontId="50" fillId="25" borderId="6" xfId="0" applyNumberFormat="1" applyFont="1" applyFill="1" applyBorder="1" applyAlignment="1">
      <alignment horizontal="center" vertical="center"/>
    </xf>
    <xf numFmtId="3" fontId="46" fillId="25" borderId="11" xfId="0" applyNumberFormat="1" applyFont="1" applyFill="1" applyBorder="1" applyAlignment="1">
      <alignment horizontal="center" vertical="center"/>
    </xf>
    <xf numFmtId="0" fontId="37" fillId="0" borderId="9" xfId="0" applyFont="1" applyBorder="1" applyAlignment="1">
      <alignment horizontal="center" vertical="center"/>
    </xf>
    <xf numFmtId="165" fontId="22" fillId="20" borderId="6" xfId="0" applyNumberFormat="1" applyFont="1" applyFill="1" applyBorder="1" applyAlignment="1">
      <alignment horizontal="center" vertical="center"/>
    </xf>
    <xf numFmtId="0" fontId="37" fillId="0" borderId="6" xfId="0" applyFont="1" applyBorder="1" applyAlignment="1">
      <alignment horizontal="center" vertical="center"/>
    </xf>
    <xf numFmtId="165" fontId="22" fillId="20" borderId="11" xfId="0" applyNumberFormat="1" applyFont="1" applyFill="1" applyBorder="1" applyAlignment="1">
      <alignment horizontal="center" vertical="center"/>
    </xf>
    <xf numFmtId="0" fontId="18" fillId="0" borderId="28" xfId="0" applyFont="1" applyFill="1" applyBorder="1" applyAlignment="1">
      <alignment horizontal="center" vertical="center"/>
    </xf>
    <xf numFmtId="0" fontId="18" fillId="0" borderId="31" xfId="0" applyFont="1" applyFill="1" applyBorder="1" applyAlignment="1">
      <alignment horizontal="center" vertical="center"/>
    </xf>
    <xf numFmtId="1" fontId="33" fillId="0" borderId="18" xfId="0" applyNumberFormat="1" applyFont="1" applyFill="1" applyBorder="1" applyAlignment="1">
      <alignment horizontal="center" vertical="center" wrapText="1"/>
    </xf>
    <xf numFmtId="0" fontId="5" fillId="0" borderId="0" xfId="0" applyFont="1" applyAlignment="1">
      <alignment vertical="center"/>
    </xf>
    <xf numFmtId="4" fontId="3" fillId="22" borderId="8" xfId="0" applyNumberFormat="1" applyFont="1" applyFill="1" applyBorder="1" applyAlignment="1">
      <alignment horizontal="center" vertical="center" wrapText="1"/>
    </xf>
    <xf numFmtId="1" fontId="33" fillId="0" borderId="20" xfId="0" applyNumberFormat="1" applyFont="1" applyBorder="1" applyAlignment="1">
      <alignment horizontal="center" vertical="center" wrapText="1"/>
    </xf>
    <xf numFmtId="166" fontId="42" fillId="12" borderId="16" xfId="0" applyNumberFormat="1" applyFont="1" applyFill="1" applyBorder="1" applyAlignment="1">
      <alignment vertical="center"/>
    </xf>
    <xf numFmtId="0" fontId="14" fillId="17" borderId="0" xfId="0" applyFont="1" applyFill="1" applyAlignment="1">
      <alignment vertical="center"/>
    </xf>
    <xf numFmtId="0" fontId="34" fillId="17" borderId="0" xfId="0" applyFont="1" applyFill="1" applyAlignment="1">
      <alignment vertical="center"/>
    </xf>
    <xf numFmtId="0" fontId="14" fillId="17" borderId="0" xfId="0" applyFont="1" applyFill="1"/>
    <xf numFmtId="0" fontId="5" fillId="17" borderId="0" xfId="0" applyFont="1" applyFill="1" applyAlignment="1">
      <alignment horizontal="right" vertical="center"/>
    </xf>
    <xf numFmtId="1" fontId="33" fillId="17" borderId="18" xfId="0" applyNumberFormat="1" applyFont="1" applyFill="1" applyBorder="1" applyAlignment="1">
      <alignment horizontal="center" vertical="center" wrapText="1"/>
    </xf>
    <xf numFmtId="4" fontId="5" fillId="17" borderId="31" xfId="0" applyNumberFormat="1" applyFont="1" applyFill="1" applyBorder="1" applyAlignment="1">
      <alignment horizontal="right" vertical="center"/>
    </xf>
    <xf numFmtId="4" fontId="14" fillId="17" borderId="0" xfId="0" applyNumberFormat="1" applyFont="1" applyFill="1" applyBorder="1" applyAlignment="1">
      <alignment vertical="center"/>
    </xf>
    <xf numFmtId="4" fontId="34" fillId="17" borderId="0" xfId="0" applyNumberFormat="1" applyFont="1" applyFill="1" applyBorder="1" applyAlignment="1">
      <alignment vertical="center"/>
    </xf>
    <xf numFmtId="165" fontId="59" fillId="10" borderId="30" xfId="0" applyNumberFormat="1" applyFont="1" applyFill="1" applyBorder="1" applyAlignment="1">
      <alignment horizontal="center" vertical="center"/>
    </xf>
    <xf numFmtId="4" fontId="59" fillId="10" borderId="30" xfId="0" applyNumberFormat="1" applyFont="1" applyFill="1" applyBorder="1" applyAlignment="1">
      <alignment horizontal="center" vertical="center"/>
    </xf>
    <xf numFmtId="0" fontId="60" fillId="0" borderId="0" xfId="0" applyFont="1" applyBorder="1" applyAlignment="1">
      <alignment vertical="center"/>
    </xf>
    <xf numFmtId="4" fontId="60" fillId="0" borderId="0" xfId="0" applyNumberFormat="1" applyFont="1" applyBorder="1" applyAlignment="1">
      <alignment vertical="center"/>
    </xf>
    <xf numFmtId="4" fontId="35" fillId="0" borderId="0" xfId="0" applyNumberFormat="1" applyFont="1" applyBorder="1" applyAlignment="1">
      <alignment vertical="center"/>
    </xf>
    <xf numFmtId="4" fontId="35" fillId="0" borderId="31" xfId="0" applyNumberFormat="1" applyFont="1" applyBorder="1" applyAlignment="1">
      <alignment vertical="center"/>
    </xf>
    <xf numFmtId="0" fontId="60" fillId="0" borderId="4" xfId="0" applyFont="1" applyBorder="1" applyAlignment="1">
      <alignment vertical="center"/>
    </xf>
    <xf numFmtId="4" fontId="60" fillId="0" borderId="4" xfId="0" applyNumberFormat="1" applyFont="1" applyBorder="1" applyAlignment="1">
      <alignment vertical="center"/>
    </xf>
    <xf numFmtId="4" fontId="35" fillId="0" borderId="4" xfId="0" applyNumberFormat="1" applyFont="1" applyBorder="1" applyAlignment="1">
      <alignment vertical="center"/>
    </xf>
    <xf numFmtId="4" fontId="35" fillId="0" borderId="21" xfId="0" applyNumberFormat="1" applyFont="1" applyBorder="1" applyAlignment="1">
      <alignment horizontal="right" vertical="center"/>
    </xf>
    <xf numFmtId="1" fontId="44" fillId="21" borderId="4" xfId="0" applyNumberFormat="1" applyFont="1" applyFill="1" applyBorder="1" applyAlignment="1">
      <alignment horizontal="center" vertical="center"/>
    </xf>
    <xf numFmtId="1" fontId="3" fillId="0" borderId="21" xfId="0" applyNumberFormat="1" applyFont="1" applyBorder="1" applyAlignment="1">
      <alignment horizontal="center" vertical="center"/>
    </xf>
    <xf numFmtId="0" fontId="42" fillId="0" borderId="0" xfId="0" applyFont="1" applyAlignment="1">
      <alignment vertical="center"/>
    </xf>
    <xf numFmtId="4" fontId="62" fillId="10" borderId="30" xfId="0" applyNumberFormat="1" applyFont="1" applyFill="1" applyBorder="1" applyAlignment="1">
      <alignment horizontal="left" vertical="center"/>
    </xf>
    <xf numFmtId="0" fontId="32" fillId="17" borderId="0" xfId="0" applyFont="1" applyFill="1" applyAlignment="1">
      <alignment vertical="center"/>
    </xf>
    <xf numFmtId="4" fontId="63" fillId="17" borderId="30" xfId="0" applyNumberFormat="1" applyFont="1" applyFill="1" applyBorder="1" applyAlignment="1">
      <alignment horizontal="left" vertical="center"/>
    </xf>
    <xf numFmtId="4" fontId="61" fillId="10" borderId="30" xfId="0" applyNumberFormat="1" applyFont="1" applyFill="1" applyBorder="1" applyAlignment="1">
      <alignment horizontal="center" vertical="center"/>
    </xf>
    <xf numFmtId="0" fontId="61" fillId="0" borderId="0" xfId="0" applyFont="1" applyAlignment="1">
      <alignment vertical="center"/>
    </xf>
    <xf numFmtId="4" fontId="38" fillId="17" borderId="30" xfId="0" applyNumberFormat="1" applyFont="1" applyFill="1" applyBorder="1" applyAlignment="1">
      <alignment horizontal="center" vertical="center"/>
    </xf>
    <xf numFmtId="4" fontId="38" fillId="17" borderId="31" xfId="0" applyNumberFormat="1" applyFont="1" applyFill="1" applyBorder="1" applyAlignment="1">
      <alignment horizontal="right" vertical="center"/>
    </xf>
    <xf numFmtId="4" fontId="56" fillId="17" borderId="44" xfId="0" applyNumberFormat="1" applyFont="1" applyFill="1" applyBorder="1" applyAlignment="1">
      <alignment horizontal="center" vertical="center"/>
    </xf>
    <xf numFmtId="4" fontId="38" fillId="0" borderId="31" xfId="0" applyNumberFormat="1" applyFont="1" applyBorder="1" applyAlignment="1">
      <alignment vertical="center"/>
    </xf>
    <xf numFmtId="4" fontId="38" fillId="0" borderId="21" xfId="0" applyNumberFormat="1" applyFont="1" applyBorder="1" applyAlignment="1">
      <alignment vertical="center"/>
    </xf>
    <xf numFmtId="4" fontId="64" fillId="11" borderId="9" xfId="0" applyNumberFormat="1" applyFont="1" applyFill="1" applyBorder="1" applyAlignment="1">
      <alignment horizontal="center" vertical="center" wrapText="1"/>
    </xf>
    <xf numFmtId="165" fontId="6" fillId="11" borderId="9" xfId="0" applyNumberFormat="1" applyFont="1" applyFill="1" applyBorder="1" applyAlignment="1">
      <alignment horizontal="center" vertical="center"/>
    </xf>
    <xf numFmtId="1" fontId="3" fillId="0" borderId="16" xfId="0" applyNumberFormat="1" applyFont="1" applyBorder="1" applyAlignment="1">
      <alignment horizontal="center" vertical="top" wrapText="1"/>
    </xf>
    <xf numFmtId="0" fontId="4" fillId="9" borderId="11" xfId="0" applyFont="1" applyFill="1" applyBorder="1" applyAlignment="1">
      <alignment horizontal="center" vertical="center" wrapText="1"/>
    </xf>
    <xf numFmtId="4" fontId="21" fillId="8" borderId="11" xfId="0" applyNumberFormat="1" applyFont="1" applyFill="1" applyBorder="1" applyAlignment="1">
      <alignment horizontal="center" vertical="center"/>
    </xf>
    <xf numFmtId="4" fontId="3" fillId="9" borderId="11" xfId="0" applyNumberFormat="1" applyFont="1" applyFill="1" applyBorder="1" applyAlignment="1">
      <alignment horizontal="center" vertical="center" wrapText="1"/>
    </xf>
    <xf numFmtId="4" fontId="3" fillId="22" borderId="35" xfId="0" applyNumberFormat="1" applyFont="1" applyFill="1" applyBorder="1" applyAlignment="1">
      <alignment horizontal="center" vertical="center" wrapText="1"/>
    </xf>
    <xf numFmtId="0" fontId="4" fillId="3" borderId="11" xfId="0" applyFont="1" applyFill="1" applyBorder="1" applyAlignment="1">
      <alignment horizontal="center" vertical="center" wrapText="1"/>
    </xf>
    <xf numFmtId="2" fontId="24" fillId="11" borderId="11" xfId="0" applyNumberFormat="1" applyFont="1" applyFill="1" applyBorder="1" applyAlignment="1">
      <alignment horizontal="center" vertical="center" wrapText="1"/>
    </xf>
    <xf numFmtId="4" fontId="46" fillId="21" borderId="9" xfId="0" applyNumberFormat="1" applyFont="1" applyFill="1" applyBorder="1" applyAlignment="1">
      <alignment horizontal="center" vertical="center" wrapText="1"/>
    </xf>
    <xf numFmtId="4" fontId="49" fillId="22" borderId="11" xfId="0" applyNumberFormat="1" applyFont="1" applyFill="1" applyBorder="1" applyAlignment="1">
      <alignment horizontal="center" vertical="center" wrapText="1"/>
    </xf>
    <xf numFmtId="2" fontId="47" fillId="21" borderId="11" xfId="0" applyNumberFormat="1" applyFont="1" applyFill="1" applyBorder="1" applyAlignment="1">
      <alignment horizontal="center" vertical="center" wrapText="1"/>
    </xf>
    <xf numFmtId="2" fontId="24" fillId="11" borderId="35" xfId="0" applyNumberFormat="1" applyFont="1" applyFill="1" applyBorder="1" applyAlignment="1">
      <alignment horizontal="center" vertical="center" wrapText="1"/>
    </xf>
    <xf numFmtId="165" fontId="33" fillId="10" borderId="6" xfId="0" applyNumberFormat="1" applyFont="1" applyFill="1" applyBorder="1" applyAlignment="1">
      <alignment horizontal="center" vertical="center"/>
    </xf>
    <xf numFmtId="4" fontId="33" fillId="10" borderId="6" xfId="0" applyNumberFormat="1" applyFont="1" applyFill="1" applyBorder="1" applyAlignment="1">
      <alignment horizontal="center" vertical="center"/>
    </xf>
    <xf numFmtId="1" fontId="3" fillId="0" borderId="16" xfId="0" applyNumberFormat="1" applyFont="1" applyFill="1" applyBorder="1" applyAlignment="1">
      <alignment horizontal="center" vertical="top" wrapText="1"/>
    </xf>
    <xf numFmtId="1" fontId="3" fillId="15" borderId="29" xfId="0" applyNumberFormat="1" applyFont="1" applyFill="1" applyBorder="1" applyAlignment="1">
      <alignment horizontal="center" vertical="top" wrapText="1"/>
    </xf>
    <xf numFmtId="1" fontId="7" fillId="15" borderId="29" xfId="0" applyNumberFormat="1" applyFont="1" applyFill="1" applyBorder="1" applyAlignment="1">
      <alignment horizontal="center" vertical="top" wrapText="1"/>
    </xf>
    <xf numFmtId="1" fontId="3" fillId="0" borderId="29" xfId="0" applyNumberFormat="1" applyFont="1" applyBorder="1" applyAlignment="1">
      <alignment horizontal="center" vertical="top" wrapText="1"/>
    </xf>
    <xf numFmtId="4" fontId="65" fillId="21" borderId="6" xfId="0" applyNumberFormat="1" applyFont="1" applyFill="1" applyBorder="1" applyAlignment="1">
      <alignment horizontal="center" vertical="center"/>
    </xf>
    <xf numFmtId="1" fontId="3" fillId="0" borderId="0" xfId="0" applyNumberFormat="1" applyFont="1" applyBorder="1" applyAlignment="1">
      <alignment horizontal="center" vertical="top" wrapText="1"/>
    </xf>
    <xf numFmtId="165" fontId="23" fillId="10" borderId="9" xfId="0" applyNumberFormat="1" applyFont="1" applyFill="1" applyBorder="1" applyAlignment="1">
      <alignment horizontal="center" vertical="center"/>
    </xf>
    <xf numFmtId="4" fontId="23" fillId="10" borderId="9" xfId="0" applyNumberFormat="1" applyFont="1" applyFill="1" applyBorder="1" applyAlignment="1">
      <alignment horizontal="center" vertical="center"/>
    </xf>
    <xf numFmtId="4" fontId="26" fillId="21" borderId="9" xfId="0" applyNumberFormat="1" applyFont="1" applyFill="1" applyBorder="1" applyAlignment="1">
      <alignment horizontal="center" vertical="center"/>
    </xf>
    <xf numFmtId="4" fontId="23" fillId="10" borderId="33" xfId="0" applyNumberFormat="1" applyFont="1" applyFill="1" applyBorder="1" applyAlignment="1">
      <alignment horizontal="center" vertical="center"/>
    </xf>
    <xf numFmtId="4" fontId="33" fillId="10" borderId="8" xfId="0" applyNumberFormat="1" applyFont="1" applyFill="1" applyBorder="1" applyAlignment="1">
      <alignment horizontal="center" vertical="center"/>
    </xf>
    <xf numFmtId="165" fontId="33" fillId="10" borderId="11" xfId="0" applyNumberFormat="1" applyFont="1" applyFill="1" applyBorder="1" applyAlignment="1">
      <alignment horizontal="center" vertical="center"/>
    </xf>
    <xf numFmtId="4" fontId="33" fillId="10" borderId="11" xfId="0" applyNumberFormat="1" applyFont="1" applyFill="1" applyBorder="1" applyAlignment="1">
      <alignment horizontal="center" vertical="center"/>
    </xf>
    <xf numFmtId="4" fontId="65" fillId="21" borderId="11" xfId="0" applyNumberFormat="1" applyFont="1" applyFill="1" applyBorder="1" applyAlignment="1">
      <alignment horizontal="center" vertical="center"/>
    </xf>
    <xf numFmtId="4" fontId="33" fillId="10" borderId="35" xfId="0" applyNumberFormat="1" applyFont="1" applyFill="1" applyBorder="1" applyAlignment="1">
      <alignment horizontal="center" vertical="center"/>
    </xf>
    <xf numFmtId="2" fontId="24" fillId="8" borderId="11" xfId="0" applyNumberFormat="1" applyFont="1" applyFill="1" applyBorder="1" applyAlignment="1">
      <alignment horizontal="center" vertical="center"/>
    </xf>
    <xf numFmtId="2" fontId="47" fillId="21" borderId="11" xfId="0" applyNumberFormat="1" applyFont="1" applyFill="1" applyBorder="1" applyAlignment="1">
      <alignment horizontal="center" vertical="center"/>
    </xf>
    <xf numFmtId="2" fontId="24" fillId="8" borderId="35" xfId="0" applyNumberFormat="1" applyFont="1" applyFill="1" applyBorder="1" applyAlignment="1">
      <alignment horizontal="center" vertical="center"/>
    </xf>
    <xf numFmtId="0" fontId="38" fillId="17" borderId="0" xfId="0" applyFont="1" applyFill="1" applyAlignment="1">
      <alignment horizontal="right" vertical="center"/>
    </xf>
    <xf numFmtId="0" fontId="38" fillId="0" borderId="0" xfId="0" applyFont="1" applyAlignment="1">
      <alignment horizontal="right" vertical="center"/>
    </xf>
    <xf numFmtId="1" fontId="44" fillId="21" borderId="28" xfId="0" applyNumberFormat="1" applyFont="1" applyFill="1" applyBorder="1" applyAlignment="1">
      <alignment horizontal="center" vertical="center"/>
    </xf>
    <xf numFmtId="1" fontId="44" fillId="21" borderId="50" xfId="0" applyNumberFormat="1" applyFont="1" applyFill="1" applyBorder="1" applyAlignment="1">
      <alignment horizontal="center" vertical="center"/>
    </xf>
    <xf numFmtId="4" fontId="26" fillId="21" borderId="32" xfId="0" applyNumberFormat="1" applyFont="1" applyFill="1" applyBorder="1" applyAlignment="1">
      <alignment horizontal="center" vertical="center"/>
    </xf>
    <xf numFmtId="4" fontId="65" fillId="21" borderId="5" xfId="0" applyNumberFormat="1" applyFont="1" applyFill="1" applyBorder="1" applyAlignment="1">
      <alignment horizontal="center" vertical="center"/>
    </xf>
    <xf numFmtId="4" fontId="65" fillId="21" borderId="34" xfId="0" applyNumberFormat="1" applyFont="1" applyFill="1" applyBorder="1" applyAlignment="1">
      <alignment horizontal="center" vertical="center"/>
    </xf>
    <xf numFmtId="4" fontId="23" fillId="10" borderId="47" xfId="0" applyNumberFormat="1" applyFont="1" applyFill="1" applyBorder="1" applyAlignment="1">
      <alignment horizontal="center" vertical="center"/>
    </xf>
    <xf numFmtId="4" fontId="33" fillId="10" borderId="49" xfId="0" applyNumberFormat="1" applyFont="1" applyFill="1" applyBorder="1" applyAlignment="1">
      <alignment horizontal="center" vertical="center"/>
    </xf>
    <xf numFmtId="4" fontId="33" fillId="10" borderId="51" xfId="0" applyNumberFormat="1" applyFont="1" applyFill="1" applyBorder="1" applyAlignment="1">
      <alignment horizontal="center" vertical="center"/>
    </xf>
    <xf numFmtId="0" fontId="4" fillId="0" borderId="3" xfId="0" applyFont="1" applyBorder="1" applyAlignment="1">
      <alignment horizontal="center" vertical="center" wrapText="1"/>
    </xf>
    <xf numFmtId="1" fontId="3" fillId="0" borderId="22" xfId="0" applyNumberFormat="1" applyFont="1" applyBorder="1" applyAlignment="1">
      <alignment horizontal="center" vertical="center"/>
    </xf>
    <xf numFmtId="4" fontId="33" fillId="10" borderId="52" xfId="0" applyNumberFormat="1" applyFont="1" applyFill="1" applyBorder="1" applyAlignment="1">
      <alignment horizontal="center" vertical="center"/>
    </xf>
    <xf numFmtId="4" fontId="33" fillId="10" borderId="53" xfId="0" applyNumberFormat="1" applyFont="1" applyFill="1" applyBorder="1" applyAlignment="1">
      <alignment horizontal="center" vertical="center"/>
    </xf>
    <xf numFmtId="1" fontId="3" fillId="0" borderId="21" xfId="0" applyNumberFormat="1" applyFont="1" applyBorder="1" applyAlignment="1">
      <alignment horizontal="center" vertical="center" wrapText="1"/>
    </xf>
    <xf numFmtId="4" fontId="6" fillId="0" borderId="6" xfId="0" applyNumberFormat="1" applyFont="1" applyBorder="1" applyAlignment="1">
      <alignment horizontal="center" vertical="center"/>
    </xf>
    <xf numFmtId="4" fontId="24" fillId="0" borderId="6" xfId="0" applyNumberFormat="1" applyFont="1" applyFill="1" applyBorder="1" applyAlignment="1">
      <alignment horizontal="center" vertical="center" wrapText="1"/>
    </xf>
    <xf numFmtId="4" fontId="24" fillId="8" borderId="6" xfId="0" applyNumberFormat="1" applyFont="1" applyFill="1" applyBorder="1" applyAlignment="1">
      <alignment horizontal="center" vertical="center"/>
    </xf>
    <xf numFmtId="167" fontId="3" fillId="0" borderId="6" xfId="0" applyNumberFormat="1" applyFont="1" applyFill="1" applyBorder="1" applyAlignment="1">
      <alignment horizontal="center" vertical="center"/>
    </xf>
    <xf numFmtId="167" fontId="49" fillId="24" borderId="6" xfId="0" applyNumberFormat="1" applyFont="1" applyFill="1" applyBorder="1" applyAlignment="1">
      <alignment horizontal="center" vertical="center" wrapText="1"/>
    </xf>
    <xf numFmtId="167" fontId="4" fillId="0" borderId="6" xfId="0" applyNumberFormat="1" applyFont="1" applyFill="1" applyBorder="1" applyAlignment="1">
      <alignment horizontal="center" vertical="center"/>
    </xf>
    <xf numFmtId="4" fontId="20" fillId="0" borderId="0" xfId="0" applyNumberFormat="1" applyFont="1"/>
    <xf numFmtId="4" fontId="3" fillId="26" borderId="6" xfId="0" applyNumberFormat="1" applyFont="1" applyFill="1" applyBorder="1" applyAlignment="1">
      <alignment horizontal="center" vertical="center"/>
    </xf>
    <xf numFmtId="4" fontId="22" fillId="26" borderId="6" xfId="0" applyNumberFormat="1" applyFont="1" applyFill="1" applyBorder="1" applyAlignment="1">
      <alignment horizontal="center" vertical="center" wrapText="1"/>
    </xf>
    <xf numFmtId="49" fontId="12" fillId="2" borderId="1" xfId="0" applyNumberFormat="1" applyFont="1" applyFill="1" applyBorder="1" applyAlignment="1">
      <alignment horizontal="center" vertical="center"/>
    </xf>
    <xf numFmtId="49" fontId="12" fillId="2" borderId="14" xfId="0" applyNumberFormat="1" applyFont="1" applyFill="1" applyBorder="1" applyAlignment="1">
      <alignment horizontal="center" vertical="center"/>
    </xf>
    <xf numFmtId="49" fontId="12" fillId="2" borderId="7"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7" xfId="0" applyFont="1" applyFill="1" applyBorder="1" applyAlignment="1">
      <alignment horizontal="center" vertical="center" wrapText="1"/>
    </xf>
    <xf numFmtId="165" fontId="4" fillId="0" borderId="1" xfId="0" applyNumberFormat="1" applyFont="1" applyFill="1" applyBorder="1" applyAlignment="1">
      <alignment horizontal="center" vertical="center"/>
    </xf>
    <xf numFmtId="165" fontId="4" fillId="0" borderId="14" xfId="0" applyNumberFormat="1" applyFont="1" applyFill="1" applyBorder="1" applyAlignment="1">
      <alignment horizontal="center" vertical="center"/>
    </xf>
    <xf numFmtId="165" fontId="4" fillId="0" borderId="7" xfId="0" applyNumberFormat="1" applyFont="1" applyFill="1" applyBorder="1" applyAlignment="1">
      <alignment horizontal="center" vertical="center"/>
    </xf>
    <xf numFmtId="4" fontId="3" fillId="0" borderId="1" xfId="0" applyNumberFormat="1" applyFont="1" applyFill="1" applyBorder="1" applyAlignment="1">
      <alignment horizontal="center" vertical="center" wrapText="1"/>
    </xf>
    <xf numFmtId="4" fontId="0" fillId="0" borderId="14" xfId="0" applyNumberFormat="1" applyFont="1" applyBorder="1" applyAlignment="1">
      <alignment horizontal="center" vertical="center" wrapText="1"/>
    </xf>
    <xf numFmtId="4" fontId="0" fillId="0" borderId="7" xfId="0" applyNumberFormat="1" applyFont="1" applyBorder="1" applyAlignment="1">
      <alignment horizontal="center" vertical="center" wrapText="1"/>
    </xf>
    <xf numFmtId="49" fontId="12" fillId="2" borderId="6" xfId="0" applyNumberFormat="1" applyFont="1" applyFill="1" applyBorder="1" applyAlignment="1">
      <alignment horizontal="center" vertical="center"/>
    </xf>
    <xf numFmtId="49" fontId="12" fillId="2" borderId="1" xfId="0" applyNumberFormat="1" applyFont="1" applyFill="1" applyBorder="1" applyAlignment="1">
      <alignment horizontal="center" vertical="center"/>
    </xf>
    <xf numFmtId="49" fontId="12" fillId="2" borderId="14" xfId="0" applyNumberFormat="1" applyFont="1" applyFill="1" applyBorder="1" applyAlignment="1">
      <alignment horizontal="center" vertical="center"/>
    </xf>
    <xf numFmtId="49" fontId="12" fillId="2" borderId="7" xfId="0" applyNumberFormat="1" applyFont="1" applyFill="1" applyBorder="1" applyAlignment="1">
      <alignment horizontal="center" vertical="center"/>
    </xf>
    <xf numFmtId="4" fontId="3" fillId="26" borderId="6" xfId="0" applyNumberFormat="1" applyFont="1" applyFill="1" applyBorder="1" applyAlignment="1">
      <alignment horizontal="center" vertical="center" wrapText="1"/>
    </xf>
    <xf numFmtId="4" fontId="0" fillId="26" borderId="6" xfId="0" applyNumberFormat="1" applyFont="1" applyFill="1" applyBorder="1" applyAlignment="1">
      <alignment horizontal="center" vertical="center" wrapText="1"/>
    </xf>
    <xf numFmtId="49" fontId="12" fillId="2" borderId="12" xfId="0" applyNumberFormat="1" applyFont="1" applyFill="1" applyBorder="1" applyAlignment="1">
      <alignment horizontal="center" vertical="center"/>
    </xf>
    <xf numFmtId="49" fontId="12" fillId="2" borderId="15" xfId="0" applyNumberFormat="1" applyFont="1" applyFill="1" applyBorder="1" applyAlignment="1">
      <alignment horizontal="center" vertical="center"/>
    </xf>
    <xf numFmtId="49" fontId="12" fillId="2" borderId="10" xfId="0" applyNumberFormat="1" applyFont="1" applyFill="1" applyBorder="1" applyAlignment="1">
      <alignment horizontal="center" vertical="center"/>
    </xf>
    <xf numFmtId="0" fontId="26" fillId="21" borderId="2" xfId="0" applyFont="1" applyFill="1" applyBorder="1" applyAlignment="1">
      <alignment horizontal="center" vertical="center" wrapText="1"/>
    </xf>
    <xf numFmtId="0" fontId="0" fillId="0" borderId="20" xfId="0" applyBorder="1" applyAlignment="1">
      <alignment horizontal="center" vertical="center" wrapText="1"/>
    </xf>
    <xf numFmtId="0" fontId="8" fillId="4" borderId="2" xfId="0" applyFont="1" applyFill="1" applyBorder="1" applyAlignment="1">
      <alignment horizontal="center" vertical="center" wrapText="1"/>
    </xf>
    <xf numFmtId="0" fontId="8" fillId="4" borderId="18" xfId="0" applyFont="1" applyFill="1" applyBorder="1" applyAlignment="1">
      <alignment horizontal="center" vertical="center" wrapText="1"/>
    </xf>
    <xf numFmtId="0" fontId="8" fillId="4" borderId="20" xfId="0" applyFont="1" applyFill="1" applyBorder="1" applyAlignment="1">
      <alignment horizontal="center" vertical="center" wrapText="1"/>
    </xf>
    <xf numFmtId="165" fontId="6" fillId="6" borderId="25" xfId="0" applyNumberFormat="1" applyFont="1" applyFill="1" applyBorder="1" applyAlignment="1">
      <alignment horizontal="center" vertical="center"/>
    </xf>
    <xf numFmtId="165" fontId="6" fillId="6" borderId="54" xfId="0" applyNumberFormat="1" applyFont="1" applyFill="1" applyBorder="1" applyAlignment="1">
      <alignment horizontal="center" vertical="center"/>
    </xf>
    <xf numFmtId="165" fontId="6" fillId="6" borderId="44" xfId="0" applyNumberFormat="1" applyFont="1" applyFill="1" applyBorder="1" applyAlignment="1">
      <alignment horizontal="center" vertical="center"/>
    </xf>
    <xf numFmtId="2" fontId="3" fillId="7" borderId="25" xfId="0" applyNumberFormat="1" applyFont="1" applyFill="1" applyBorder="1" applyAlignment="1">
      <alignment horizontal="center" vertical="center" wrapText="1"/>
    </xf>
    <xf numFmtId="2" fontId="3" fillId="7" borderId="54" xfId="0" applyNumberFormat="1" applyFont="1" applyFill="1" applyBorder="1" applyAlignment="1">
      <alignment horizontal="center" vertical="center" wrapText="1"/>
    </xf>
    <xf numFmtId="2" fontId="3" fillId="7" borderId="47" xfId="0" applyNumberFormat="1" applyFont="1" applyFill="1" applyBorder="1" applyAlignment="1">
      <alignment horizontal="center" vertical="center" wrapText="1"/>
    </xf>
    <xf numFmtId="4" fontId="4" fillId="0" borderId="1" xfId="0" applyNumberFormat="1" applyFont="1" applyFill="1" applyBorder="1" applyAlignment="1">
      <alignment horizontal="center" vertical="center"/>
    </xf>
    <xf numFmtId="4" fontId="4" fillId="0" borderId="14" xfId="0" applyNumberFormat="1" applyFont="1" applyFill="1" applyBorder="1" applyAlignment="1">
      <alignment horizontal="center" vertical="center"/>
    </xf>
    <xf numFmtId="4" fontId="3" fillId="0" borderId="6" xfId="0" applyNumberFormat="1" applyFont="1" applyFill="1" applyBorder="1" applyAlignment="1">
      <alignment horizontal="center" vertical="center" wrapText="1"/>
    </xf>
    <xf numFmtId="4" fontId="0" fillId="0" borderId="6" xfId="0" applyNumberFormat="1" applyFont="1" applyBorder="1" applyAlignment="1">
      <alignment horizontal="center" vertical="center" wrapText="1"/>
    </xf>
    <xf numFmtId="0" fontId="2" fillId="8" borderId="39" xfId="0" applyFont="1" applyFill="1" applyBorder="1" applyAlignment="1">
      <alignment horizontal="center" vertical="center"/>
    </xf>
    <xf numFmtId="0" fontId="2" fillId="8" borderId="4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41" xfId="0" applyFont="1" applyFill="1" applyBorder="1" applyAlignment="1">
      <alignment horizontal="center" vertical="center"/>
    </xf>
    <xf numFmtId="4" fontId="2" fillId="8" borderId="1" xfId="0" applyNumberFormat="1" applyFont="1" applyFill="1" applyBorder="1" applyAlignment="1">
      <alignment horizontal="center" vertical="center"/>
    </xf>
    <xf numFmtId="4" fontId="0" fillId="0" borderId="14" xfId="0" applyNumberFormat="1" applyBorder="1" applyAlignment="1">
      <alignment horizontal="center" vertical="center"/>
    </xf>
    <xf numFmtId="4" fontId="0" fillId="0" borderId="38" xfId="0" applyNumberFormat="1" applyBorder="1" applyAlignment="1">
      <alignment horizontal="center" vertical="center"/>
    </xf>
    <xf numFmtId="0" fontId="25" fillId="8" borderId="14" xfId="0" applyFont="1" applyFill="1" applyBorder="1" applyAlignment="1">
      <alignment horizontal="center" vertical="center" wrapText="1"/>
    </xf>
    <xf numFmtId="0" fontId="27" fillId="0" borderId="14" xfId="0" applyFont="1" applyBorder="1" applyAlignment="1">
      <alignment horizontal="center" vertical="center" wrapText="1"/>
    </xf>
    <xf numFmtId="0" fontId="27" fillId="0" borderId="38" xfId="0" applyFont="1" applyBorder="1" applyAlignment="1">
      <alignment horizontal="center" vertical="center" wrapText="1"/>
    </xf>
    <xf numFmtId="0" fontId="8" fillId="4" borderId="36"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4" borderId="21" xfId="0" applyFont="1" applyFill="1" applyBorder="1" applyAlignment="1">
      <alignment horizontal="center" vertical="center" wrapText="1"/>
    </xf>
    <xf numFmtId="165" fontId="6" fillId="6" borderId="13" xfId="0" applyNumberFormat="1" applyFont="1" applyFill="1" applyBorder="1" applyAlignment="1">
      <alignment horizontal="center" vertical="center"/>
    </xf>
    <xf numFmtId="165" fontId="6" fillId="6" borderId="24" xfId="0" applyNumberFormat="1" applyFont="1" applyFill="1" applyBorder="1" applyAlignment="1">
      <alignment horizontal="center" vertical="center"/>
    </xf>
    <xf numFmtId="2" fontId="3" fillId="7" borderId="6" xfId="0" applyNumberFormat="1" applyFont="1" applyFill="1" applyBorder="1" applyAlignment="1">
      <alignment horizontal="center" vertical="center" wrapText="1"/>
    </xf>
    <xf numFmtId="2" fontId="3" fillId="7" borderId="8" xfId="0" applyNumberFormat="1" applyFont="1" applyFill="1" applyBorder="1" applyAlignment="1">
      <alignment horizontal="center" vertical="center" wrapText="1"/>
    </xf>
    <xf numFmtId="0" fontId="15" fillId="0" borderId="4" xfId="0" applyFont="1" applyBorder="1" applyAlignment="1">
      <alignment horizontal="center" vertical="top" wrapText="1"/>
    </xf>
    <xf numFmtId="4" fontId="4" fillId="0" borderId="7" xfId="0" applyNumberFormat="1" applyFont="1" applyFill="1" applyBorder="1" applyAlignment="1">
      <alignment horizontal="center" vertical="center"/>
    </xf>
    <xf numFmtId="0" fontId="2" fillId="0" borderId="4" xfId="0" applyFont="1" applyBorder="1" applyAlignment="1">
      <alignment horizontal="center" vertical="center" wrapText="1"/>
    </xf>
    <xf numFmtId="165" fontId="3" fillId="0" borderId="2" xfId="0" applyNumberFormat="1" applyFont="1" applyBorder="1" applyAlignment="1">
      <alignment horizontal="center" vertical="center"/>
    </xf>
    <xf numFmtId="165" fontId="3" fillId="0" borderId="20" xfId="0" applyNumberFormat="1" applyFont="1" applyBorder="1" applyAlignment="1">
      <alignment horizontal="center" vertical="center"/>
    </xf>
    <xf numFmtId="165" fontId="3" fillId="0" borderId="2" xfId="0" applyNumberFormat="1" applyFont="1" applyBorder="1" applyAlignment="1">
      <alignment horizontal="center" vertical="center" wrapText="1"/>
    </xf>
    <xf numFmtId="165" fontId="3" fillId="0" borderId="18" xfId="0" applyNumberFormat="1" applyFont="1" applyBorder="1" applyAlignment="1">
      <alignment horizontal="center" vertical="center" wrapText="1"/>
    </xf>
    <xf numFmtId="1" fontId="3" fillId="0" borderId="27" xfId="0" applyNumberFormat="1" applyFont="1" applyBorder="1" applyAlignment="1">
      <alignment horizontal="center" vertical="top" wrapText="1"/>
    </xf>
    <xf numFmtId="1" fontId="3" fillId="0" borderId="28" xfId="0" applyNumberFormat="1" applyFont="1" applyBorder="1" applyAlignment="1">
      <alignment horizontal="center" vertical="top" wrapText="1"/>
    </xf>
    <xf numFmtId="4" fontId="23" fillId="10" borderId="29" xfId="0" applyNumberFormat="1" applyFont="1" applyFill="1" applyBorder="1" applyAlignment="1">
      <alignment horizontal="center" vertical="center"/>
    </xf>
    <xf numFmtId="4" fontId="0" fillId="0" borderId="0" xfId="0" applyNumberFormat="1" applyBorder="1" applyAlignment="1">
      <alignment horizontal="center" vertical="center"/>
    </xf>
    <xf numFmtId="4" fontId="0" fillId="0" borderId="4" xfId="0" applyNumberFormat="1" applyBorder="1" applyAlignment="1">
      <alignment horizontal="center" vertical="center"/>
    </xf>
    <xf numFmtId="0" fontId="19" fillId="11" borderId="23"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38" xfId="0" applyBorder="1" applyAlignment="1">
      <alignment horizontal="center" vertical="center" wrapText="1"/>
    </xf>
    <xf numFmtId="4" fontId="3" fillId="0" borderId="14" xfId="0" applyNumberFormat="1" applyFont="1" applyFill="1" applyBorder="1" applyAlignment="1">
      <alignment horizontal="center" vertical="center" wrapText="1"/>
    </xf>
    <xf numFmtId="4" fontId="3" fillId="0" borderId="7" xfId="0" applyNumberFormat="1" applyFont="1" applyFill="1" applyBorder="1" applyAlignment="1">
      <alignment horizontal="center" vertical="center" wrapText="1"/>
    </xf>
    <xf numFmtId="0" fontId="6" fillId="11" borderId="9" xfId="0" applyFont="1" applyFill="1" applyBorder="1" applyAlignment="1">
      <alignment horizontal="center" vertical="center" wrapText="1"/>
    </xf>
    <xf numFmtId="0" fontId="6" fillId="11" borderId="6" xfId="0" applyFont="1" applyFill="1" applyBorder="1" applyAlignment="1">
      <alignment horizontal="center" vertical="center" wrapText="1"/>
    </xf>
    <xf numFmtId="0" fontId="6" fillId="11" borderId="11" xfId="0" applyFont="1" applyFill="1" applyBorder="1" applyAlignment="1">
      <alignment horizontal="center" vertical="center" wrapText="1"/>
    </xf>
    <xf numFmtId="0" fontId="6" fillId="0" borderId="48" xfId="0" applyFont="1" applyBorder="1" applyAlignment="1">
      <alignment horizontal="center" vertical="center" wrapText="1"/>
    </xf>
    <xf numFmtId="0" fontId="6" fillId="0" borderId="31" xfId="0" applyFont="1" applyBorder="1" applyAlignment="1">
      <alignment horizontal="center" vertical="center" wrapText="1"/>
    </xf>
    <xf numFmtId="49" fontId="7" fillId="10" borderId="27" xfId="0" applyNumberFormat="1" applyFont="1" applyFill="1" applyBorder="1" applyAlignment="1">
      <alignment horizontal="center" vertical="center"/>
    </xf>
    <xf numFmtId="49" fontId="7" fillId="10" borderId="28" xfId="0" applyNumberFormat="1" applyFont="1" applyFill="1" applyBorder="1" applyAlignment="1">
      <alignment horizontal="center" vertical="center"/>
    </xf>
    <xf numFmtId="49" fontId="7" fillId="10" borderId="36" xfId="0" applyNumberFormat="1" applyFont="1" applyFill="1" applyBorder="1" applyAlignment="1">
      <alignment horizontal="center" vertical="center"/>
    </xf>
    <xf numFmtId="0" fontId="17" fillId="10" borderId="16" xfId="0" applyFont="1" applyFill="1" applyBorder="1" applyAlignment="1">
      <alignment horizontal="center" vertical="center" wrapText="1"/>
    </xf>
    <xf numFmtId="0" fontId="17" fillId="10" borderId="22" xfId="0" applyFont="1" applyFill="1" applyBorder="1" applyAlignment="1">
      <alignment horizontal="center" vertical="center" wrapText="1"/>
    </xf>
    <xf numFmtId="0" fontId="17" fillId="10" borderId="17" xfId="0" applyFont="1" applyFill="1" applyBorder="1" applyAlignment="1">
      <alignment horizontal="center" vertical="center" wrapText="1"/>
    </xf>
    <xf numFmtId="165" fontId="6" fillId="10" borderId="27" xfId="0" applyNumberFormat="1" applyFont="1" applyFill="1" applyBorder="1" applyAlignment="1">
      <alignment horizontal="center" vertical="center"/>
    </xf>
    <xf numFmtId="165" fontId="6" fillId="10" borderId="28" xfId="0" applyNumberFormat="1" applyFont="1" applyFill="1" applyBorder="1" applyAlignment="1">
      <alignment horizontal="center" vertical="center"/>
    </xf>
    <xf numFmtId="165" fontId="6" fillId="10" borderId="36" xfId="0" applyNumberFormat="1" applyFont="1" applyFill="1" applyBorder="1" applyAlignment="1">
      <alignment horizontal="center" vertical="center"/>
    </xf>
    <xf numFmtId="4" fontId="3" fillId="26" borderId="1" xfId="0" applyNumberFormat="1" applyFont="1" applyFill="1" applyBorder="1" applyAlignment="1">
      <alignment horizontal="center" vertical="center" wrapText="1"/>
    </xf>
    <xf numFmtId="4" fontId="0" fillId="26" borderId="14" xfId="0" applyNumberFormat="1" applyFont="1" applyFill="1" applyBorder="1" applyAlignment="1">
      <alignment horizontal="center" vertical="center" wrapText="1"/>
    </xf>
    <xf numFmtId="4" fontId="0" fillId="26" borderId="7" xfId="0" applyNumberFormat="1" applyFont="1" applyFill="1" applyBorder="1" applyAlignment="1">
      <alignment horizontal="center" vertical="center" wrapText="1"/>
    </xf>
    <xf numFmtId="165" fontId="6" fillId="11" borderId="9" xfId="0" applyNumberFormat="1" applyFont="1" applyFill="1" applyBorder="1" applyAlignment="1">
      <alignment horizontal="center" vertical="center"/>
    </xf>
    <xf numFmtId="165" fontId="6" fillId="11" borderId="6" xfId="0" applyNumberFormat="1" applyFont="1" applyFill="1" applyBorder="1" applyAlignment="1">
      <alignment horizontal="center" vertical="center"/>
    </xf>
    <xf numFmtId="165" fontId="6" fillId="11" borderId="11" xfId="0" applyNumberFormat="1" applyFont="1" applyFill="1" applyBorder="1" applyAlignment="1">
      <alignment horizontal="center" vertical="center"/>
    </xf>
    <xf numFmtId="49" fontId="10" fillId="11" borderId="32" xfId="0" applyNumberFormat="1" applyFont="1" applyFill="1" applyBorder="1" applyAlignment="1">
      <alignment horizontal="center" vertical="center"/>
    </xf>
    <xf numFmtId="49" fontId="10" fillId="11" borderId="5" xfId="0" applyNumberFormat="1" applyFont="1" applyFill="1" applyBorder="1" applyAlignment="1">
      <alignment horizontal="center" vertical="center"/>
    </xf>
    <xf numFmtId="49" fontId="10" fillId="11" borderId="34" xfId="0" applyNumberFormat="1" applyFont="1" applyFill="1" applyBorder="1" applyAlignment="1">
      <alignment horizontal="center" vertical="center"/>
    </xf>
    <xf numFmtId="0" fontId="55" fillId="14" borderId="2" xfId="0" applyFont="1" applyFill="1" applyBorder="1" applyAlignment="1">
      <alignment horizontal="center" vertical="center"/>
    </xf>
    <xf numFmtId="0" fontId="55" fillId="14" borderId="18" xfId="0" applyFont="1" applyFill="1" applyBorder="1" applyAlignment="1">
      <alignment horizontal="center" vertical="center"/>
    </xf>
    <xf numFmtId="0" fontId="55" fillId="14" borderId="20" xfId="0" applyFont="1" applyFill="1" applyBorder="1" applyAlignment="1">
      <alignment horizontal="center" vertical="center"/>
    </xf>
    <xf numFmtId="4" fontId="3" fillId="26" borderId="14" xfId="0" applyNumberFormat="1" applyFont="1" applyFill="1" applyBorder="1" applyAlignment="1">
      <alignment horizontal="center" vertical="center" wrapText="1"/>
    </xf>
    <xf numFmtId="4" fontId="3" fillId="26" borderId="7" xfId="0" applyNumberFormat="1" applyFont="1" applyFill="1" applyBorder="1" applyAlignment="1">
      <alignment horizontal="center" vertical="center" wrapText="1"/>
    </xf>
    <xf numFmtId="165" fontId="6" fillId="6" borderId="6" xfId="0" applyNumberFormat="1"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7" xfId="0" applyFont="1" applyFill="1" applyBorder="1" applyAlignment="1">
      <alignment horizontal="left" vertical="center" wrapText="1"/>
    </xf>
    <xf numFmtId="165" fontId="6" fillId="0" borderId="1" xfId="0" applyNumberFormat="1" applyFont="1" applyFill="1" applyBorder="1" applyAlignment="1">
      <alignment horizontal="center" vertical="center"/>
    </xf>
    <xf numFmtId="165" fontId="6" fillId="0" borderId="14" xfId="0" applyNumberFormat="1" applyFont="1" applyFill="1" applyBorder="1" applyAlignment="1">
      <alignment horizontal="center" vertical="center"/>
    </xf>
    <xf numFmtId="165" fontId="6" fillId="0" borderId="7" xfId="0" applyNumberFormat="1" applyFont="1" applyFill="1" applyBorder="1" applyAlignment="1">
      <alignment horizontal="center" vertical="center"/>
    </xf>
    <xf numFmtId="165" fontId="6" fillId="0" borderId="23" xfId="0" applyNumberFormat="1" applyFont="1" applyFill="1" applyBorder="1" applyAlignment="1">
      <alignment horizontal="center" vertical="center"/>
    </xf>
    <xf numFmtId="0" fontId="1" fillId="0" borderId="19" xfId="0" applyFont="1" applyBorder="1" applyAlignment="1">
      <alignment horizontal="center" vertical="center"/>
    </xf>
    <xf numFmtId="0" fontId="1" fillId="0" borderId="15" xfId="0" applyFont="1" applyBorder="1" applyAlignment="1">
      <alignment horizontal="center" vertical="center"/>
    </xf>
    <xf numFmtId="0" fontId="1" fillId="0" borderId="12" xfId="0" applyFont="1" applyBorder="1" applyAlignment="1">
      <alignment horizontal="center" vertical="center"/>
    </xf>
    <xf numFmtId="0" fontId="1" fillId="0" borderId="10" xfId="0" applyFont="1" applyBorder="1" applyAlignment="1">
      <alignment horizontal="center" vertical="center"/>
    </xf>
    <xf numFmtId="0" fontId="3" fillId="0" borderId="23" xfId="0" applyFont="1" applyFill="1" applyBorder="1" applyAlignment="1">
      <alignment horizontal="left" vertical="center" wrapText="1"/>
    </xf>
    <xf numFmtId="2" fontId="19" fillId="11" borderId="23" xfId="0" applyNumberFormat="1" applyFont="1" applyFill="1" applyBorder="1" applyAlignment="1">
      <alignment horizontal="center" vertical="center" wrapText="1"/>
    </xf>
    <xf numFmtId="2" fontId="0" fillId="0" borderId="14" xfId="0" applyNumberFormat="1" applyBorder="1" applyAlignment="1">
      <alignment horizontal="center" vertical="center" wrapText="1"/>
    </xf>
    <xf numFmtId="2" fontId="0" fillId="0" borderId="38" xfId="0" applyNumberFormat="1" applyBorder="1" applyAlignment="1">
      <alignment horizontal="center" vertical="center" wrapText="1"/>
    </xf>
    <xf numFmtId="0" fontId="3" fillId="26" borderId="6" xfId="0" applyFont="1" applyFill="1" applyBorder="1" applyAlignment="1">
      <alignment horizontal="center" vertical="center" wrapText="1"/>
    </xf>
    <xf numFmtId="2" fontId="3" fillId="7" borderId="13" xfId="0" applyNumberFormat="1" applyFont="1" applyFill="1" applyBorder="1" applyAlignment="1">
      <alignment horizontal="center" vertical="center" wrapText="1"/>
    </xf>
    <xf numFmtId="2" fontId="3" fillId="7" borderId="24" xfId="0" applyNumberFormat="1" applyFont="1" applyFill="1" applyBorder="1" applyAlignment="1">
      <alignment horizontal="center" vertical="center" wrapText="1"/>
    </xf>
    <xf numFmtId="2" fontId="3" fillId="7" borderId="49"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49" fontId="37" fillId="20" borderId="32" xfId="0" applyNumberFormat="1" applyFont="1" applyFill="1" applyBorder="1" applyAlignment="1">
      <alignment horizontal="center" vertical="center"/>
    </xf>
    <xf numFmtId="49" fontId="37" fillId="20" borderId="5" xfId="0" applyNumberFormat="1" applyFont="1" applyFill="1" applyBorder="1" applyAlignment="1">
      <alignment horizontal="center" vertical="center"/>
    </xf>
    <xf numFmtId="49" fontId="37" fillId="20" borderId="34" xfId="0" applyNumberFormat="1" applyFont="1" applyFill="1" applyBorder="1" applyAlignment="1">
      <alignment horizontal="center" vertical="center"/>
    </xf>
    <xf numFmtId="0" fontId="36" fillId="12" borderId="27" xfId="0" applyFont="1" applyFill="1" applyBorder="1" applyAlignment="1">
      <alignment horizontal="center" vertical="center" wrapText="1"/>
    </xf>
    <xf numFmtId="0" fontId="36" fillId="12" borderId="29" xfId="0" applyFont="1" applyFill="1" applyBorder="1" applyAlignment="1">
      <alignment horizontal="center" vertical="center" wrapText="1"/>
    </xf>
    <xf numFmtId="0" fontId="0" fillId="0" borderId="29" xfId="0" applyBorder="1" applyAlignment="1"/>
    <xf numFmtId="0" fontId="0" fillId="0" borderId="48" xfId="0" applyBorder="1" applyAlignment="1"/>
    <xf numFmtId="165" fontId="4" fillId="0" borderId="6" xfId="0" applyNumberFormat="1" applyFont="1" applyFill="1" applyBorder="1" applyAlignment="1">
      <alignment horizontal="center" vertical="center"/>
    </xf>
    <xf numFmtId="0" fontId="3" fillId="0" borderId="6" xfId="0" applyFont="1" applyFill="1" applyBorder="1" applyAlignment="1">
      <alignment horizontal="left" vertical="center" wrapText="1"/>
    </xf>
    <xf numFmtId="0" fontId="44" fillId="21" borderId="2" xfId="0" applyFont="1" applyFill="1" applyBorder="1" applyAlignment="1">
      <alignment horizontal="center" vertical="center" wrapText="1"/>
    </xf>
    <xf numFmtId="0" fontId="0" fillId="0" borderId="18" xfId="0" applyBorder="1" applyAlignment="1">
      <alignment horizontal="center" vertical="center" wrapText="1"/>
    </xf>
    <xf numFmtId="0" fontId="17" fillId="11" borderId="16" xfId="0" applyFont="1" applyFill="1" applyBorder="1" applyAlignment="1">
      <alignment horizontal="center" vertical="center" wrapText="1"/>
    </xf>
    <xf numFmtId="0" fontId="17" fillId="11" borderId="22" xfId="0" applyFont="1" applyFill="1" applyBorder="1" applyAlignment="1">
      <alignment horizontal="center" vertical="center" wrapText="1"/>
    </xf>
    <xf numFmtId="0" fontId="17" fillId="11" borderId="17" xfId="0" applyFont="1" applyFill="1" applyBorder="1" applyAlignment="1">
      <alignment horizontal="center" vertical="center" wrapText="1"/>
    </xf>
    <xf numFmtId="0" fontId="17" fillId="11" borderId="16" xfId="0" applyFont="1" applyFill="1" applyBorder="1" applyAlignment="1">
      <alignment horizontal="left" vertical="center" wrapText="1"/>
    </xf>
    <xf numFmtId="0" fontId="17" fillId="11" borderId="22" xfId="0" applyFont="1" applyFill="1" applyBorder="1" applyAlignment="1">
      <alignment horizontal="left" vertical="center" wrapText="1"/>
    </xf>
    <xf numFmtId="0" fontId="17" fillId="11" borderId="17" xfId="0" applyFont="1" applyFill="1" applyBorder="1" applyAlignment="1">
      <alignment horizontal="left" vertical="center" wrapText="1"/>
    </xf>
    <xf numFmtId="1" fontId="3" fillId="0" borderId="16" xfId="0" applyNumberFormat="1" applyFont="1" applyBorder="1" applyAlignment="1">
      <alignment horizontal="center" vertical="top" wrapText="1"/>
    </xf>
    <xf numFmtId="1" fontId="3" fillId="0" borderId="17" xfId="0" applyNumberFormat="1" applyFont="1" applyBorder="1" applyAlignment="1">
      <alignment horizontal="center" vertical="top"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2" fillId="8" borderId="43" xfId="0" applyFont="1" applyFill="1" applyBorder="1" applyAlignment="1">
      <alignment horizontal="center" vertical="center"/>
    </xf>
    <xf numFmtId="0" fontId="2" fillId="8" borderId="23" xfId="0" applyFont="1" applyFill="1" applyBorder="1" applyAlignment="1">
      <alignment horizontal="center" vertical="center"/>
    </xf>
    <xf numFmtId="0" fontId="0" fillId="0" borderId="14" xfId="0" applyBorder="1" applyAlignment="1">
      <alignment horizontal="center" vertical="center"/>
    </xf>
    <xf numFmtId="0" fontId="0" fillId="0" borderId="38" xfId="0" applyBorder="1" applyAlignment="1">
      <alignment horizontal="center" vertical="center"/>
    </xf>
    <xf numFmtId="0" fontId="2" fillId="8" borderId="44" xfId="0" applyFont="1" applyFill="1" applyBorder="1" applyAlignment="1">
      <alignment horizontal="center" vertical="center"/>
    </xf>
    <xf numFmtId="0" fontId="19" fillId="11" borderId="9" xfId="0" applyFont="1" applyFill="1" applyBorder="1" applyAlignment="1">
      <alignment horizontal="center" vertical="center" wrapText="1"/>
    </xf>
    <xf numFmtId="0" fontId="0" fillId="0" borderId="6" xfId="0" applyBorder="1" applyAlignment="1">
      <alignment horizontal="center" vertical="center" wrapText="1"/>
    </xf>
    <xf numFmtId="0" fontId="0" fillId="0" borderId="11" xfId="0" applyBorder="1" applyAlignment="1">
      <alignment horizontal="center" vertical="center" wrapText="1"/>
    </xf>
    <xf numFmtId="0" fontId="25" fillId="8" borderId="38" xfId="0" applyFont="1" applyFill="1" applyBorder="1" applyAlignment="1">
      <alignment horizontal="center" vertical="center" wrapText="1"/>
    </xf>
    <xf numFmtId="0" fontId="2" fillId="8" borderId="12" xfId="0" applyFont="1" applyFill="1" applyBorder="1" applyAlignment="1">
      <alignment horizontal="center" vertical="center"/>
    </xf>
    <xf numFmtId="0" fontId="2" fillId="8" borderId="15"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1" xfId="0" applyFont="1" applyFill="1" applyBorder="1" applyAlignment="1">
      <alignment horizontal="center" vertical="center"/>
    </xf>
    <xf numFmtId="0" fontId="2" fillId="8" borderId="14" xfId="0" applyFont="1" applyFill="1" applyBorder="1" applyAlignment="1">
      <alignment horizontal="center" vertical="center"/>
    </xf>
    <xf numFmtId="0" fontId="2" fillId="8" borderId="38" xfId="0" applyFont="1" applyFill="1" applyBorder="1" applyAlignment="1">
      <alignment horizontal="center" vertical="center"/>
    </xf>
    <xf numFmtId="0" fontId="25" fillId="8" borderId="32" xfId="0" applyFont="1" applyFill="1" applyBorder="1" applyAlignment="1">
      <alignment horizontal="center" vertical="center"/>
    </xf>
    <xf numFmtId="0" fontId="25" fillId="8" borderId="5" xfId="0" applyFont="1" applyFill="1" applyBorder="1" applyAlignment="1">
      <alignment horizontal="center" vertical="center"/>
    </xf>
    <xf numFmtId="0" fontId="25" fillId="8" borderId="34" xfId="0" applyFont="1" applyFill="1" applyBorder="1" applyAlignment="1">
      <alignment horizontal="center" vertical="center"/>
    </xf>
    <xf numFmtId="0" fontId="58" fillId="10" borderId="16" xfId="0" applyFont="1" applyFill="1" applyBorder="1" applyAlignment="1">
      <alignment horizontal="left" vertical="center" wrapText="1"/>
    </xf>
    <xf numFmtId="0" fontId="58" fillId="10" borderId="22" xfId="0" applyFont="1" applyFill="1" applyBorder="1" applyAlignment="1">
      <alignment horizontal="left" vertical="center" wrapText="1"/>
    </xf>
    <xf numFmtId="0" fontId="58" fillId="10" borderId="17" xfId="0" applyFont="1" applyFill="1" applyBorder="1" applyAlignment="1">
      <alignment horizontal="left" vertical="center" wrapText="1"/>
    </xf>
    <xf numFmtId="0" fontId="25" fillId="8" borderId="32" xfId="0" applyFont="1" applyFill="1" applyBorder="1" applyAlignment="1">
      <alignment horizontal="left" vertical="center" wrapText="1"/>
    </xf>
    <xf numFmtId="0" fontId="25" fillId="8" borderId="5" xfId="0" applyFont="1" applyFill="1" applyBorder="1" applyAlignment="1">
      <alignment horizontal="left" vertical="center" wrapText="1"/>
    </xf>
    <xf numFmtId="0" fontId="25" fillId="8" borderId="34" xfId="0" applyFont="1" applyFill="1" applyBorder="1" applyAlignment="1">
      <alignment horizontal="left" vertical="center" wrapText="1"/>
    </xf>
    <xf numFmtId="165" fontId="6" fillId="11" borderId="19" xfId="0" applyNumberFormat="1" applyFont="1" applyFill="1" applyBorder="1" applyAlignment="1">
      <alignment horizontal="center" vertical="center" wrapText="1"/>
    </xf>
    <xf numFmtId="0" fontId="0" fillId="0" borderId="15" xfId="0" applyBorder="1" applyAlignment="1">
      <alignment horizontal="center" vertical="center" wrapText="1"/>
    </xf>
    <xf numFmtId="0" fontId="0" fillId="0" borderId="42" xfId="0" applyBorder="1" applyAlignment="1">
      <alignment horizontal="center" vertical="center" wrapText="1"/>
    </xf>
    <xf numFmtId="0" fontId="18" fillId="14" borderId="2" xfId="0" applyFont="1" applyFill="1" applyBorder="1" applyAlignment="1">
      <alignment horizontal="center" vertical="center"/>
    </xf>
    <xf numFmtId="0" fontId="18" fillId="14" borderId="18" xfId="0" applyFont="1" applyFill="1" applyBorder="1" applyAlignment="1">
      <alignment horizontal="center" vertical="center"/>
    </xf>
    <xf numFmtId="0" fontId="18" fillId="14" borderId="20" xfId="0" applyFont="1" applyFill="1" applyBorder="1" applyAlignment="1">
      <alignment horizontal="center" vertical="center"/>
    </xf>
    <xf numFmtId="165" fontId="6" fillId="11" borderId="19" xfId="0" applyNumberFormat="1" applyFont="1" applyFill="1" applyBorder="1" applyAlignment="1">
      <alignment horizontal="left" vertical="center" wrapText="1"/>
    </xf>
    <xf numFmtId="0" fontId="0" fillId="0" borderId="15" xfId="0" applyBorder="1" applyAlignment="1">
      <alignment horizontal="left" vertical="center" wrapText="1"/>
    </xf>
    <xf numFmtId="0" fontId="0" fillId="0" borderId="42" xfId="0" applyBorder="1" applyAlignment="1">
      <alignment horizontal="left" vertical="center" wrapText="1"/>
    </xf>
  </cellXfs>
  <cellStyles count="2">
    <cellStyle name="Обычный" xfId="0" builtinId="0"/>
    <cellStyle name="Пояснение"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9999FF"/>
      <rgbColor rgb="FF993366"/>
      <rgbColor rgb="FFFFFFCC"/>
      <rgbColor rgb="FFDEEBF7"/>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4B183"/>
      <rgbColor rgb="FFCC99FF"/>
      <rgbColor rgb="FFF8CBAD"/>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FF99"/>
      <color rgb="FFE3D5FF"/>
      <color rgb="FFFFCCCC"/>
      <color rgb="FFD6C1FF"/>
      <color rgb="FFC5E0B4"/>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06"/>
  <sheetViews>
    <sheetView tabSelected="1" view="pageBreakPreview" zoomScale="50" zoomScaleNormal="50" zoomScaleSheetLayoutView="50" workbookViewId="0">
      <pane xSplit="4" ySplit="4" topLeftCell="E156" activePane="bottomRight" state="frozen"/>
      <selection pane="topRight" activeCell="E1" sqref="E1"/>
      <selection pane="bottomLeft" activeCell="A5" sqref="A5"/>
      <selection pane="bottomRight" activeCell="J163" sqref="J163:J166"/>
    </sheetView>
  </sheetViews>
  <sheetFormatPr defaultRowHeight="20.25" x14ac:dyDescent="0.3"/>
  <cols>
    <col min="1" max="1" width="7.42578125" style="1" customWidth="1"/>
    <col min="2" max="2" width="65.28515625" style="2" customWidth="1"/>
    <col min="3" max="3" width="14.5703125" style="2" customWidth="1"/>
    <col min="4" max="4" width="25.140625" style="3" customWidth="1"/>
    <col min="5" max="5" width="19.7109375" style="2" customWidth="1"/>
    <col min="6" max="6" width="21.85546875" style="2" customWidth="1"/>
    <col min="7" max="7" width="22.42578125" style="2" customWidth="1"/>
    <col min="8" max="9" width="18.28515625" style="2" customWidth="1"/>
    <col min="10" max="10" width="68.28515625" style="2" customWidth="1"/>
    <col min="11" max="11" width="14.140625" style="194" customWidth="1"/>
    <col min="12" max="12" width="14.140625" style="2" customWidth="1"/>
    <col min="13" max="13" width="16.140625" style="2" customWidth="1"/>
    <col min="14" max="14" width="15" style="2" customWidth="1"/>
  </cols>
  <sheetData>
    <row r="1" spans="1:14" x14ac:dyDescent="0.3">
      <c r="B1" s="133" t="s">
        <v>59</v>
      </c>
      <c r="N1" s="16" t="s">
        <v>19</v>
      </c>
    </row>
    <row r="2" spans="1:14" ht="140.25" customHeight="1" thickBot="1" x14ac:dyDescent="0.3">
      <c r="A2" s="391" t="s">
        <v>85</v>
      </c>
      <c r="B2" s="391"/>
      <c r="C2" s="391"/>
      <c r="D2" s="391"/>
      <c r="E2" s="391"/>
      <c r="F2" s="391"/>
      <c r="G2" s="391"/>
      <c r="H2" s="391"/>
      <c r="I2" s="391"/>
      <c r="J2" s="391"/>
      <c r="K2" s="389" t="s">
        <v>142</v>
      </c>
      <c r="L2" s="389"/>
      <c r="M2" s="389"/>
      <c r="N2" s="389"/>
    </row>
    <row r="3" spans="1:14" ht="101.25" customHeight="1" thickBot="1" x14ac:dyDescent="0.3">
      <c r="A3" s="9" t="s">
        <v>0</v>
      </c>
      <c r="B3" s="10" t="s">
        <v>1</v>
      </c>
      <c r="C3" s="392" t="s">
        <v>2</v>
      </c>
      <c r="D3" s="393"/>
      <c r="E3" s="394" t="s">
        <v>75</v>
      </c>
      <c r="F3" s="395"/>
      <c r="G3" s="395"/>
      <c r="H3" s="395"/>
      <c r="I3" s="395"/>
      <c r="J3" s="396" t="s">
        <v>74</v>
      </c>
      <c r="K3" s="357" t="s">
        <v>69</v>
      </c>
      <c r="L3" s="358"/>
      <c r="M3" s="322" t="s">
        <v>81</v>
      </c>
      <c r="N3" s="409" t="s">
        <v>18</v>
      </c>
    </row>
    <row r="4" spans="1:14" ht="124.5" customHeight="1" thickBot="1" x14ac:dyDescent="0.3">
      <c r="A4" s="9"/>
      <c r="B4" s="100" t="s">
        <v>17</v>
      </c>
      <c r="C4" s="299" t="s">
        <v>3</v>
      </c>
      <c r="D4" s="294" t="s">
        <v>4</v>
      </c>
      <c r="E4" s="295" t="s">
        <v>78</v>
      </c>
      <c r="F4" s="294" t="s">
        <v>16</v>
      </c>
      <c r="G4" s="296" t="s">
        <v>143</v>
      </c>
      <c r="H4" s="281" t="s">
        <v>79</v>
      </c>
      <c r="I4" s="297" t="s">
        <v>80</v>
      </c>
      <c r="J4" s="397"/>
      <c r="K4" s="314" t="s">
        <v>64</v>
      </c>
      <c r="L4" s="315" t="s">
        <v>82</v>
      </c>
      <c r="M4" s="323" t="s">
        <v>5</v>
      </c>
      <c r="N4" s="410"/>
    </row>
    <row r="5" spans="1:14" s="15" customFormat="1" ht="24.75" customHeight="1" x14ac:dyDescent="0.25">
      <c r="A5" s="411"/>
      <c r="B5" s="414" t="s">
        <v>30</v>
      </c>
      <c r="C5" s="417"/>
      <c r="D5" s="300" t="s">
        <v>6</v>
      </c>
      <c r="E5" s="301">
        <f>E6+E7+E8</f>
        <v>253.427199</v>
      </c>
      <c r="F5" s="301">
        <f t="shared" ref="F5:K5" si="0">F6+F7+F8</f>
        <v>253.427199</v>
      </c>
      <c r="G5" s="301">
        <f t="shared" si="0"/>
        <v>253.427199</v>
      </c>
      <c r="H5" s="301">
        <f t="shared" si="0"/>
        <v>80.671316000000004</v>
      </c>
      <c r="I5" s="301">
        <f t="shared" si="0"/>
        <v>37.321520999999997</v>
      </c>
      <c r="J5" s="398"/>
      <c r="K5" s="316">
        <f t="shared" si="0"/>
        <v>130.61799999999999</v>
      </c>
      <c r="L5" s="316">
        <f>L6+L7+L8</f>
        <v>124.03937000000002</v>
      </c>
      <c r="M5" s="132">
        <f>M6+M7+M8</f>
        <v>0.6</v>
      </c>
      <c r="N5" s="319">
        <f>N6+N7+N8</f>
        <v>626.67740600000002</v>
      </c>
    </row>
    <row r="6" spans="1:14" s="15" customFormat="1" ht="24.75" customHeight="1" x14ac:dyDescent="0.25">
      <c r="A6" s="412"/>
      <c r="B6" s="415"/>
      <c r="C6" s="418"/>
      <c r="D6" s="292" t="s">
        <v>15</v>
      </c>
      <c r="E6" s="293">
        <f>E11+E292</f>
        <v>132.74200000000002</v>
      </c>
      <c r="F6" s="293">
        <f>F11+F292</f>
        <v>132.74200000000002</v>
      </c>
      <c r="G6" s="293">
        <f>G11+G292</f>
        <v>132.74200000000002</v>
      </c>
      <c r="H6" s="293">
        <f>H11+H292</f>
        <v>55.352000000000004</v>
      </c>
      <c r="I6" s="293">
        <f>I11+I292</f>
        <v>13.212</v>
      </c>
      <c r="J6" s="399"/>
      <c r="K6" s="317">
        <f>K11+K292</f>
        <v>17.934999999999999</v>
      </c>
      <c r="L6" s="317">
        <f>L11+L292</f>
        <v>14.739500000000001</v>
      </c>
      <c r="M6" s="324">
        <f>M11+M292</f>
        <v>0</v>
      </c>
      <c r="N6" s="320">
        <f>N11+N292</f>
        <v>233.98050000000003</v>
      </c>
    </row>
    <row r="7" spans="1:14" s="15" customFormat="1" ht="24.75" customHeight="1" x14ac:dyDescent="0.25">
      <c r="A7" s="412"/>
      <c r="B7" s="415"/>
      <c r="C7" s="418"/>
      <c r="D7" s="292" t="s">
        <v>7</v>
      </c>
      <c r="E7" s="293">
        <f>E12+E293</f>
        <v>103.73144199999999</v>
      </c>
      <c r="F7" s="293">
        <f>F12+F293</f>
        <v>103.73144199999999</v>
      </c>
      <c r="G7" s="293">
        <f>G12+G293</f>
        <v>103.73144199999999</v>
      </c>
      <c r="H7" s="293">
        <f>H12+H293</f>
        <v>24.456659999999999</v>
      </c>
      <c r="I7" s="293">
        <f>I12+I293</f>
        <v>23.594899999999999</v>
      </c>
      <c r="J7" s="399"/>
      <c r="K7" s="317">
        <f>K12+K293</f>
        <v>102.346</v>
      </c>
      <c r="L7" s="317">
        <f>L12+L293</f>
        <v>92.847800000000007</v>
      </c>
      <c r="M7" s="324">
        <f>M12+M293</f>
        <v>0</v>
      </c>
      <c r="N7" s="320">
        <f>N12+N293</f>
        <v>346.97680200000002</v>
      </c>
    </row>
    <row r="8" spans="1:14" s="15" customFormat="1" ht="24.75" customHeight="1" thickBot="1" x14ac:dyDescent="0.3">
      <c r="A8" s="413"/>
      <c r="B8" s="416"/>
      <c r="C8" s="419"/>
      <c r="D8" s="305" t="s">
        <v>8</v>
      </c>
      <c r="E8" s="306">
        <f>E13+E294</f>
        <v>16.953757</v>
      </c>
      <c r="F8" s="306">
        <f>F13+F294</f>
        <v>16.953757</v>
      </c>
      <c r="G8" s="306">
        <f>G13+G294</f>
        <v>16.953757</v>
      </c>
      <c r="H8" s="306">
        <f>H13+H294</f>
        <v>0.86265599999999987</v>
      </c>
      <c r="I8" s="306">
        <f>I13+I294</f>
        <v>0.514621</v>
      </c>
      <c r="J8" s="400"/>
      <c r="K8" s="318">
        <f>K13+K294</f>
        <v>10.337</v>
      </c>
      <c r="L8" s="318">
        <f>L13+L294</f>
        <v>16.452069999999999</v>
      </c>
      <c r="M8" s="325">
        <f>M13+M294</f>
        <v>0.6</v>
      </c>
      <c r="N8" s="321">
        <f>N13+N294</f>
        <v>45.720104000000006</v>
      </c>
    </row>
    <row r="9" spans="1:14" s="14" customFormat="1" ht="11.25" customHeight="1" thickBot="1" x14ac:dyDescent="0.3">
      <c r="A9" s="22"/>
      <c r="B9" s="26"/>
      <c r="C9" s="23"/>
      <c r="D9" s="27"/>
      <c r="E9" s="24"/>
      <c r="F9" s="24"/>
      <c r="G9" s="24"/>
      <c r="H9" s="24"/>
      <c r="I9" s="24"/>
      <c r="J9" s="24"/>
      <c r="K9" s="195"/>
      <c r="L9" s="195"/>
      <c r="M9" s="24"/>
      <c r="N9" s="25"/>
    </row>
    <row r="10" spans="1:14" s="15" customFormat="1" ht="24.75" customHeight="1" x14ac:dyDescent="0.25">
      <c r="A10" s="426"/>
      <c r="B10" s="406" t="s">
        <v>28</v>
      </c>
      <c r="C10" s="423"/>
      <c r="D10" s="37" t="s">
        <v>6</v>
      </c>
      <c r="E10" s="38">
        <f>SUM(E11:E13)</f>
        <v>246.88254300000003</v>
      </c>
      <c r="F10" s="38">
        <f t="shared" ref="F10:K10" si="1">SUM(F11:F13)</f>
        <v>246.88254300000003</v>
      </c>
      <c r="G10" s="38">
        <f t="shared" si="1"/>
        <v>246.88254300000003</v>
      </c>
      <c r="H10" s="38">
        <f t="shared" si="1"/>
        <v>80.206659999999999</v>
      </c>
      <c r="I10" s="38">
        <f t="shared" si="1"/>
        <v>36.86</v>
      </c>
      <c r="J10" s="401"/>
      <c r="K10" s="196">
        <f t="shared" si="1"/>
        <v>130.04</v>
      </c>
      <c r="L10" s="196">
        <f t="shared" ref="L10" si="2">SUM(L11:L13)</f>
        <v>123.55146999999999</v>
      </c>
      <c r="M10" s="38">
        <f t="shared" ref="M10" si="3">SUM(M11:M13)</f>
        <v>0.6</v>
      </c>
      <c r="N10" s="39">
        <f t="shared" ref="N10" si="4">SUM(N11:N13)</f>
        <v>618.14067299999999</v>
      </c>
    </row>
    <row r="11" spans="1:14" s="15" customFormat="1" ht="24.75" customHeight="1" x14ac:dyDescent="0.25">
      <c r="A11" s="427"/>
      <c r="B11" s="407"/>
      <c r="C11" s="424"/>
      <c r="D11" s="28" t="s">
        <v>15</v>
      </c>
      <c r="E11" s="45">
        <f>E31+E57+E84+E118+E129+E168+E191+E213+E224+E249+E259+E282</f>
        <v>132.31700000000001</v>
      </c>
      <c r="F11" s="45">
        <f>F31+F57+F84+F118+F129+F168+F191+F213+F224+F249+F259+F282</f>
        <v>132.31700000000001</v>
      </c>
      <c r="G11" s="45">
        <f>G31+G57+G84+G118+G129+G168+G191+G213+G224+G249+G259+G282</f>
        <v>132.31700000000001</v>
      </c>
      <c r="H11" s="45">
        <f>H31+H57+H84+H118+H129+H168+H191+H213+H224+H249+H259+H282</f>
        <v>54.947000000000003</v>
      </c>
      <c r="I11" s="45">
        <f>I31+I57+I84+I118+I129+I168+I191+I213+I224+I249+I259+I282</f>
        <v>12.81</v>
      </c>
      <c r="J11" s="402"/>
      <c r="K11" s="197">
        <f>K31+K57+K84+K118+K129+K168+K191+K213+K224+K249+K259+K282</f>
        <v>17.52</v>
      </c>
      <c r="L11" s="197">
        <f>L31+L57+L84+L118+L129+L168+L191+L213+L224+L249+L259+L282</f>
        <v>14.314500000000001</v>
      </c>
      <c r="M11" s="45">
        <f>M31+M57+M84+M118+M129+M168+M191+M213+M224+M249+M259+M282</f>
        <v>0</v>
      </c>
      <c r="N11" s="60">
        <f>E11+H11+I11+K11+L11+M11</f>
        <v>231.90850000000003</v>
      </c>
    </row>
    <row r="12" spans="1:14" s="15" customFormat="1" ht="24.75" customHeight="1" x14ac:dyDescent="0.25">
      <c r="A12" s="427"/>
      <c r="B12" s="407"/>
      <c r="C12" s="424"/>
      <c r="D12" s="28" t="s">
        <v>7</v>
      </c>
      <c r="E12" s="45">
        <f>E32+E58+E85+E119+E130+E169+E192+E214+E225+E250+E260+E283</f>
        <v>97.676441999999994</v>
      </c>
      <c r="F12" s="45">
        <f>F32+F58+F85+F119+F130+F169+F192+F214+F225+F250+F260+F283</f>
        <v>97.676441999999994</v>
      </c>
      <c r="G12" s="45">
        <f>G32+G58+G85+G119+G130+G169+G192+G214+G225+G250+G260+G283</f>
        <v>97.676441999999994</v>
      </c>
      <c r="H12" s="45">
        <f>H32+H58+H85+H119+H130+H169+H192+H214+H225+H250+H260+H283</f>
        <v>24.40166</v>
      </c>
      <c r="I12" s="45">
        <f>I32+I58+I85+I119+I130+I169+I192+I214+I225+I250+I260+I283</f>
        <v>23.54</v>
      </c>
      <c r="J12" s="402"/>
      <c r="K12" s="197">
        <f>K32+K58+K85+K119+K130+K169+K192+K214+K225+K250+K260+K283</f>
        <v>102.29</v>
      </c>
      <c r="L12" s="197">
        <f>L32+L58+L85+L119+L130+L169+L192+L214+L225+L250+L260+L283</f>
        <v>92.7898</v>
      </c>
      <c r="M12" s="45">
        <f>M32+M58+M85+M119+M130+M169+M192+M214+M225+M250+M260+M283</f>
        <v>0</v>
      </c>
      <c r="N12" s="60">
        <f t="shared" ref="N12:N13" si="5">E12+H12+I12+K12+L12+M12</f>
        <v>340.697902</v>
      </c>
    </row>
    <row r="13" spans="1:14" s="15" customFormat="1" ht="24.75" customHeight="1" thickBot="1" x14ac:dyDescent="0.3">
      <c r="A13" s="428"/>
      <c r="B13" s="408"/>
      <c r="C13" s="425"/>
      <c r="D13" s="286" t="s">
        <v>8</v>
      </c>
      <c r="E13" s="287">
        <f>E33+E59+E86+E120+E131+E170+E193+E215+E226+E251+E261+E284</f>
        <v>16.889101</v>
      </c>
      <c r="F13" s="287">
        <f>F33+F59+F86+F120+F131+F170+F193+F215+F226+F251+F261+F284</f>
        <v>16.889101</v>
      </c>
      <c r="G13" s="287">
        <f>G33+G59+G86+G120+G131+G170+G193+G215+G226+G251+G261+G284</f>
        <v>16.889101</v>
      </c>
      <c r="H13" s="287">
        <f>H33+H59+H86+H120+H131+H170+H193+H215+H226+H251+H261+H284</f>
        <v>0.85799999999999987</v>
      </c>
      <c r="I13" s="287">
        <f>I33+I59+I86+I120+I131+I170+I193+I215+I226+I251+I261+I284</f>
        <v>0.51</v>
      </c>
      <c r="J13" s="403"/>
      <c r="K13" s="290">
        <f>K33+K59+K86+K120+K131+K170+K193+K215+K226+K251+K261+K284</f>
        <v>10.23</v>
      </c>
      <c r="L13" s="290">
        <f>L33+L59+L86+L120+L131+L170+L193+L215+L226+L251+L261+L284</f>
        <v>16.44717</v>
      </c>
      <c r="M13" s="287">
        <f>M33+M59+M86+M120+M131+M170+M193+M215+M226+M251+M261+M284</f>
        <v>0.6</v>
      </c>
      <c r="N13" s="291">
        <f t="shared" si="5"/>
        <v>45.534271000000004</v>
      </c>
    </row>
    <row r="14" spans="1:14" s="14" customFormat="1" ht="11.25" customHeight="1" thickBot="1" x14ac:dyDescent="0.3">
      <c r="A14" s="48"/>
      <c r="B14" s="27"/>
      <c r="C14" s="23"/>
      <c r="D14" s="27"/>
      <c r="E14" s="49"/>
      <c r="F14" s="49"/>
      <c r="G14" s="49"/>
      <c r="H14" s="49"/>
      <c r="I14" s="49"/>
      <c r="J14" s="49"/>
      <c r="K14" s="198"/>
      <c r="L14" s="49"/>
      <c r="M14" s="49"/>
      <c r="N14" s="50"/>
    </row>
    <row r="15" spans="1:14" ht="39.75" customHeight="1" thickBot="1" x14ac:dyDescent="0.3">
      <c r="A15" s="30"/>
      <c r="B15" s="31"/>
      <c r="C15" s="31"/>
      <c r="D15" s="31"/>
      <c r="E15" s="52" t="s">
        <v>32</v>
      </c>
      <c r="F15" s="51" t="s">
        <v>33</v>
      </c>
      <c r="G15" s="53"/>
      <c r="H15" s="31"/>
      <c r="I15" s="31"/>
      <c r="J15" s="31"/>
      <c r="K15" s="199"/>
      <c r="L15" s="31"/>
      <c r="M15" s="31"/>
      <c r="N15" s="32"/>
    </row>
    <row r="16" spans="1:14" ht="21" customHeight="1" thickBot="1" x14ac:dyDescent="0.3">
      <c r="A16" s="382" t="s">
        <v>24</v>
      </c>
      <c r="B16" s="383"/>
      <c r="C16" s="383"/>
      <c r="D16" s="383"/>
      <c r="E16" s="383"/>
      <c r="F16" s="383"/>
      <c r="G16" s="383"/>
      <c r="H16" s="383"/>
      <c r="I16" s="383"/>
      <c r="J16" s="383"/>
      <c r="K16" s="383"/>
      <c r="L16" s="383"/>
      <c r="M16" s="383"/>
      <c r="N16" s="384"/>
    </row>
    <row r="17" spans="1:18" s="13" customFormat="1" ht="21.75" customHeight="1" x14ac:dyDescent="0.25">
      <c r="A17" s="5"/>
      <c r="B17" s="6" t="s">
        <v>11</v>
      </c>
      <c r="C17" s="385" t="s">
        <v>12</v>
      </c>
      <c r="D17" s="386"/>
      <c r="E17" s="386"/>
      <c r="F17" s="386"/>
      <c r="G17" s="386"/>
      <c r="H17" s="386"/>
      <c r="I17" s="386"/>
      <c r="J17" s="386"/>
      <c r="K17" s="387"/>
      <c r="L17" s="387"/>
      <c r="M17" s="387"/>
      <c r="N17" s="388"/>
      <c r="R17" s="47"/>
    </row>
    <row r="18" spans="1:18" s="14" customFormat="1" ht="34.5" hidden="1" customHeight="1" x14ac:dyDescent="0.25">
      <c r="A18" s="354" t="s">
        <v>13</v>
      </c>
      <c r="B18" s="339"/>
      <c r="C18" s="368"/>
      <c r="D18" s="164" t="s">
        <v>14</v>
      </c>
      <c r="E18" s="35">
        <f>SUM(E19:E21)</f>
        <v>0</v>
      </c>
      <c r="F18" s="35">
        <f>SUM(F19:F21)</f>
        <v>0</v>
      </c>
      <c r="G18" s="35">
        <f t="shared" ref="G18:M18" si="6">SUM(G19:G21)</f>
        <v>0</v>
      </c>
      <c r="H18" s="35">
        <f t="shared" si="6"/>
        <v>0</v>
      </c>
      <c r="I18" s="35">
        <f t="shared" si="6"/>
        <v>0</v>
      </c>
      <c r="J18" s="420"/>
      <c r="K18" s="202">
        <f t="shared" si="6"/>
        <v>0.75</v>
      </c>
      <c r="L18" s="35">
        <f t="shared" si="6"/>
        <v>0.28999999999999998</v>
      </c>
      <c r="M18" s="35">
        <f t="shared" si="6"/>
        <v>0.6</v>
      </c>
      <c r="N18" s="40">
        <f>E18+H18+I18+K18+L18+M18</f>
        <v>1.6400000000000001</v>
      </c>
    </row>
    <row r="19" spans="1:18" s="13" customFormat="1" ht="33" hidden="1" customHeight="1" x14ac:dyDescent="0.25">
      <c r="A19" s="355"/>
      <c r="B19" s="340"/>
      <c r="C19" s="369"/>
      <c r="D19" s="165" t="s">
        <v>15</v>
      </c>
      <c r="E19" s="166"/>
      <c r="F19" s="166"/>
      <c r="G19" s="166"/>
      <c r="H19" s="167"/>
      <c r="I19" s="167"/>
      <c r="J19" s="421"/>
      <c r="K19" s="203"/>
      <c r="L19" s="168"/>
      <c r="M19" s="168"/>
      <c r="N19" s="190">
        <f t="shared" ref="N19:N21" si="7">E19+H19+I19+K19+L19+M19</f>
        <v>0</v>
      </c>
    </row>
    <row r="20" spans="1:18" s="13" customFormat="1" ht="31.5" hidden="1" customHeight="1" x14ac:dyDescent="0.25">
      <c r="A20" s="355"/>
      <c r="B20" s="340"/>
      <c r="C20" s="369"/>
      <c r="D20" s="165" t="s">
        <v>7</v>
      </c>
      <c r="E20" s="166"/>
      <c r="F20" s="166"/>
      <c r="G20" s="166"/>
      <c r="H20" s="167"/>
      <c r="I20" s="167"/>
      <c r="J20" s="421"/>
      <c r="K20" s="203"/>
      <c r="L20" s="168"/>
      <c r="M20" s="168"/>
      <c r="N20" s="190">
        <f t="shared" si="7"/>
        <v>0</v>
      </c>
    </row>
    <row r="21" spans="1:18" s="13" customFormat="1" ht="32.25" hidden="1" customHeight="1" x14ac:dyDescent="0.25">
      <c r="A21" s="356"/>
      <c r="B21" s="341"/>
      <c r="C21" s="390"/>
      <c r="D21" s="165" t="s">
        <v>8</v>
      </c>
      <c r="E21" s="166"/>
      <c r="F21" s="166"/>
      <c r="G21" s="166"/>
      <c r="H21" s="167"/>
      <c r="I21" s="167"/>
      <c r="J21" s="422"/>
      <c r="K21" s="203">
        <v>0.75</v>
      </c>
      <c r="L21" s="168">
        <v>0.28999999999999998</v>
      </c>
      <c r="M21" s="168">
        <v>0.6</v>
      </c>
      <c r="N21" s="190">
        <f t="shared" si="7"/>
        <v>1.6400000000000001</v>
      </c>
    </row>
    <row r="22" spans="1:18" s="14" customFormat="1" ht="24" hidden="1" customHeight="1" x14ac:dyDescent="0.25">
      <c r="A22" s="349" t="s">
        <v>87</v>
      </c>
      <c r="B22" s="339"/>
      <c r="C22" s="368"/>
      <c r="D22" s="164" t="s">
        <v>14</v>
      </c>
      <c r="E22" s="35">
        <f t="shared" ref="E22:I22" si="8">SUM(E23:E25)</f>
        <v>0</v>
      </c>
      <c r="F22" s="35">
        <f t="shared" si="8"/>
        <v>0</v>
      </c>
      <c r="G22" s="35">
        <f t="shared" si="8"/>
        <v>0</v>
      </c>
      <c r="H22" s="35">
        <f t="shared" si="8"/>
        <v>0</v>
      </c>
      <c r="I22" s="35">
        <f t="shared" si="8"/>
        <v>0</v>
      </c>
      <c r="J22" s="345"/>
      <c r="K22" s="202">
        <f t="shared" ref="K22:M22" si="9">SUM(K23:K25)</f>
        <v>0</v>
      </c>
      <c r="L22" s="35">
        <f t="shared" si="9"/>
        <v>0</v>
      </c>
      <c r="M22" s="35">
        <f t="shared" si="9"/>
        <v>0</v>
      </c>
      <c r="N22" s="40">
        <f>E22+H22+I22+K22+L22+M22</f>
        <v>0</v>
      </c>
    </row>
    <row r="23" spans="1:18" s="13" customFormat="1" ht="24" hidden="1" customHeight="1" x14ac:dyDescent="0.25">
      <c r="A23" s="350"/>
      <c r="B23" s="340"/>
      <c r="C23" s="369"/>
      <c r="D23" s="165" t="s">
        <v>15</v>
      </c>
      <c r="E23" s="166"/>
      <c r="F23" s="166"/>
      <c r="G23" s="166"/>
      <c r="H23" s="167"/>
      <c r="I23" s="167"/>
      <c r="J23" s="404"/>
      <c r="K23" s="203"/>
      <c r="L23" s="168"/>
      <c r="M23" s="168"/>
      <c r="N23" s="190">
        <f t="shared" ref="N23:N25" si="10">E23+H23+I23+K23+L23+M23</f>
        <v>0</v>
      </c>
    </row>
    <row r="24" spans="1:18" s="13" customFormat="1" ht="24" hidden="1" customHeight="1" x14ac:dyDescent="0.25">
      <c r="A24" s="350"/>
      <c r="B24" s="340"/>
      <c r="C24" s="369"/>
      <c r="D24" s="165" t="s">
        <v>7</v>
      </c>
      <c r="E24" s="166"/>
      <c r="F24" s="166"/>
      <c r="G24" s="166"/>
      <c r="H24" s="167"/>
      <c r="I24" s="167"/>
      <c r="J24" s="404"/>
      <c r="K24" s="203"/>
      <c r="L24" s="168"/>
      <c r="M24" s="168"/>
      <c r="N24" s="190">
        <f t="shared" si="10"/>
        <v>0</v>
      </c>
    </row>
    <row r="25" spans="1:18" s="13" customFormat="1" ht="40.5" hidden="1" customHeight="1" x14ac:dyDescent="0.25">
      <c r="A25" s="351"/>
      <c r="B25" s="341"/>
      <c r="C25" s="390"/>
      <c r="D25" s="165" t="s">
        <v>8</v>
      </c>
      <c r="E25" s="166"/>
      <c r="F25" s="166"/>
      <c r="G25" s="166"/>
      <c r="H25" s="167"/>
      <c r="I25" s="167"/>
      <c r="J25" s="405"/>
      <c r="K25" s="203"/>
      <c r="L25" s="168"/>
      <c r="M25" s="168"/>
      <c r="N25" s="190">
        <f t="shared" si="10"/>
        <v>0</v>
      </c>
    </row>
    <row r="26" spans="1:18" s="15" customFormat="1" ht="36" customHeight="1" x14ac:dyDescent="0.25">
      <c r="A26" s="354" t="s">
        <v>86</v>
      </c>
      <c r="B26" s="339"/>
      <c r="C26" s="368"/>
      <c r="D26" s="164" t="s">
        <v>14</v>
      </c>
      <c r="E26" s="35">
        <f t="shared" ref="E26:I26" si="11">SUM(E27:E29)</f>
        <v>0</v>
      </c>
      <c r="F26" s="35">
        <f t="shared" si="11"/>
        <v>0</v>
      </c>
      <c r="G26" s="35">
        <f t="shared" si="11"/>
        <v>0</v>
      </c>
      <c r="H26" s="35">
        <f t="shared" si="11"/>
        <v>0</v>
      </c>
      <c r="I26" s="35">
        <f t="shared" si="11"/>
        <v>0</v>
      </c>
      <c r="J26" s="345"/>
      <c r="K26" s="202">
        <f t="shared" ref="K26:M26" si="12">SUM(K27:K29)</f>
        <v>0</v>
      </c>
      <c r="L26" s="35">
        <f t="shared" si="12"/>
        <v>0</v>
      </c>
      <c r="M26" s="35">
        <f t="shared" si="12"/>
        <v>0</v>
      </c>
      <c r="N26" s="40">
        <f>E26+H26+I26+K26+L26+M26</f>
        <v>0</v>
      </c>
    </row>
    <row r="27" spans="1:18" s="13" customFormat="1" ht="36" customHeight="1" x14ac:dyDescent="0.25">
      <c r="A27" s="355"/>
      <c r="B27" s="340"/>
      <c r="C27" s="369"/>
      <c r="D27" s="165" t="s">
        <v>15</v>
      </c>
      <c r="E27" s="166"/>
      <c r="F27" s="166"/>
      <c r="G27" s="166"/>
      <c r="H27" s="167"/>
      <c r="I27" s="167"/>
      <c r="J27" s="404"/>
      <c r="K27" s="203"/>
      <c r="L27" s="168"/>
      <c r="M27" s="168"/>
      <c r="N27" s="190">
        <f t="shared" ref="N27:N33" si="13">E27+H27+I27+K27+L27+M27</f>
        <v>0</v>
      </c>
    </row>
    <row r="28" spans="1:18" s="13" customFormat="1" ht="40.5" customHeight="1" x14ac:dyDescent="0.25">
      <c r="A28" s="355"/>
      <c r="B28" s="340"/>
      <c r="C28" s="369"/>
      <c r="D28" s="165" t="s">
        <v>7</v>
      </c>
      <c r="E28" s="166"/>
      <c r="F28" s="166"/>
      <c r="G28" s="166"/>
      <c r="H28" s="167"/>
      <c r="I28" s="167"/>
      <c r="J28" s="404"/>
      <c r="K28" s="203"/>
      <c r="L28" s="168"/>
      <c r="M28" s="168"/>
      <c r="N28" s="190">
        <f t="shared" si="13"/>
        <v>0</v>
      </c>
    </row>
    <row r="29" spans="1:18" s="13" customFormat="1" ht="39" customHeight="1" x14ac:dyDescent="0.25">
      <c r="A29" s="356"/>
      <c r="B29" s="341"/>
      <c r="C29" s="390"/>
      <c r="D29" s="165" t="s">
        <v>8</v>
      </c>
      <c r="E29" s="166"/>
      <c r="F29" s="166"/>
      <c r="G29" s="166"/>
      <c r="H29" s="167"/>
      <c r="I29" s="167"/>
      <c r="J29" s="405"/>
      <c r="K29" s="203"/>
      <c r="L29" s="168"/>
      <c r="M29" s="168"/>
      <c r="N29" s="190">
        <f t="shared" si="13"/>
        <v>0</v>
      </c>
    </row>
    <row r="30" spans="1:18" s="15" customFormat="1" ht="41.25" customHeight="1" x14ac:dyDescent="0.25">
      <c r="A30" s="372" t="str">
        <f>E15</f>
        <v>I</v>
      </c>
      <c r="B30" s="34" t="s">
        <v>31</v>
      </c>
      <c r="C30" s="374"/>
      <c r="D30" s="19" t="s">
        <v>6</v>
      </c>
      <c r="E30" s="173">
        <f>E31+E32+E33</f>
        <v>0</v>
      </c>
      <c r="F30" s="173">
        <f t="shared" ref="F30:N30" si="14">F31+F32+F33</f>
        <v>0</v>
      </c>
      <c r="G30" s="173">
        <f t="shared" si="14"/>
        <v>0</v>
      </c>
      <c r="H30" s="173">
        <f t="shared" si="14"/>
        <v>0</v>
      </c>
      <c r="I30" s="173">
        <f t="shared" si="14"/>
        <v>0</v>
      </c>
      <c r="J30" s="376"/>
      <c r="K30" s="200">
        <f t="shared" si="14"/>
        <v>15.43</v>
      </c>
      <c r="L30" s="200">
        <f>L31+L32+L33</f>
        <v>1.5041</v>
      </c>
      <c r="M30" s="173">
        <f t="shared" si="14"/>
        <v>0.6</v>
      </c>
      <c r="N30" s="174">
        <f t="shared" si="14"/>
        <v>17.534100000000002</v>
      </c>
    </row>
    <row r="31" spans="1:18" s="17" customFormat="1" ht="33" customHeight="1" x14ac:dyDescent="0.25">
      <c r="A31" s="372"/>
      <c r="B31" s="379" t="str">
        <f>F15</f>
        <v>ДЕМОГРАФИЯ</v>
      </c>
      <c r="C31" s="374"/>
      <c r="D31" s="20" t="s">
        <v>15</v>
      </c>
      <c r="E31" s="175">
        <f t="shared" ref="E31:I33" si="15">E19+E23+E27</f>
        <v>0</v>
      </c>
      <c r="F31" s="175">
        <f t="shared" si="15"/>
        <v>0</v>
      </c>
      <c r="G31" s="175">
        <f t="shared" si="15"/>
        <v>0</v>
      </c>
      <c r="H31" s="175">
        <f t="shared" si="15"/>
        <v>0</v>
      </c>
      <c r="I31" s="175">
        <f t="shared" si="15"/>
        <v>0</v>
      </c>
      <c r="J31" s="377"/>
      <c r="K31" s="201"/>
      <c r="L31" s="201"/>
      <c r="M31" s="176">
        <f>M19+M23+M27</f>
        <v>0</v>
      </c>
      <c r="N31" s="245">
        <f t="shared" si="13"/>
        <v>0</v>
      </c>
    </row>
    <row r="32" spans="1:18" s="17" customFormat="1" ht="32.25" customHeight="1" x14ac:dyDescent="0.25">
      <c r="A32" s="372"/>
      <c r="B32" s="380"/>
      <c r="C32" s="374"/>
      <c r="D32" s="20" t="s">
        <v>7</v>
      </c>
      <c r="E32" s="175">
        <f t="shared" si="15"/>
        <v>0</v>
      </c>
      <c r="F32" s="175">
        <f t="shared" si="15"/>
        <v>0</v>
      </c>
      <c r="G32" s="175">
        <f t="shared" si="15"/>
        <v>0</v>
      </c>
      <c r="H32" s="175">
        <f t="shared" si="15"/>
        <v>0</v>
      </c>
      <c r="I32" s="175">
        <f t="shared" si="15"/>
        <v>0</v>
      </c>
      <c r="J32" s="377"/>
      <c r="K32" s="201">
        <v>14.59</v>
      </c>
      <c r="L32" s="201">
        <v>0.97</v>
      </c>
      <c r="M32" s="176">
        <f>M20+M24+M28</f>
        <v>0</v>
      </c>
      <c r="N32" s="245">
        <f t="shared" si="13"/>
        <v>15.56</v>
      </c>
    </row>
    <row r="33" spans="1:14" s="15" customFormat="1" ht="32.25" customHeight="1" thickBot="1" x14ac:dyDescent="0.3">
      <c r="A33" s="373"/>
      <c r="B33" s="381"/>
      <c r="C33" s="375"/>
      <c r="D33" s="282" t="s">
        <v>8</v>
      </c>
      <c r="E33" s="175">
        <f t="shared" si="15"/>
        <v>0</v>
      </c>
      <c r="F33" s="175">
        <f t="shared" si="15"/>
        <v>0</v>
      </c>
      <c r="G33" s="175">
        <f t="shared" si="15"/>
        <v>0</v>
      </c>
      <c r="H33" s="175">
        <f t="shared" si="15"/>
        <v>0</v>
      </c>
      <c r="I33" s="175">
        <f t="shared" si="15"/>
        <v>0</v>
      </c>
      <c r="J33" s="378"/>
      <c r="K33" s="201">
        <v>0.84</v>
      </c>
      <c r="L33" s="201">
        <v>0.53410000000000002</v>
      </c>
      <c r="M33" s="176">
        <f>M21+M25+M29</f>
        <v>0.6</v>
      </c>
      <c r="N33" s="285">
        <f t="shared" si="13"/>
        <v>1.9741</v>
      </c>
    </row>
    <row r="34" spans="1:14" s="15" customFormat="1" ht="0.75" customHeight="1" thickBot="1" x14ac:dyDescent="0.3">
      <c r="A34" s="30"/>
      <c r="B34" s="31"/>
      <c r="C34" s="31"/>
      <c r="D34" s="31"/>
      <c r="E34" s="52" t="s">
        <v>34</v>
      </c>
      <c r="F34" s="51" t="s">
        <v>35</v>
      </c>
      <c r="G34" s="53"/>
      <c r="H34" s="31"/>
      <c r="I34" s="31"/>
      <c r="J34" s="31"/>
      <c r="K34" s="199"/>
      <c r="L34" s="31"/>
      <c r="M34" s="31"/>
      <c r="N34" s="32"/>
    </row>
    <row r="35" spans="1:14" s="15" customFormat="1" ht="35.25" hidden="1" customHeight="1" x14ac:dyDescent="0.25">
      <c r="A35" s="458" t="s">
        <v>84</v>
      </c>
      <c r="B35" s="459"/>
      <c r="C35" s="459"/>
      <c r="D35" s="459"/>
      <c r="E35" s="459"/>
      <c r="F35" s="459"/>
      <c r="G35" s="459"/>
      <c r="H35" s="459"/>
      <c r="I35" s="459"/>
      <c r="J35" s="459"/>
      <c r="K35" s="460"/>
      <c r="L35" s="460"/>
      <c r="M35" s="460"/>
      <c r="N35" s="461"/>
    </row>
    <row r="36" spans="1:14" s="15" customFormat="1" ht="23.25" hidden="1" x14ac:dyDescent="0.25">
      <c r="A36" s="455" t="s">
        <v>9</v>
      </c>
      <c r="B36" s="139"/>
      <c r="C36" s="237"/>
      <c r="D36" s="159"/>
      <c r="E36" s="140"/>
      <c r="F36" s="140"/>
      <c r="G36" s="140"/>
      <c r="H36" s="140"/>
      <c r="I36" s="140"/>
      <c r="J36" s="151"/>
      <c r="K36" s="233"/>
      <c r="L36" s="233"/>
      <c r="M36" s="140"/>
      <c r="N36" s="152"/>
    </row>
    <row r="37" spans="1:14" s="15" customFormat="1" ht="22.5" hidden="1" x14ac:dyDescent="0.25">
      <c r="A37" s="456"/>
      <c r="B37" s="4"/>
      <c r="C37" s="238"/>
      <c r="D37" s="160"/>
      <c r="E37" s="141"/>
      <c r="F37" s="134"/>
      <c r="G37" s="134"/>
      <c r="H37" s="134"/>
      <c r="I37" s="134"/>
      <c r="J37" s="153"/>
      <c r="K37" s="234"/>
      <c r="L37" s="234"/>
      <c r="M37" s="134"/>
      <c r="N37" s="154"/>
    </row>
    <row r="38" spans="1:14" s="15" customFormat="1" ht="23.25" hidden="1" x14ac:dyDescent="0.25">
      <c r="A38" s="456" t="s">
        <v>10</v>
      </c>
      <c r="B38" s="135"/>
      <c r="C38" s="239"/>
      <c r="D38" s="161"/>
      <c r="E38" s="136"/>
      <c r="F38" s="136"/>
      <c r="G38" s="136"/>
      <c r="H38" s="136"/>
      <c r="I38" s="136"/>
      <c r="J38" s="155"/>
      <c r="K38" s="235"/>
      <c r="L38" s="235"/>
      <c r="M38" s="136"/>
      <c r="N38" s="156"/>
    </row>
    <row r="39" spans="1:14" s="15" customFormat="1" ht="22.5" hidden="1" x14ac:dyDescent="0.25">
      <c r="A39" s="456"/>
      <c r="B39" s="4"/>
      <c r="C39" s="238"/>
      <c r="D39" s="160"/>
      <c r="E39" s="141"/>
      <c r="F39" s="134"/>
      <c r="G39" s="134"/>
      <c r="H39" s="134"/>
      <c r="I39" s="134"/>
      <c r="J39" s="153"/>
      <c r="K39" s="234"/>
      <c r="L39" s="234"/>
      <c r="M39" s="134"/>
      <c r="N39" s="154"/>
    </row>
    <row r="40" spans="1:14" s="15" customFormat="1" ht="23.25" hidden="1" x14ac:dyDescent="0.25">
      <c r="A40" s="456" t="s">
        <v>60</v>
      </c>
      <c r="B40" s="135"/>
      <c r="C40" s="239"/>
      <c r="D40" s="161"/>
      <c r="E40" s="136"/>
      <c r="F40" s="136"/>
      <c r="G40" s="136"/>
      <c r="H40" s="136"/>
      <c r="I40" s="136"/>
      <c r="J40" s="155"/>
      <c r="K40" s="235"/>
      <c r="L40" s="235"/>
      <c r="M40" s="136"/>
      <c r="N40" s="156"/>
    </row>
    <row r="41" spans="1:14" s="15" customFormat="1" ht="22.5" hidden="1" x14ac:dyDescent="0.25">
      <c r="A41" s="456"/>
      <c r="B41" s="4"/>
      <c r="C41" s="238"/>
      <c r="D41" s="160"/>
      <c r="E41" s="141"/>
      <c r="F41" s="134"/>
      <c r="G41" s="134"/>
      <c r="H41" s="134"/>
      <c r="I41" s="134"/>
      <c r="J41" s="153"/>
      <c r="K41" s="234"/>
      <c r="L41" s="234"/>
      <c r="M41" s="134"/>
      <c r="N41" s="154"/>
    </row>
    <row r="42" spans="1:14" s="15" customFormat="1" ht="23.25" hidden="1" x14ac:dyDescent="0.25">
      <c r="A42" s="456" t="s">
        <v>61</v>
      </c>
      <c r="B42" s="135"/>
      <c r="C42" s="239"/>
      <c r="D42" s="161"/>
      <c r="E42" s="136"/>
      <c r="F42" s="136"/>
      <c r="G42" s="136"/>
      <c r="H42" s="136"/>
      <c r="I42" s="136"/>
      <c r="J42" s="155"/>
      <c r="K42" s="235"/>
      <c r="L42" s="235"/>
      <c r="M42" s="136"/>
      <c r="N42" s="156"/>
    </row>
    <row r="43" spans="1:14" s="15" customFormat="1" ht="23.25" hidden="1" thickBot="1" x14ac:dyDescent="0.3">
      <c r="A43" s="457"/>
      <c r="B43" s="137"/>
      <c r="C43" s="240"/>
      <c r="D43" s="162"/>
      <c r="E43" s="142"/>
      <c r="F43" s="138"/>
      <c r="G43" s="138"/>
      <c r="H43" s="138"/>
      <c r="I43" s="138"/>
      <c r="J43" s="157"/>
      <c r="K43" s="236"/>
      <c r="L43" s="236"/>
      <c r="M43" s="138"/>
      <c r="N43" s="158"/>
    </row>
    <row r="44" spans="1:14" s="15" customFormat="1" ht="21" hidden="1" thickBot="1" x14ac:dyDescent="0.3">
      <c r="A44" s="382" t="s">
        <v>24</v>
      </c>
      <c r="B44" s="383"/>
      <c r="C44" s="383"/>
      <c r="D44" s="383"/>
      <c r="E44" s="383"/>
      <c r="F44" s="383"/>
      <c r="G44" s="383"/>
      <c r="H44" s="383"/>
      <c r="I44" s="383"/>
      <c r="J44" s="383"/>
      <c r="K44" s="383"/>
      <c r="L44" s="383"/>
      <c r="M44" s="383"/>
      <c r="N44" s="384"/>
    </row>
    <row r="45" spans="1:14" s="15" customFormat="1" hidden="1" thickBot="1" x14ac:dyDescent="0.3">
      <c r="A45" s="5"/>
      <c r="B45" s="6" t="s">
        <v>11</v>
      </c>
      <c r="C45" s="385" t="s">
        <v>12</v>
      </c>
      <c r="D45" s="386"/>
      <c r="E45" s="386"/>
      <c r="F45" s="386"/>
      <c r="G45" s="386"/>
      <c r="H45" s="386"/>
      <c r="I45" s="386"/>
      <c r="J45" s="386"/>
      <c r="K45" s="387"/>
      <c r="L45" s="387"/>
      <c r="M45" s="387"/>
      <c r="N45" s="388"/>
    </row>
    <row r="46" spans="1:14" s="15" customFormat="1" ht="23.25" hidden="1" thickBot="1" x14ac:dyDescent="0.3">
      <c r="A46" s="354" t="s">
        <v>13</v>
      </c>
      <c r="B46" s="339"/>
      <c r="C46" s="342"/>
      <c r="D46" s="164" t="s">
        <v>14</v>
      </c>
      <c r="E46" s="35">
        <f t="shared" ref="E46:I46" si="16">SUM(E47:E49)</f>
        <v>0</v>
      </c>
      <c r="F46" s="35">
        <f t="shared" si="16"/>
        <v>0</v>
      </c>
      <c r="G46" s="35">
        <f t="shared" si="16"/>
        <v>0</v>
      </c>
      <c r="H46" s="35">
        <f t="shared" si="16"/>
        <v>0</v>
      </c>
      <c r="I46" s="35">
        <f t="shared" si="16"/>
        <v>0</v>
      </c>
      <c r="J46" s="345"/>
      <c r="K46" s="202">
        <f t="shared" ref="K46:M46" si="17">SUM(K47:K49)</f>
        <v>0</v>
      </c>
      <c r="L46" s="202">
        <f t="shared" si="17"/>
        <v>0</v>
      </c>
      <c r="M46" s="35">
        <f t="shared" si="17"/>
        <v>0</v>
      </c>
      <c r="N46" s="40">
        <f>E46+H46+I46+K46+L46+M46</f>
        <v>0</v>
      </c>
    </row>
    <row r="47" spans="1:14" s="15" customFormat="1" ht="24" hidden="1" thickBot="1" x14ac:dyDescent="0.3">
      <c r="A47" s="355"/>
      <c r="B47" s="340"/>
      <c r="C47" s="343"/>
      <c r="D47" s="165" t="s">
        <v>15</v>
      </c>
      <c r="E47" s="166"/>
      <c r="F47" s="166"/>
      <c r="G47" s="166"/>
      <c r="H47" s="167"/>
      <c r="I47" s="167"/>
      <c r="J47" s="346"/>
      <c r="K47" s="203"/>
      <c r="L47" s="203"/>
      <c r="M47" s="168"/>
      <c r="N47" s="190">
        <f t="shared" ref="N47:N49" si="18">E47+H47+I47+K47+L47+M47</f>
        <v>0</v>
      </c>
    </row>
    <row r="48" spans="1:14" s="15" customFormat="1" ht="24" hidden="1" thickBot="1" x14ac:dyDescent="0.3">
      <c r="A48" s="355"/>
      <c r="B48" s="340"/>
      <c r="C48" s="343"/>
      <c r="D48" s="165" t="s">
        <v>7</v>
      </c>
      <c r="E48" s="166"/>
      <c r="F48" s="166"/>
      <c r="G48" s="166"/>
      <c r="H48" s="167"/>
      <c r="I48" s="167"/>
      <c r="J48" s="346"/>
      <c r="K48" s="203"/>
      <c r="L48" s="203"/>
      <c r="M48" s="168"/>
      <c r="N48" s="190">
        <f t="shared" si="18"/>
        <v>0</v>
      </c>
    </row>
    <row r="49" spans="1:14" s="15" customFormat="1" ht="24" hidden="1" thickBot="1" x14ac:dyDescent="0.3">
      <c r="A49" s="356"/>
      <c r="B49" s="341"/>
      <c r="C49" s="344"/>
      <c r="D49" s="165" t="s">
        <v>8</v>
      </c>
      <c r="E49" s="166"/>
      <c r="F49" s="166"/>
      <c r="G49" s="166"/>
      <c r="H49" s="167"/>
      <c r="I49" s="167"/>
      <c r="J49" s="347"/>
      <c r="K49" s="203"/>
      <c r="L49" s="203"/>
      <c r="M49" s="168"/>
      <c r="N49" s="190">
        <f t="shared" si="18"/>
        <v>0</v>
      </c>
    </row>
    <row r="50" spans="1:14" s="15" customFormat="1" hidden="1" thickBot="1" x14ac:dyDescent="0.3">
      <c r="A50" s="5"/>
      <c r="B50" s="6" t="s">
        <v>11</v>
      </c>
      <c r="C50" s="385" t="s">
        <v>12</v>
      </c>
      <c r="D50" s="386"/>
      <c r="E50" s="386"/>
      <c r="F50" s="386"/>
      <c r="G50" s="386"/>
      <c r="H50" s="386"/>
      <c r="I50" s="386"/>
      <c r="J50" s="386"/>
      <c r="K50" s="387"/>
      <c r="L50" s="387"/>
      <c r="M50" s="387"/>
      <c r="N50" s="388"/>
    </row>
    <row r="51" spans="1:14" s="15" customFormat="1" ht="23.25" hidden="1" thickBot="1" x14ac:dyDescent="0.3">
      <c r="A51" s="354" t="s">
        <v>21</v>
      </c>
      <c r="B51" s="339"/>
      <c r="C51" s="342"/>
      <c r="D51" s="164" t="s">
        <v>14</v>
      </c>
      <c r="E51" s="35">
        <f t="shared" ref="E51:I51" si="19">SUM(E52:E54)</f>
        <v>0</v>
      </c>
      <c r="F51" s="35">
        <f t="shared" si="19"/>
        <v>0</v>
      </c>
      <c r="G51" s="35">
        <f t="shared" si="19"/>
        <v>0</v>
      </c>
      <c r="H51" s="35">
        <f t="shared" si="19"/>
        <v>0</v>
      </c>
      <c r="I51" s="35">
        <f t="shared" si="19"/>
        <v>0</v>
      </c>
      <c r="J51" s="345"/>
      <c r="K51" s="202">
        <f t="shared" ref="K51:M51" si="20">SUM(K52:K54)</f>
        <v>0</v>
      </c>
      <c r="L51" s="202">
        <f t="shared" si="20"/>
        <v>0</v>
      </c>
      <c r="M51" s="35">
        <f t="shared" si="20"/>
        <v>0</v>
      </c>
      <c r="N51" s="40">
        <f>E51+H51+I51+K51+L51+M51</f>
        <v>0</v>
      </c>
    </row>
    <row r="52" spans="1:14" s="15" customFormat="1" ht="24" hidden="1" thickBot="1" x14ac:dyDescent="0.3">
      <c r="A52" s="355"/>
      <c r="B52" s="340"/>
      <c r="C52" s="343"/>
      <c r="D52" s="165" t="s">
        <v>15</v>
      </c>
      <c r="E52" s="166"/>
      <c r="F52" s="166"/>
      <c r="G52" s="166"/>
      <c r="H52" s="167"/>
      <c r="I52" s="167"/>
      <c r="J52" s="346"/>
      <c r="K52" s="203"/>
      <c r="L52" s="203"/>
      <c r="M52" s="168"/>
      <c r="N52" s="190">
        <f t="shared" ref="N52:N54" si="21">E52+H52+I52+K52+L52+M52</f>
        <v>0</v>
      </c>
    </row>
    <row r="53" spans="1:14" s="15" customFormat="1" ht="24" hidden="1" thickBot="1" x14ac:dyDescent="0.3">
      <c r="A53" s="355"/>
      <c r="B53" s="340"/>
      <c r="C53" s="343"/>
      <c r="D53" s="165" t="s">
        <v>7</v>
      </c>
      <c r="E53" s="166"/>
      <c r="F53" s="166"/>
      <c r="G53" s="166"/>
      <c r="H53" s="167"/>
      <c r="I53" s="167"/>
      <c r="J53" s="346"/>
      <c r="K53" s="203"/>
      <c r="L53" s="203"/>
      <c r="M53" s="168"/>
      <c r="N53" s="190">
        <f t="shared" si="21"/>
        <v>0</v>
      </c>
    </row>
    <row r="54" spans="1:14" s="15" customFormat="1" ht="24" hidden="1" thickBot="1" x14ac:dyDescent="0.3">
      <c r="A54" s="355"/>
      <c r="B54" s="341"/>
      <c r="C54" s="343"/>
      <c r="D54" s="165" t="s">
        <v>8</v>
      </c>
      <c r="E54" s="166"/>
      <c r="F54" s="166"/>
      <c r="G54" s="166"/>
      <c r="H54" s="167"/>
      <c r="I54" s="167"/>
      <c r="J54" s="347"/>
      <c r="K54" s="203"/>
      <c r="L54" s="203"/>
      <c r="M54" s="168"/>
      <c r="N54" s="190">
        <f t="shared" si="21"/>
        <v>0</v>
      </c>
    </row>
    <row r="55" spans="1:14" s="15" customFormat="1" ht="39.75" hidden="1" thickBot="1" x14ac:dyDescent="0.3">
      <c r="A55" s="41" t="s">
        <v>20</v>
      </c>
      <c r="B55" s="42" t="s">
        <v>22</v>
      </c>
      <c r="C55" s="43"/>
      <c r="D55" s="44"/>
      <c r="E55" s="169"/>
      <c r="F55" s="169"/>
      <c r="G55" s="169"/>
      <c r="H55" s="169"/>
      <c r="I55" s="169"/>
      <c r="J55" s="170"/>
      <c r="K55" s="204"/>
      <c r="L55" s="204"/>
      <c r="M55" s="171"/>
      <c r="N55" s="172"/>
    </row>
    <row r="56" spans="1:14" s="15" customFormat="1" ht="41.25" hidden="1" thickBot="1" x14ac:dyDescent="0.3">
      <c r="A56" s="372" t="str">
        <f>E34</f>
        <v>II</v>
      </c>
      <c r="B56" s="34" t="s">
        <v>31</v>
      </c>
      <c r="C56" s="374"/>
      <c r="D56" s="19" t="s">
        <v>6</v>
      </c>
      <c r="E56" s="173">
        <f>E57+E58+E59</f>
        <v>0</v>
      </c>
      <c r="F56" s="173">
        <f t="shared" ref="F56:I56" si="22">F57+F58+F59</f>
        <v>0</v>
      </c>
      <c r="G56" s="173">
        <f t="shared" si="22"/>
        <v>0</v>
      </c>
      <c r="H56" s="173">
        <f t="shared" si="22"/>
        <v>0</v>
      </c>
      <c r="I56" s="173">
        <f t="shared" si="22"/>
        <v>0</v>
      </c>
      <c r="J56" s="376"/>
      <c r="K56" s="200">
        <f t="shared" ref="K56:N56" si="23">K57+K58+K59</f>
        <v>0</v>
      </c>
      <c r="L56" s="200">
        <f t="shared" si="23"/>
        <v>0</v>
      </c>
      <c r="M56" s="173">
        <f t="shared" si="23"/>
        <v>0</v>
      </c>
      <c r="N56" s="174">
        <f t="shared" si="23"/>
        <v>0</v>
      </c>
    </row>
    <row r="57" spans="1:14" s="15" customFormat="1" ht="21" hidden="1" thickBot="1" x14ac:dyDescent="0.3">
      <c r="A57" s="372"/>
      <c r="B57" s="379" t="str">
        <f>F34</f>
        <v>ЗДРАВООХРАНЕНИЕ</v>
      </c>
      <c r="C57" s="374"/>
      <c r="D57" s="20" t="s">
        <v>15</v>
      </c>
      <c r="E57" s="175"/>
      <c r="F57" s="175"/>
      <c r="G57" s="175"/>
      <c r="H57" s="175"/>
      <c r="I57" s="175"/>
      <c r="J57" s="377"/>
      <c r="K57" s="201"/>
      <c r="L57" s="201"/>
      <c r="M57" s="176"/>
      <c r="N57" s="245">
        <f t="shared" ref="N57:N59" si="24">E57+H57+I57+K57+L57+M57</f>
        <v>0</v>
      </c>
    </row>
    <row r="58" spans="1:14" s="15" customFormat="1" ht="21" hidden="1" thickBot="1" x14ac:dyDescent="0.3">
      <c r="A58" s="372"/>
      <c r="B58" s="380"/>
      <c r="C58" s="374"/>
      <c r="D58" s="20" t="s">
        <v>7</v>
      </c>
      <c r="E58" s="175"/>
      <c r="F58" s="175"/>
      <c r="G58" s="175"/>
      <c r="H58" s="175"/>
      <c r="I58" s="175"/>
      <c r="J58" s="377"/>
      <c r="K58" s="201"/>
      <c r="L58" s="201"/>
      <c r="M58" s="176"/>
      <c r="N58" s="245">
        <f t="shared" si="24"/>
        <v>0</v>
      </c>
    </row>
    <row r="59" spans="1:14" s="15" customFormat="1" ht="21" hidden="1" thickBot="1" x14ac:dyDescent="0.3">
      <c r="A59" s="373"/>
      <c r="B59" s="381"/>
      <c r="C59" s="375"/>
      <c r="D59" s="282" t="s">
        <v>8</v>
      </c>
      <c r="E59" s="283"/>
      <c r="F59" s="283"/>
      <c r="G59" s="283"/>
      <c r="H59" s="283"/>
      <c r="I59" s="283"/>
      <c r="J59" s="378"/>
      <c r="K59" s="201"/>
      <c r="L59" s="201"/>
      <c r="M59" s="284"/>
      <c r="N59" s="285">
        <f t="shared" si="24"/>
        <v>0</v>
      </c>
    </row>
    <row r="60" spans="1:14" s="15" customFormat="1" ht="39.75" customHeight="1" thickBot="1" x14ac:dyDescent="0.3">
      <c r="A60" s="30"/>
      <c r="B60" s="31"/>
      <c r="C60" s="31"/>
      <c r="D60" s="31"/>
      <c r="E60" s="52" t="s">
        <v>36</v>
      </c>
      <c r="F60" s="51" t="s">
        <v>37</v>
      </c>
      <c r="G60" s="53"/>
      <c r="H60" s="31"/>
      <c r="I60" s="31"/>
      <c r="J60" s="31"/>
      <c r="K60" s="199"/>
      <c r="L60" s="31"/>
      <c r="M60" s="31"/>
      <c r="N60" s="32"/>
    </row>
    <row r="61" spans="1:14" s="15" customFormat="1" ht="21" thickBot="1" x14ac:dyDescent="0.3">
      <c r="A61" s="382" t="s">
        <v>88</v>
      </c>
      <c r="B61" s="383"/>
      <c r="C61" s="383"/>
      <c r="D61" s="383"/>
      <c r="E61" s="383"/>
      <c r="F61" s="383"/>
      <c r="G61" s="383"/>
      <c r="H61" s="383"/>
      <c r="I61" s="383"/>
      <c r="J61" s="383"/>
      <c r="K61" s="383"/>
      <c r="L61" s="383"/>
      <c r="M61" s="383"/>
      <c r="N61" s="384"/>
    </row>
    <row r="62" spans="1:14" s="15" customFormat="1" ht="19.5" x14ac:dyDescent="0.25">
      <c r="A62" s="5"/>
      <c r="B62" s="6" t="s">
        <v>11</v>
      </c>
      <c r="C62" s="385" t="s">
        <v>12</v>
      </c>
      <c r="D62" s="386"/>
      <c r="E62" s="386"/>
      <c r="F62" s="386"/>
      <c r="G62" s="386"/>
      <c r="H62" s="386"/>
      <c r="I62" s="386"/>
      <c r="J62" s="386"/>
      <c r="K62" s="387"/>
      <c r="L62" s="387"/>
      <c r="M62" s="387"/>
      <c r="N62" s="388"/>
    </row>
    <row r="63" spans="1:14" s="15" customFormat="1" ht="33" customHeight="1" x14ac:dyDescent="0.25">
      <c r="A63" s="348" t="s">
        <v>13</v>
      </c>
      <c r="B63" s="454" t="s">
        <v>118</v>
      </c>
      <c r="C63" s="462"/>
      <c r="D63" s="327" t="s">
        <v>14</v>
      </c>
      <c r="E63" s="35">
        <f t="shared" ref="E63:I63" si="25">SUM(E64:E66)</f>
        <v>5.3100299999999994</v>
      </c>
      <c r="F63" s="35">
        <f t="shared" si="25"/>
        <v>5.3100299999999994</v>
      </c>
      <c r="G63" s="35">
        <f t="shared" si="25"/>
        <v>5.3100299999999994</v>
      </c>
      <c r="H63" s="35">
        <f t="shared" si="25"/>
        <v>0</v>
      </c>
      <c r="I63" s="35">
        <f t="shared" si="25"/>
        <v>0</v>
      </c>
      <c r="J63" s="370" t="s">
        <v>121</v>
      </c>
      <c r="K63" s="202">
        <f t="shared" ref="K63:M63" si="26">SUM(K64:K66)</f>
        <v>0</v>
      </c>
      <c r="L63" s="202">
        <f t="shared" si="26"/>
        <v>0</v>
      </c>
      <c r="M63" s="35">
        <f t="shared" si="26"/>
        <v>0</v>
      </c>
      <c r="N63" s="35">
        <f>E63+H63+I63+K63+L63+M63</f>
        <v>5.3100299999999994</v>
      </c>
    </row>
    <row r="64" spans="1:14" s="15" customFormat="1" ht="32.25" customHeight="1" x14ac:dyDescent="0.25">
      <c r="A64" s="348"/>
      <c r="B64" s="454"/>
      <c r="C64" s="462"/>
      <c r="D64" s="165" t="s">
        <v>15</v>
      </c>
      <c r="E64" s="166"/>
      <c r="F64" s="166"/>
      <c r="G64" s="166"/>
      <c r="H64" s="167"/>
      <c r="I64" s="167"/>
      <c r="J64" s="371"/>
      <c r="K64" s="203"/>
      <c r="L64" s="203"/>
      <c r="M64" s="168"/>
      <c r="N64" s="328">
        <f t="shared" ref="N64:N66" si="27">E64+H64+I64+K64+L64+M64</f>
        <v>0</v>
      </c>
    </row>
    <row r="65" spans="1:14" s="15" customFormat="1" ht="33.75" customHeight="1" x14ac:dyDescent="0.25">
      <c r="A65" s="348"/>
      <c r="B65" s="454"/>
      <c r="C65" s="462"/>
      <c r="D65" s="165" t="s">
        <v>7</v>
      </c>
      <c r="E65" s="166">
        <v>5.2569299999999997</v>
      </c>
      <c r="F65" s="166">
        <v>5.2569299999999997</v>
      </c>
      <c r="G65" s="166">
        <v>5.2569299999999997</v>
      </c>
      <c r="H65" s="167"/>
      <c r="I65" s="167"/>
      <c r="J65" s="371"/>
      <c r="K65" s="203"/>
      <c r="L65" s="203"/>
      <c r="M65" s="168"/>
      <c r="N65" s="328">
        <f t="shared" si="27"/>
        <v>5.2569299999999997</v>
      </c>
    </row>
    <row r="66" spans="1:14" s="15" customFormat="1" ht="30.75" customHeight="1" x14ac:dyDescent="0.25">
      <c r="A66" s="348"/>
      <c r="B66" s="454"/>
      <c r="C66" s="462"/>
      <c r="D66" s="165" t="s">
        <v>8</v>
      </c>
      <c r="E66" s="166">
        <v>5.3100000000000001E-2</v>
      </c>
      <c r="F66" s="166">
        <v>5.3100000000000001E-2</v>
      </c>
      <c r="G66" s="166">
        <v>5.3100000000000001E-2</v>
      </c>
      <c r="H66" s="167"/>
      <c r="I66" s="167"/>
      <c r="J66" s="371"/>
      <c r="K66" s="203"/>
      <c r="L66" s="203"/>
      <c r="M66" s="168"/>
      <c r="N66" s="328">
        <f t="shared" si="27"/>
        <v>5.3100000000000001E-2</v>
      </c>
    </row>
    <row r="67" spans="1:14" s="15" customFormat="1" ht="69.75" customHeight="1" x14ac:dyDescent="0.25">
      <c r="A67" s="349" t="s">
        <v>87</v>
      </c>
      <c r="B67" s="339" t="s">
        <v>114</v>
      </c>
      <c r="C67" s="342"/>
      <c r="D67" s="327" t="s">
        <v>14</v>
      </c>
      <c r="E67" s="35">
        <f t="shared" ref="E67:I67" si="28">SUM(E68:E70)</f>
        <v>0</v>
      </c>
      <c r="F67" s="35">
        <f t="shared" si="28"/>
        <v>0</v>
      </c>
      <c r="G67" s="35">
        <f t="shared" si="28"/>
        <v>0</v>
      </c>
      <c r="H67" s="35">
        <f t="shared" si="28"/>
        <v>0</v>
      </c>
      <c r="I67" s="35">
        <f t="shared" si="28"/>
        <v>0</v>
      </c>
      <c r="J67" s="352" t="s">
        <v>138</v>
      </c>
      <c r="K67" s="202">
        <f t="shared" ref="K67:M67" si="29">SUM(K68:K70)</f>
        <v>0</v>
      </c>
      <c r="L67" s="202">
        <f t="shared" si="29"/>
        <v>0</v>
      </c>
      <c r="M67" s="35">
        <f t="shared" si="29"/>
        <v>0</v>
      </c>
      <c r="N67" s="35">
        <f>E67+H67+I67+K67+L67+M67</f>
        <v>0</v>
      </c>
    </row>
    <row r="68" spans="1:14" s="15" customFormat="1" ht="77.25" customHeight="1" x14ac:dyDescent="0.25">
      <c r="A68" s="350"/>
      <c r="B68" s="340"/>
      <c r="C68" s="343"/>
      <c r="D68" s="165" t="s">
        <v>15</v>
      </c>
      <c r="E68" s="334"/>
      <c r="F68" s="334"/>
      <c r="G68" s="334"/>
      <c r="H68" s="334"/>
      <c r="I68" s="334"/>
      <c r="J68" s="353"/>
      <c r="K68" s="203"/>
      <c r="L68" s="203"/>
      <c r="M68" s="168"/>
      <c r="N68" s="328">
        <f t="shared" ref="N68:N70" si="30">E68+H68+I68+K68+L68+M68</f>
        <v>0</v>
      </c>
    </row>
    <row r="69" spans="1:14" s="15" customFormat="1" ht="84.75" customHeight="1" x14ac:dyDescent="0.25">
      <c r="A69" s="350"/>
      <c r="B69" s="340"/>
      <c r="C69" s="343"/>
      <c r="D69" s="165" t="s">
        <v>7</v>
      </c>
      <c r="E69" s="334"/>
      <c r="F69" s="334"/>
      <c r="G69" s="334"/>
      <c r="H69" s="334"/>
      <c r="I69" s="334"/>
      <c r="J69" s="353"/>
      <c r="K69" s="203"/>
      <c r="L69" s="203"/>
      <c r="M69" s="168"/>
      <c r="N69" s="328">
        <f t="shared" si="30"/>
        <v>0</v>
      </c>
    </row>
    <row r="70" spans="1:14" s="15" customFormat="1" ht="75.75" customHeight="1" x14ac:dyDescent="0.25">
      <c r="A70" s="351"/>
      <c r="B70" s="341"/>
      <c r="C70" s="344"/>
      <c r="D70" s="165" t="s">
        <v>8</v>
      </c>
      <c r="E70" s="334"/>
      <c r="F70" s="334"/>
      <c r="G70" s="334"/>
      <c r="H70" s="334"/>
      <c r="I70" s="334"/>
      <c r="J70" s="353"/>
      <c r="K70" s="203"/>
      <c r="L70" s="203"/>
      <c r="M70" s="168"/>
      <c r="N70" s="328">
        <f t="shared" si="30"/>
        <v>0</v>
      </c>
    </row>
    <row r="71" spans="1:14" s="15" customFormat="1" ht="22.5" x14ac:dyDescent="0.25">
      <c r="A71" s="348" t="s">
        <v>86</v>
      </c>
      <c r="B71" s="339" t="s">
        <v>92</v>
      </c>
      <c r="C71" s="342"/>
      <c r="D71" s="164" t="s">
        <v>14</v>
      </c>
      <c r="E71" s="35">
        <f t="shared" ref="E71:I71" si="31">SUM(E72:E74)</f>
        <v>0</v>
      </c>
      <c r="F71" s="35">
        <f t="shared" si="31"/>
        <v>0</v>
      </c>
      <c r="G71" s="35">
        <f t="shared" si="31"/>
        <v>0</v>
      </c>
      <c r="H71" s="35">
        <f t="shared" si="31"/>
        <v>14.59</v>
      </c>
      <c r="I71" s="35">
        <f t="shared" si="31"/>
        <v>0</v>
      </c>
      <c r="J71" s="345"/>
      <c r="K71" s="202">
        <f>SUM(K72:K74)</f>
        <v>0</v>
      </c>
      <c r="L71" s="202">
        <f t="shared" ref="L71:M71" si="32">SUM(L72:L74)</f>
        <v>1.755E-2</v>
      </c>
      <c r="M71" s="35">
        <f t="shared" si="32"/>
        <v>0</v>
      </c>
      <c r="N71" s="40">
        <f>E71+H71+I71+K71+L71+M71</f>
        <v>14.60755</v>
      </c>
    </row>
    <row r="72" spans="1:14" s="15" customFormat="1" ht="23.25" x14ac:dyDescent="0.25">
      <c r="A72" s="348"/>
      <c r="B72" s="340"/>
      <c r="C72" s="343"/>
      <c r="D72" s="165" t="s">
        <v>15</v>
      </c>
      <c r="E72" s="166"/>
      <c r="F72" s="166"/>
      <c r="G72" s="166"/>
      <c r="H72" s="167">
        <v>14.157</v>
      </c>
      <c r="I72" s="167"/>
      <c r="J72" s="346"/>
      <c r="K72" s="203"/>
      <c r="L72" s="203"/>
      <c r="M72" s="168"/>
      <c r="N72" s="190">
        <f t="shared" ref="N72:N74" si="33">E72+H72+I72+K72+L72+M72</f>
        <v>14.157</v>
      </c>
    </row>
    <row r="73" spans="1:14" s="15" customFormat="1" ht="23.25" x14ac:dyDescent="0.25">
      <c r="A73" s="348"/>
      <c r="B73" s="340"/>
      <c r="C73" s="343"/>
      <c r="D73" s="165" t="s">
        <v>7</v>
      </c>
      <c r="E73" s="166"/>
      <c r="F73" s="166"/>
      <c r="G73" s="166"/>
      <c r="H73" s="167">
        <v>0.28799999999999998</v>
      </c>
      <c r="I73" s="167"/>
      <c r="J73" s="346"/>
      <c r="K73" s="203"/>
      <c r="L73" s="203"/>
      <c r="M73" s="168"/>
      <c r="N73" s="190">
        <f t="shared" si="33"/>
        <v>0.28799999999999998</v>
      </c>
    </row>
    <row r="74" spans="1:14" s="15" customFormat="1" ht="23.25" x14ac:dyDescent="0.25">
      <c r="A74" s="348"/>
      <c r="B74" s="341"/>
      <c r="C74" s="343"/>
      <c r="D74" s="165" t="s">
        <v>8</v>
      </c>
      <c r="E74" s="166"/>
      <c r="F74" s="166"/>
      <c r="G74" s="166"/>
      <c r="H74" s="167">
        <v>0.14499999999999999</v>
      </c>
      <c r="I74" s="167"/>
      <c r="J74" s="347"/>
      <c r="K74" s="203"/>
      <c r="L74" s="203">
        <v>1.755E-2</v>
      </c>
      <c r="M74" s="168"/>
      <c r="N74" s="190">
        <f t="shared" si="33"/>
        <v>0.16255</v>
      </c>
    </row>
    <row r="75" spans="1:14" s="15" customFormat="1" ht="22.5" x14ac:dyDescent="0.25">
      <c r="A75" s="354" t="s">
        <v>99</v>
      </c>
      <c r="B75" s="339" t="s">
        <v>93</v>
      </c>
      <c r="C75" s="342"/>
      <c r="D75" s="164" t="s">
        <v>14</v>
      </c>
      <c r="E75" s="35">
        <f t="shared" ref="E75:I75" si="34">SUM(E76:E78)</f>
        <v>0</v>
      </c>
      <c r="F75" s="35">
        <f t="shared" si="34"/>
        <v>0</v>
      </c>
      <c r="G75" s="35">
        <f t="shared" si="34"/>
        <v>0</v>
      </c>
      <c r="H75" s="35">
        <f t="shared" si="34"/>
        <v>11.100999999999999</v>
      </c>
      <c r="I75" s="35">
        <f t="shared" si="34"/>
        <v>0</v>
      </c>
      <c r="J75" s="345"/>
      <c r="K75" s="202">
        <f t="shared" ref="K75:M75" si="35">SUM(K76:K78)</f>
        <v>0</v>
      </c>
      <c r="L75" s="202">
        <f t="shared" si="35"/>
        <v>2.4164000000000001E-2</v>
      </c>
      <c r="M75" s="35">
        <f t="shared" si="35"/>
        <v>0</v>
      </c>
      <c r="N75" s="40">
        <f>E75+H75+I75+K75+L75+M75</f>
        <v>11.125164</v>
      </c>
    </row>
    <row r="76" spans="1:14" s="15" customFormat="1" ht="23.25" x14ac:dyDescent="0.25">
      <c r="A76" s="355"/>
      <c r="B76" s="340"/>
      <c r="C76" s="343"/>
      <c r="D76" s="165" t="s">
        <v>15</v>
      </c>
      <c r="E76" s="166"/>
      <c r="F76" s="166"/>
      <c r="G76" s="166"/>
      <c r="H76" s="167">
        <v>10.772</v>
      </c>
      <c r="I76" s="167"/>
      <c r="J76" s="346"/>
      <c r="K76" s="203"/>
      <c r="L76" s="203"/>
      <c r="M76" s="168"/>
      <c r="N76" s="190">
        <f t="shared" ref="N76:N78" si="36">E76+H76+I76+K76+L76+M76</f>
        <v>10.772</v>
      </c>
    </row>
    <row r="77" spans="1:14" s="15" customFormat="1" ht="23.25" x14ac:dyDescent="0.25">
      <c r="A77" s="355"/>
      <c r="B77" s="340"/>
      <c r="C77" s="343"/>
      <c r="D77" s="165" t="s">
        <v>7</v>
      </c>
      <c r="E77" s="166"/>
      <c r="F77" s="166"/>
      <c r="G77" s="166"/>
      <c r="H77" s="167">
        <v>0.219</v>
      </c>
      <c r="I77" s="167"/>
      <c r="J77" s="346"/>
      <c r="K77" s="203"/>
      <c r="L77" s="203"/>
      <c r="M77" s="168"/>
      <c r="N77" s="190">
        <f t="shared" si="36"/>
        <v>0.219</v>
      </c>
    </row>
    <row r="78" spans="1:14" s="15" customFormat="1" ht="23.25" x14ac:dyDescent="0.25">
      <c r="A78" s="355"/>
      <c r="B78" s="341"/>
      <c r="C78" s="343"/>
      <c r="D78" s="165" t="s">
        <v>8</v>
      </c>
      <c r="E78" s="166"/>
      <c r="F78" s="166"/>
      <c r="G78" s="166"/>
      <c r="H78" s="167">
        <v>0.11</v>
      </c>
      <c r="I78" s="167"/>
      <c r="J78" s="347"/>
      <c r="K78" s="203"/>
      <c r="L78" s="203">
        <v>2.4164000000000001E-2</v>
      </c>
      <c r="M78" s="168"/>
      <c r="N78" s="190">
        <f t="shared" si="36"/>
        <v>0.13416400000000001</v>
      </c>
    </row>
    <row r="79" spans="1:14" s="15" customFormat="1" ht="22.5" x14ac:dyDescent="0.25">
      <c r="A79" s="354" t="s">
        <v>100</v>
      </c>
      <c r="B79" s="339" t="s">
        <v>94</v>
      </c>
      <c r="C79" s="342"/>
      <c r="D79" s="164" t="s">
        <v>14</v>
      </c>
      <c r="E79" s="35">
        <f t="shared" ref="E79:I79" si="37">SUM(E80:E82)</f>
        <v>0</v>
      </c>
      <c r="F79" s="35">
        <f t="shared" si="37"/>
        <v>0</v>
      </c>
      <c r="G79" s="35">
        <f t="shared" si="37"/>
        <v>0</v>
      </c>
      <c r="H79" s="35">
        <f t="shared" si="37"/>
        <v>9.3256599999999992</v>
      </c>
      <c r="I79" s="35">
        <f t="shared" si="37"/>
        <v>0</v>
      </c>
      <c r="J79" s="345"/>
      <c r="K79" s="202">
        <f t="shared" ref="K79:M79" si="38">SUM(K80:K82)</f>
        <v>0</v>
      </c>
      <c r="L79" s="202">
        <f t="shared" si="38"/>
        <v>7.5139999999999998E-3</v>
      </c>
      <c r="M79" s="35">
        <f t="shared" si="38"/>
        <v>0</v>
      </c>
      <c r="N79" s="40">
        <f>E79+H79+I79+K79+L79+M79</f>
        <v>9.3331739999999996</v>
      </c>
    </row>
    <row r="80" spans="1:14" s="15" customFormat="1" ht="23.25" x14ac:dyDescent="0.25">
      <c r="A80" s="355"/>
      <c r="B80" s="340"/>
      <c r="C80" s="343"/>
      <c r="D80" s="165" t="s">
        <v>15</v>
      </c>
      <c r="E80" s="166"/>
      <c r="F80" s="166"/>
      <c r="G80" s="166"/>
      <c r="H80" s="167">
        <v>9.048</v>
      </c>
      <c r="I80" s="167"/>
      <c r="J80" s="346"/>
      <c r="K80" s="203"/>
      <c r="L80" s="203"/>
      <c r="M80" s="168"/>
      <c r="N80" s="190">
        <f t="shared" ref="N80:N82" si="39">E80+H80+I80+K80+L80+M80</f>
        <v>9.048</v>
      </c>
    </row>
    <row r="81" spans="1:14" s="15" customFormat="1" ht="23.25" x14ac:dyDescent="0.25">
      <c r="A81" s="355"/>
      <c r="B81" s="340"/>
      <c r="C81" s="343"/>
      <c r="D81" s="165" t="s">
        <v>7</v>
      </c>
      <c r="E81" s="166"/>
      <c r="F81" s="166"/>
      <c r="G81" s="166"/>
      <c r="H81" s="167">
        <v>0.18465999999999999</v>
      </c>
      <c r="I81" s="167"/>
      <c r="J81" s="346"/>
      <c r="K81" s="203"/>
      <c r="L81" s="203"/>
      <c r="M81" s="168"/>
      <c r="N81" s="190">
        <f t="shared" si="39"/>
        <v>0.18465999999999999</v>
      </c>
    </row>
    <row r="82" spans="1:14" s="15" customFormat="1" ht="23.25" x14ac:dyDescent="0.25">
      <c r="A82" s="355"/>
      <c r="B82" s="341"/>
      <c r="C82" s="343"/>
      <c r="D82" s="165" t="s">
        <v>8</v>
      </c>
      <c r="E82" s="166"/>
      <c r="F82" s="166"/>
      <c r="G82" s="166"/>
      <c r="H82" s="167">
        <v>9.2999999999999999E-2</v>
      </c>
      <c r="I82" s="167"/>
      <c r="J82" s="347"/>
      <c r="K82" s="203"/>
      <c r="L82" s="203">
        <v>7.5139999999999998E-3</v>
      </c>
      <c r="M82" s="168"/>
      <c r="N82" s="190">
        <f t="shared" si="39"/>
        <v>0.10051399999999999</v>
      </c>
    </row>
    <row r="83" spans="1:14" s="15" customFormat="1" ht="40.5" x14ac:dyDescent="0.25">
      <c r="A83" s="372" t="str">
        <f>E60</f>
        <v>III</v>
      </c>
      <c r="B83" s="34" t="s">
        <v>31</v>
      </c>
      <c r="C83" s="374"/>
      <c r="D83" s="19" t="s">
        <v>6</v>
      </c>
      <c r="E83" s="173">
        <f>E84+E85+E86</f>
        <v>5.3100299999999994</v>
      </c>
      <c r="F83" s="173">
        <f t="shared" ref="F83:I83" si="40">F84+F85+F86</f>
        <v>5.3100299999999994</v>
      </c>
      <c r="G83" s="173">
        <f>G84+G85+G86</f>
        <v>5.3100299999999994</v>
      </c>
      <c r="H83" s="173">
        <f t="shared" si="40"/>
        <v>35.016660000000002</v>
      </c>
      <c r="I83" s="173">
        <f t="shared" si="40"/>
        <v>0</v>
      </c>
      <c r="J83" s="376"/>
      <c r="K83" s="200">
        <f t="shared" ref="K83:L83" si="41">K84+K85+K86</f>
        <v>33.880000000000003</v>
      </c>
      <c r="L83" s="200">
        <f t="shared" si="41"/>
        <v>8.6912000000000003</v>
      </c>
      <c r="M83" s="173">
        <f>M84+M85+M86</f>
        <v>0</v>
      </c>
      <c r="N83" s="174">
        <f>N84+N85+N86</f>
        <v>82.897890000000004</v>
      </c>
    </row>
    <row r="84" spans="1:14" s="15" customFormat="1" ht="23.25" x14ac:dyDescent="0.25">
      <c r="A84" s="372"/>
      <c r="B84" s="379" t="str">
        <f>F60</f>
        <v>ОБРАЗОВАНИЕ</v>
      </c>
      <c r="C84" s="374"/>
      <c r="D84" s="20" t="s">
        <v>15</v>
      </c>
      <c r="E84" s="175">
        <f>E64+E68+E72+E76+E80</f>
        <v>0</v>
      </c>
      <c r="F84" s="175">
        <f t="shared" ref="F84:I84" si="42">F64+F68+F72+F76+F80</f>
        <v>0</v>
      </c>
      <c r="G84" s="175">
        <f t="shared" si="42"/>
        <v>0</v>
      </c>
      <c r="H84" s="175">
        <f t="shared" si="42"/>
        <v>33.977000000000004</v>
      </c>
      <c r="I84" s="175">
        <f t="shared" si="42"/>
        <v>0</v>
      </c>
      <c r="J84" s="377"/>
      <c r="K84" s="201"/>
      <c r="L84" s="201"/>
      <c r="M84" s="329">
        <f>M64+M68+M72+M76+M80</f>
        <v>0</v>
      </c>
      <c r="N84" s="245">
        <f>E84+H84+I84+K84+L84+M84</f>
        <v>33.977000000000004</v>
      </c>
    </row>
    <row r="85" spans="1:14" s="15" customFormat="1" ht="23.25" x14ac:dyDescent="0.25">
      <c r="A85" s="372"/>
      <c r="B85" s="380"/>
      <c r="C85" s="374"/>
      <c r="D85" s="20" t="s">
        <v>7</v>
      </c>
      <c r="E85" s="175">
        <f>E65+E69+E73+E77+E81</f>
        <v>5.2569299999999997</v>
      </c>
      <c r="F85" s="175">
        <f t="shared" ref="E85:I86" si="43">F65+F69+F73+F77+F81</f>
        <v>5.2569299999999997</v>
      </c>
      <c r="G85" s="175">
        <f t="shared" si="43"/>
        <v>5.2569299999999997</v>
      </c>
      <c r="H85" s="175">
        <f t="shared" si="43"/>
        <v>0.69165999999999994</v>
      </c>
      <c r="I85" s="175">
        <f t="shared" si="43"/>
        <v>0</v>
      </c>
      <c r="J85" s="377"/>
      <c r="K85" s="201">
        <v>30.3</v>
      </c>
      <c r="L85" s="201">
        <v>3.35</v>
      </c>
      <c r="M85" s="329">
        <f t="shared" ref="M85:M86" si="44">M65+M69+M73+M77+M81</f>
        <v>0</v>
      </c>
      <c r="N85" s="245">
        <f>E85+H85+I85+K85+L85+M85</f>
        <v>39.598590000000002</v>
      </c>
    </row>
    <row r="86" spans="1:14" s="15" customFormat="1" ht="24" thickBot="1" x14ac:dyDescent="0.3">
      <c r="A86" s="373"/>
      <c r="B86" s="381"/>
      <c r="C86" s="375"/>
      <c r="D86" s="282" t="s">
        <v>8</v>
      </c>
      <c r="E86" s="175">
        <f t="shared" si="43"/>
        <v>5.3100000000000001E-2</v>
      </c>
      <c r="F86" s="175">
        <f t="shared" si="43"/>
        <v>5.3100000000000001E-2</v>
      </c>
      <c r="G86" s="175">
        <f t="shared" si="43"/>
        <v>5.3100000000000001E-2</v>
      </c>
      <c r="H86" s="175">
        <f t="shared" si="43"/>
        <v>0.34799999999999998</v>
      </c>
      <c r="I86" s="175">
        <f t="shared" si="43"/>
        <v>0</v>
      </c>
      <c r="J86" s="378"/>
      <c r="K86" s="201">
        <v>3.58</v>
      </c>
      <c r="L86" s="201">
        <v>5.3411999999999997</v>
      </c>
      <c r="M86" s="329">
        <f t="shared" si="44"/>
        <v>0</v>
      </c>
      <c r="N86" s="285">
        <f t="shared" ref="N86" si="45">E86+H86+I86+K86+L86+M86</f>
        <v>9.3223000000000003</v>
      </c>
    </row>
    <row r="87" spans="1:14" s="15" customFormat="1" ht="57.75" customHeight="1" thickBot="1" x14ac:dyDescent="0.3">
      <c r="A87" s="30"/>
      <c r="B87" s="31"/>
      <c r="C87" s="31"/>
      <c r="D87" s="31"/>
      <c r="E87" s="52" t="s">
        <v>39</v>
      </c>
      <c r="F87" s="51" t="s">
        <v>38</v>
      </c>
      <c r="G87" s="53"/>
      <c r="H87" s="31"/>
      <c r="I87" s="31"/>
      <c r="J87" s="31"/>
      <c r="K87" s="199"/>
      <c r="L87" s="31"/>
      <c r="M87" s="31"/>
      <c r="N87" s="32"/>
    </row>
    <row r="88" spans="1:14" s="15" customFormat="1" ht="21" thickBot="1" x14ac:dyDescent="0.3">
      <c r="A88" s="382" t="s">
        <v>89</v>
      </c>
      <c r="B88" s="383"/>
      <c r="C88" s="383"/>
      <c r="D88" s="383"/>
      <c r="E88" s="383"/>
      <c r="F88" s="383"/>
      <c r="G88" s="383"/>
      <c r="H88" s="383"/>
      <c r="I88" s="383"/>
      <c r="J88" s="383"/>
      <c r="K88" s="383"/>
      <c r="L88" s="383"/>
      <c r="M88" s="383"/>
      <c r="N88" s="384"/>
    </row>
    <row r="89" spans="1:14" s="15" customFormat="1" ht="19.5" x14ac:dyDescent="0.25">
      <c r="A89" s="5"/>
      <c r="B89" s="6" t="s">
        <v>11</v>
      </c>
      <c r="C89" s="385" t="s">
        <v>12</v>
      </c>
      <c r="D89" s="386"/>
      <c r="E89" s="386"/>
      <c r="F89" s="386"/>
      <c r="G89" s="386"/>
      <c r="H89" s="386"/>
      <c r="I89" s="386"/>
      <c r="J89" s="386"/>
      <c r="K89" s="387"/>
      <c r="L89" s="387"/>
      <c r="M89" s="387"/>
      <c r="N89" s="388"/>
    </row>
    <row r="90" spans="1:14" s="15" customFormat="1" ht="68.25" customHeight="1" x14ac:dyDescent="0.25">
      <c r="A90" s="354" t="s">
        <v>13</v>
      </c>
      <c r="B90" s="339" t="s">
        <v>90</v>
      </c>
      <c r="C90" s="342"/>
      <c r="D90" s="164" t="s">
        <v>14</v>
      </c>
      <c r="E90" s="35">
        <f>SUM(E91:E93)</f>
        <v>25.107444999999998</v>
      </c>
      <c r="F90" s="35">
        <f t="shared" ref="F90:I90" si="46">SUM(F91:F93)</f>
        <v>25.107444999999998</v>
      </c>
      <c r="G90" s="35">
        <f t="shared" si="46"/>
        <v>25.107444999999998</v>
      </c>
      <c r="H90" s="35">
        <f t="shared" si="46"/>
        <v>12.88</v>
      </c>
      <c r="I90" s="35">
        <f t="shared" si="46"/>
        <v>12.88</v>
      </c>
      <c r="J90" s="420" t="s">
        <v>139</v>
      </c>
      <c r="K90" s="202">
        <f t="shared" ref="K90:M90" si="47">SUM(K91:K93)</f>
        <v>33.870000000000005</v>
      </c>
      <c r="L90" s="202">
        <f t="shared" si="47"/>
        <v>13.80909065</v>
      </c>
      <c r="M90" s="35">
        <f t="shared" si="47"/>
        <v>0</v>
      </c>
      <c r="N90" s="40">
        <f>E90+H90+I90+K90+L90+M90</f>
        <v>98.54653565000001</v>
      </c>
    </row>
    <row r="91" spans="1:14" s="15" customFormat="1" ht="68.25" customHeight="1" x14ac:dyDescent="0.25">
      <c r="A91" s="355"/>
      <c r="B91" s="340"/>
      <c r="C91" s="343"/>
      <c r="D91" s="165" t="s">
        <v>15</v>
      </c>
      <c r="E91" s="166">
        <v>12.73</v>
      </c>
      <c r="F91" s="166">
        <v>12.73</v>
      </c>
      <c r="G91" s="166">
        <v>12.73</v>
      </c>
      <c r="H91" s="167">
        <v>12.81</v>
      </c>
      <c r="I91" s="167">
        <v>12.81</v>
      </c>
      <c r="J91" s="421"/>
      <c r="K91" s="203">
        <v>10.130000000000001</v>
      </c>
      <c r="L91" s="203">
        <v>13.433</v>
      </c>
      <c r="M91" s="167"/>
      <c r="N91" s="190">
        <f t="shared" ref="N91:N93" si="48">E91+H91+I91+K91+L91+M91</f>
        <v>61.913000000000004</v>
      </c>
    </row>
    <row r="92" spans="1:14" s="15" customFormat="1" ht="72" customHeight="1" x14ac:dyDescent="0.25">
      <c r="A92" s="355"/>
      <c r="B92" s="340"/>
      <c r="C92" s="343"/>
      <c r="D92" s="165" t="s">
        <v>7</v>
      </c>
      <c r="E92" s="166">
        <v>0.25977499999999998</v>
      </c>
      <c r="F92" s="166">
        <v>0.25977499999999998</v>
      </c>
      <c r="G92" s="166">
        <v>0.25977499999999998</v>
      </c>
      <c r="H92" s="167"/>
      <c r="I92" s="167"/>
      <c r="J92" s="421"/>
      <c r="K92" s="203">
        <v>23</v>
      </c>
      <c r="L92" s="203">
        <v>0.27414699999999997</v>
      </c>
      <c r="M92" s="167"/>
      <c r="N92" s="190">
        <f t="shared" si="48"/>
        <v>23.533922</v>
      </c>
    </row>
    <row r="93" spans="1:14" s="15" customFormat="1" ht="73.5" customHeight="1" x14ac:dyDescent="0.25">
      <c r="A93" s="356"/>
      <c r="B93" s="341"/>
      <c r="C93" s="344"/>
      <c r="D93" s="165" t="s">
        <v>8</v>
      </c>
      <c r="E93" s="166">
        <v>12.11767</v>
      </c>
      <c r="F93" s="166">
        <v>12.11767</v>
      </c>
      <c r="G93" s="166">
        <v>12.11767</v>
      </c>
      <c r="H93" s="167">
        <v>7.0000000000000007E-2</v>
      </c>
      <c r="I93" s="167">
        <v>7.0000000000000007E-2</v>
      </c>
      <c r="J93" s="422"/>
      <c r="K93" s="203">
        <v>0.74</v>
      </c>
      <c r="L93" s="203">
        <v>0.10194365</v>
      </c>
      <c r="M93" s="167"/>
      <c r="N93" s="190">
        <f t="shared" si="48"/>
        <v>13.099613650000002</v>
      </c>
    </row>
    <row r="94" spans="1:14" s="15" customFormat="1" ht="19.5" x14ac:dyDescent="0.25">
      <c r="A94" s="5"/>
      <c r="B94" s="6" t="s">
        <v>11</v>
      </c>
      <c r="C94" s="385" t="s">
        <v>12</v>
      </c>
      <c r="D94" s="386"/>
      <c r="E94" s="386"/>
      <c r="F94" s="386"/>
      <c r="G94" s="386"/>
      <c r="H94" s="386"/>
      <c r="I94" s="386"/>
      <c r="J94" s="386"/>
      <c r="K94" s="387"/>
      <c r="L94" s="387"/>
      <c r="M94" s="387"/>
      <c r="N94" s="388"/>
    </row>
    <row r="95" spans="1:14" s="15" customFormat="1" ht="159.75" customHeight="1" x14ac:dyDescent="0.25">
      <c r="A95" s="354" t="s">
        <v>21</v>
      </c>
      <c r="B95" s="339" t="s">
        <v>91</v>
      </c>
      <c r="C95" s="342"/>
      <c r="D95" s="164" t="s">
        <v>14</v>
      </c>
      <c r="E95" s="35">
        <f>SUM(E96:E98)</f>
        <v>17.375</v>
      </c>
      <c r="F95" s="35">
        <f>SUM(F96:F98)</f>
        <v>17.375</v>
      </c>
      <c r="G95" s="35">
        <f t="shared" ref="G95:I95" si="49">SUM(G96:G98)</f>
        <v>17.375</v>
      </c>
      <c r="H95" s="35">
        <f t="shared" si="49"/>
        <v>23.779999999999998</v>
      </c>
      <c r="I95" s="35">
        <f t="shared" si="49"/>
        <v>23.779999999999998</v>
      </c>
      <c r="J95" s="345" t="s">
        <v>123</v>
      </c>
      <c r="K95" s="202">
        <f t="shared" ref="K95:M95" si="50">SUM(K96:K98)</f>
        <v>0</v>
      </c>
      <c r="L95" s="202">
        <f t="shared" si="50"/>
        <v>27.549889</v>
      </c>
      <c r="M95" s="35">
        <f t="shared" si="50"/>
        <v>0</v>
      </c>
      <c r="N95" s="40">
        <f>E95+H95+I95+K95+L95+M95</f>
        <v>92.48488900000001</v>
      </c>
    </row>
    <row r="96" spans="1:14" s="15" customFormat="1" ht="168" customHeight="1" x14ac:dyDescent="0.25">
      <c r="A96" s="355"/>
      <c r="B96" s="340"/>
      <c r="C96" s="343"/>
      <c r="D96" s="165" t="s">
        <v>15</v>
      </c>
      <c r="E96" s="166"/>
      <c r="F96" s="166"/>
      <c r="G96" s="166"/>
      <c r="H96" s="167"/>
      <c r="I96" s="167"/>
      <c r="J96" s="346"/>
      <c r="K96" s="203"/>
      <c r="L96" s="203"/>
      <c r="M96" s="168"/>
      <c r="N96" s="190">
        <f t="shared" ref="N96:N98" si="51">E96+H96+I96+K96+L96+M96</f>
        <v>0</v>
      </c>
    </row>
    <row r="97" spans="1:14" s="15" customFormat="1" ht="175.5" customHeight="1" x14ac:dyDescent="0.25">
      <c r="A97" s="355"/>
      <c r="B97" s="340"/>
      <c r="C97" s="343"/>
      <c r="D97" s="165" t="s">
        <v>7</v>
      </c>
      <c r="E97" s="166">
        <v>17.07</v>
      </c>
      <c r="F97" s="166">
        <v>17.07</v>
      </c>
      <c r="G97" s="166">
        <v>17.07</v>
      </c>
      <c r="H97" s="167">
        <v>23.54</v>
      </c>
      <c r="I97" s="167">
        <v>23.54</v>
      </c>
      <c r="J97" s="346"/>
      <c r="K97" s="203"/>
      <c r="L97" s="203">
        <v>26.65</v>
      </c>
      <c r="M97" s="168"/>
      <c r="N97" s="190">
        <f t="shared" si="51"/>
        <v>90.800000000000011</v>
      </c>
    </row>
    <row r="98" spans="1:14" s="15" customFormat="1" ht="169.5" customHeight="1" thickBot="1" x14ac:dyDescent="0.3">
      <c r="A98" s="355"/>
      <c r="B98" s="341"/>
      <c r="C98" s="343"/>
      <c r="D98" s="165" t="s">
        <v>8</v>
      </c>
      <c r="E98" s="166">
        <v>0.30499999999999999</v>
      </c>
      <c r="F98" s="166">
        <v>0.30499999999999999</v>
      </c>
      <c r="G98" s="166">
        <v>0.30499999999999999</v>
      </c>
      <c r="H98" s="167">
        <v>0.24</v>
      </c>
      <c r="I98" s="167">
        <v>0.24</v>
      </c>
      <c r="J98" s="347"/>
      <c r="K98" s="203"/>
      <c r="L98" s="203">
        <v>0.89988900000000005</v>
      </c>
      <c r="M98" s="168"/>
      <c r="N98" s="190">
        <f t="shared" si="51"/>
        <v>1.6848890000000001</v>
      </c>
    </row>
    <row r="99" spans="1:14" s="15" customFormat="1" ht="21" thickBot="1" x14ac:dyDescent="0.3">
      <c r="A99" s="359" t="s">
        <v>97</v>
      </c>
      <c r="B99" s="360"/>
      <c r="C99" s="360"/>
      <c r="D99" s="360"/>
      <c r="E99" s="360"/>
      <c r="F99" s="360"/>
      <c r="G99" s="360"/>
      <c r="H99" s="360"/>
      <c r="I99" s="360"/>
      <c r="J99" s="360"/>
      <c r="K99" s="360"/>
      <c r="L99" s="360"/>
      <c r="M99" s="360"/>
      <c r="N99" s="361"/>
    </row>
    <row r="100" spans="1:14" s="15" customFormat="1" ht="19.5" x14ac:dyDescent="0.25">
      <c r="A100" s="7"/>
      <c r="B100" s="8" t="s">
        <v>11</v>
      </c>
      <c r="C100" s="434" t="s">
        <v>12</v>
      </c>
      <c r="D100" s="434"/>
      <c r="E100" s="434"/>
      <c r="F100" s="434"/>
      <c r="G100" s="434"/>
      <c r="H100" s="434"/>
      <c r="I100" s="434"/>
      <c r="J100" s="434"/>
      <c r="K100" s="387"/>
      <c r="L100" s="387"/>
      <c r="M100" s="387"/>
      <c r="N100" s="388"/>
    </row>
    <row r="101" spans="1:14" s="15" customFormat="1" ht="41.25" customHeight="1" x14ac:dyDescent="0.25">
      <c r="A101" s="348" t="s">
        <v>13</v>
      </c>
      <c r="B101" s="339" t="s">
        <v>95</v>
      </c>
      <c r="C101" s="368"/>
      <c r="D101" s="164" t="s">
        <v>14</v>
      </c>
      <c r="E101" s="335">
        <f t="shared" ref="E101:I101" si="52">SUM(E102:E104)</f>
        <v>13.389999999999999</v>
      </c>
      <c r="F101" s="35">
        <f t="shared" si="52"/>
        <v>13.389999999999999</v>
      </c>
      <c r="G101" s="35">
        <f t="shared" si="52"/>
        <v>13.389999999999999</v>
      </c>
      <c r="H101" s="35">
        <f t="shared" si="52"/>
        <v>0</v>
      </c>
      <c r="I101" s="35">
        <f t="shared" si="52"/>
        <v>0</v>
      </c>
      <c r="J101" s="345" t="s">
        <v>151</v>
      </c>
      <c r="K101" s="202">
        <f t="shared" ref="K101:M101" si="53">SUM(K102:K104)</f>
        <v>0</v>
      </c>
      <c r="L101" s="202">
        <f t="shared" si="53"/>
        <v>0</v>
      </c>
      <c r="M101" s="35">
        <f t="shared" si="53"/>
        <v>0</v>
      </c>
      <c r="N101" s="40">
        <f>E101+H101+I101+K101+L101+M101</f>
        <v>13.389999999999999</v>
      </c>
    </row>
    <row r="102" spans="1:14" s="15" customFormat="1" ht="39.75" customHeight="1" x14ac:dyDescent="0.25">
      <c r="A102" s="348"/>
      <c r="B102" s="340"/>
      <c r="C102" s="369"/>
      <c r="D102" s="165" t="s">
        <v>15</v>
      </c>
      <c r="E102" s="334">
        <v>11.388999999999999</v>
      </c>
      <c r="F102" s="334">
        <v>11.388999999999999</v>
      </c>
      <c r="G102" s="334">
        <v>11.388999999999999</v>
      </c>
      <c r="H102" s="167"/>
      <c r="I102" s="167"/>
      <c r="J102" s="346"/>
      <c r="K102" s="203"/>
      <c r="L102" s="203"/>
      <c r="M102" s="168"/>
      <c r="N102" s="190">
        <f t="shared" ref="N102:N104" si="54">E102+H102+I102+K102+L102+M102</f>
        <v>11.388999999999999</v>
      </c>
    </row>
    <row r="103" spans="1:14" s="15" customFormat="1" ht="39.75" customHeight="1" x14ac:dyDescent="0.25">
      <c r="A103" s="348"/>
      <c r="B103" s="340"/>
      <c r="C103" s="369"/>
      <c r="D103" s="165" t="s">
        <v>7</v>
      </c>
      <c r="E103" s="334">
        <v>1.99</v>
      </c>
      <c r="F103" s="334">
        <v>1.99</v>
      </c>
      <c r="G103" s="334">
        <v>1.99</v>
      </c>
      <c r="H103" s="167"/>
      <c r="I103" s="167"/>
      <c r="J103" s="346"/>
      <c r="K103" s="203"/>
      <c r="L103" s="203"/>
      <c r="M103" s="168"/>
      <c r="N103" s="190">
        <f t="shared" si="54"/>
        <v>1.99</v>
      </c>
    </row>
    <row r="104" spans="1:14" s="15" customFormat="1" ht="41.25" customHeight="1" thickBot="1" x14ac:dyDescent="0.3">
      <c r="A104" s="348"/>
      <c r="B104" s="340"/>
      <c r="C104" s="369"/>
      <c r="D104" s="165" t="s">
        <v>8</v>
      </c>
      <c r="E104" s="334">
        <v>1.0999999999999999E-2</v>
      </c>
      <c r="F104" s="334">
        <v>1.0999999999999999E-2</v>
      </c>
      <c r="G104" s="334">
        <v>1.0999999999999999E-2</v>
      </c>
      <c r="H104" s="167"/>
      <c r="I104" s="167"/>
      <c r="J104" s="347"/>
      <c r="K104" s="203"/>
      <c r="L104" s="203"/>
      <c r="M104" s="168"/>
      <c r="N104" s="190">
        <f t="shared" si="54"/>
        <v>1.0999999999999999E-2</v>
      </c>
    </row>
    <row r="105" spans="1:14" s="15" customFormat="1" ht="20.25" customHeight="1" thickBot="1" x14ac:dyDescent="0.3">
      <c r="A105" s="359" t="s">
        <v>98</v>
      </c>
      <c r="B105" s="360"/>
      <c r="C105" s="360"/>
      <c r="D105" s="360"/>
      <c r="E105" s="360"/>
      <c r="F105" s="360"/>
      <c r="G105" s="360"/>
      <c r="H105" s="360"/>
      <c r="I105" s="360"/>
      <c r="J105" s="360"/>
      <c r="K105" s="360"/>
      <c r="L105" s="360"/>
      <c r="M105" s="360"/>
      <c r="N105" s="361"/>
    </row>
    <row r="106" spans="1:14" s="15" customFormat="1" ht="20.25" customHeight="1" x14ac:dyDescent="0.25">
      <c r="A106" s="7"/>
      <c r="B106" s="8" t="s">
        <v>11</v>
      </c>
      <c r="C106" s="362" t="s">
        <v>12</v>
      </c>
      <c r="D106" s="363"/>
      <c r="E106" s="363"/>
      <c r="F106" s="363"/>
      <c r="G106" s="363"/>
      <c r="H106" s="363"/>
      <c r="I106" s="363"/>
      <c r="J106" s="364"/>
      <c r="K106" s="365"/>
      <c r="L106" s="366"/>
      <c r="M106" s="366"/>
      <c r="N106" s="367"/>
    </row>
    <row r="107" spans="1:14" s="15" customFormat="1" ht="32.25" customHeight="1" x14ac:dyDescent="0.25">
      <c r="A107" s="349" t="s">
        <v>13</v>
      </c>
      <c r="B107" s="339" t="s">
        <v>96</v>
      </c>
      <c r="C107" s="368"/>
      <c r="D107" s="164" t="s">
        <v>14</v>
      </c>
      <c r="E107" s="335">
        <f t="shared" ref="E107:I107" si="55">SUM(E108:E110)</f>
        <v>2.1795</v>
      </c>
      <c r="F107" s="335">
        <f t="shared" si="55"/>
        <v>2.1795</v>
      </c>
      <c r="G107" s="335">
        <f t="shared" si="55"/>
        <v>2.1795</v>
      </c>
      <c r="H107" s="35">
        <f t="shared" si="55"/>
        <v>0</v>
      </c>
      <c r="I107" s="35">
        <f t="shared" si="55"/>
        <v>0</v>
      </c>
      <c r="J107" s="420" t="s">
        <v>136</v>
      </c>
      <c r="K107" s="202">
        <f t="shared" ref="K107:M107" si="56">SUM(K108:K110)</f>
        <v>0</v>
      </c>
      <c r="L107" s="202">
        <f t="shared" si="56"/>
        <v>0</v>
      </c>
      <c r="M107" s="35">
        <f t="shared" si="56"/>
        <v>0</v>
      </c>
      <c r="N107" s="40">
        <f>E107+H107+I107+K107+L107+M107</f>
        <v>2.1795</v>
      </c>
    </row>
    <row r="108" spans="1:14" s="15" customFormat="1" ht="30.75" customHeight="1" x14ac:dyDescent="0.25">
      <c r="A108" s="350"/>
      <c r="B108" s="340"/>
      <c r="C108" s="369"/>
      <c r="D108" s="165" t="s">
        <v>15</v>
      </c>
      <c r="E108" s="334">
        <v>0.80300000000000005</v>
      </c>
      <c r="F108" s="334">
        <v>0.80300000000000005</v>
      </c>
      <c r="G108" s="334">
        <v>0.80300000000000005</v>
      </c>
      <c r="H108" s="167"/>
      <c r="I108" s="167"/>
      <c r="J108" s="432"/>
      <c r="K108" s="203"/>
      <c r="L108" s="203"/>
      <c r="M108" s="168"/>
      <c r="N108" s="190">
        <f t="shared" ref="N108:N110" si="57">E108+H108+I108+K108+L108+M108</f>
        <v>0.80300000000000005</v>
      </c>
    </row>
    <row r="109" spans="1:14" s="15" customFormat="1" ht="35.25" customHeight="1" x14ac:dyDescent="0.25">
      <c r="A109" s="350"/>
      <c r="B109" s="340"/>
      <c r="C109" s="369"/>
      <c r="D109" s="165" t="s">
        <v>7</v>
      </c>
      <c r="E109" s="334">
        <v>0.61</v>
      </c>
      <c r="F109" s="334">
        <v>0.61</v>
      </c>
      <c r="G109" s="334">
        <v>0.61</v>
      </c>
      <c r="H109" s="167"/>
      <c r="I109" s="167"/>
      <c r="J109" s="432"/>
      <c r="K109" s="203"/>
      <c r="L109" s="203"/>
      <c r="M109" s="168"/>
      <c r="N109" s="190">
        <f t="shared" si="57"/>
        <v>0.61</v>
      </c>
    </row>
    <row r="110" spans="1:14" s="15" customFormat="1" ht="38.25" customHeight="1" thickBot="1" x14ac:dyDescent="0.3">
      <c r="A110" s="351"/>
      <c r="B110" s="341"/>
      <c r="C110" s="390"/>
      <c r="D110" s="165" t="s">
        <v>8</v>
      </c>
      <c r="E110" s="334">
        <v>0.76649999999999996</v>
      </c>
      <c r="F110" s="334">
        <v>0.76649999999999996</v>
      </c>
      <c r="G110" s="334">
        <v>0.76649999999999996</v>
      </c>
      <c r="H110" s="167"/>
      <c r="I110" s="167"/>
      <c r="J110" s="433"/>
      <c r="K110" s="203"/>
      <c r="L110" s="203"/>
      <c r="M110" s="168"/>
      <c r="N110" s="190">
        <f t="shared" si="57"/>
        <v>0.76649999999999996</v>
      </c>
    </row>
    <row r="111" spans="1:14" s="15" customFormat="1" ht="29.25" customHeight="1" thickBot="1" x14ac:dyDescent="0.3">
      <c r="A111" s="359" t="s">
        <v>122</v>
      </c>
      <c r="B111" s="360"/>
      <c r="C111" s="360"/>
      <c r="D111" s="360"/>
      <c r="E111" s="360"/>
      <c r="F111" s="360"/>
      <c r="G111" s="360"/>
      <c r="H111" s="360"/>
      <c r="I111" s="360"/>
      <c r="J111" s="360"/>
      <c r="K111" s="360"/>
      <c r="L111" s="360"/>
      <c r="M111" s="360"/>
      <c r="N111" s="361"/>
    </row>
    <row r="112" spans="1:14" s="15" customFormat="1" ht="38.25" customHeight="1" x14ac:dyDescent="0.25">
      <c r="A112" s="7"/>
      <c r="B112" s="8" t="s">
        <v>11</v>
      </c>
      <c r="C112" s="362" t="s">
        <v>12</v>
      </c>
      <c r="D112" s="363"/>
      <c r="E112" s="363"/>
      <c r="F112" s="363"/>
      <c r="G112" s="363"/>
      <c r="H112" s="363"/>
      <c r="I112" s="363"/>
      <c r="J112" s="364"/>
      <c r="K112" s="365"/>
      <c r="L112" s="366"/>
      <c r="M112" s="366"/>
      <c r="N112" s="367"/>
    </row>
    <row r="113" spans="1:14" s="15" customFormat="1" ht="63.75" customHeight="1" x14ac:dyDescent="0.25">
      <c r="A113" s="355" t="s">
        <v>13</v>
      </c>
      <c r="B113" s="339" t="s">
        <v>109</v>
      </c>
      <c r="C113" s="368"/>
      <c r="D113" s="164" t="s">
        <v>14</v>
      </c>
      <c r="E113" s="35">
        <f t="shared" ref="E113:I113" si="58">SUM(E114:E116)</f>
        <v>109.58669999999999</v>
      </c>
      <c r="F113" s="35">
        <f t="shared" si="58"/>
        <v>109.58669999999999</v>
      </c>
      <c r="G113" s="35">
        <f t="shared" si="58"/>
        <v>109.58669999999999</v>
      </c>
      <c r="H113" s="35">
        <f t="shared" si="58"/>
        <v>8.33</v>
      </c>
      <c r="I113" s="35">
        <f t="shared" si="58"/>
        <v>0</v>
      </c>
      <c r="J113" s="370" t="s">
        <v>144</v>
      </c>
      <c r="K113" s="202">
        <f t="shared" ref="K113:M113" si="59">SUM(K114:K116)</f>
        <v>7.5</v>
      </c>
      <c r="L113" s="202">
        <f t="shared" si="59"/>
        <v>0</v>
      </c>
      <c r="M113" s="35">
        <f t="shared" si="59"/>
        <v>0</v>
      </c>
      <c r="N113" s="40">
        <f>E113+H113+I113+K113+L113+M113</f>
        <v>125.41669999999999</v>
      </c>
    </row>
    <row r="114" spans="1:14" s="15" customFormat="1" ht="71.25" customHeight="1" x14ac:dyDescent="0.25">
      <c r="A114" s="355"/>
      <c r="B114" s="340"/>
      <c r="C114" s="369"/>
      <c r="D114" s="165" t="s">
        <v>15</v>
      </c>
      <c r="E114" s="166">
        <v>107.395</v>
      </c>
      <c r="F114" s="166">
        <v>107.395</v>
      </c>
      <c r="G114" s="166">
        <v>107.395</v>
      </c>
      <c r="H114" s="167">
        <v>8.16</v>
      </c>
      <c r="I114" s="167"/>
      <c r="J114" s="371"/>
      <c r="K114" s="203"/>
      <c r="L114" s="203"/>
      <c r="M114" s="168"/>
      <c r="N114" s="190">
        <f t="shared" ref="N114:N116" si="60">E114+H114+I114+K114+L114+M114</f>
        <v>115.55499999999999</v>
      </c>
    </row>
    <row r="115" spans="1:14" s="15" customFormat="1" ht="59.25" customHeight="1" x14ac:dyDescent="0.25">
      <c r="A115" s="355"/>
      <c r="B115" s="340"/>
      <c r="C115" s="369"/>
      <c r="D115" s="165" t="s">
        <v>7</v>
      </c>
      <c r="E115" s="166">
        <v>2.1917</v>
      </c>
      <c r="F115" s="166">
        <v>2.1917</v>
      </c>
      <c r="G115" s="166">
        <v>2.1917</v>
      </c>
      <c r="H115" s="167">
        <v>0.17</v>
      </c>
      <c r="I115" s="167"/>
      <c r="J115" s="371"/>
      <c r="K115" s="203">
        <v>5.9</v>
      </c>
      <c r="L115" s="203"/>
      <c r="M115" s="168"/>
      <c r="N115" s="190">
        <f t="shared" si="60"/>
        <v>8.2617000000000012</v>
      </c>
    </row>
    <row r="116" spans="1:14" s="15" customFormat="1" ht="53.25" customHeight="1" x14ac:dyDescent="0.25">
      <c r="A116" s="355"/>
      <c r="B116" s="340"/>
      <c r="C116" s="369"/>
      <c r="D116" s="165" t="s">
        <v>8</v>
      </c>
      <c r="E116" s="166"/>
      <c r="F116" s="166"/>
      <c r="G116" s="166"/>
      <c r="H116" s="167"/>
      <c r="I116" s="167"/>
      <c r="J116" s="371"/>
      <c r="K116" s="203">
        <v>1.6</v>
      </c>
      <c r="L116" s="203"/>
      <c r="M116" s="168"/>
      <c r="N116" s="190">
        <f t="shared" si="60"/>
        <v>1.6</v>
      </c>
    </row>
    <row r="117" spans="1:14" s="15" customFormat="1" ht="40.5" x14ac:dyDescent="0.25">
      <c r="A117" s="372" t="str">
        <f>E87</f>
        <v>IV</v>
      </c>
      <c r="B117" s="34" t="s">
        <v>31</v>
      </c>
      <c r="C117" s="374"/>
      <c r="D117" s="19" t="s">
        <v>6</v>
      </c>
      <c r="E117" s="173">
        <f>E118+E119+E120</f>
        <v>167.638645</v>
      </c>
      <c r="F117" s="173">
        <f t="shared" ref="F117:I117" si="61">F118+F119+F120</f>
        <v>167.638645</v>
      </c>
      <c r="G117" s="173">
        <f t="shared" si="61"/>
        <v>167.638645</v>
      </c>
      <c r="H117" s="173">
        <f t="shared" si="61"/>
        <v>44.99</v>
      </c>
      <c r="I117" s="173">
        <f t="shared" si="61"/>
        <v>36.660000000000004</v>
      </c>
      <c r="J117" s="376"/>
      <c r="K117" s="200">
        <f t="shared" ref="K117:M117" si="62">K118+K119+K120</f>
        <v>41.77</v>
      </c>
      <c r="L117" s="200">
        <f>L118+L119+L120</f>
        <v>47.952100000000002</v>
      </c>
      <c r="M117" s="173">
        <f t="shared" si="62"/>
        <v>0</v>
      </c>
      <c r="N117" s="174">
        <f>N118+N119+N120</f>
        <v>339.01074500000004</v>
      </c>
    </row>
    <row r="118" spans="1:14" s="15" customFormat="1" ht="33.75" customHeight="1" x14ac:dyDescent="0.25">
      <c r="A118" s="372"/>
      <c r="B118" s="379" t="str">
        <f>F87</f>
        <v>ЖИЛЬЕ И ГОРОДСКАЯ СРЕДА</v>
      </c>
      <c r="C118" s="374"/>
      <c r="D118" s="20" t="s">
        <v>15</v>
      </c>
      <c r="E118" s="175">
        <f>E91+E96+E102+E108+E114</f>
        <v>132.31700000000001</v>
      </c>
      <c r="F118" s="175">
        <f t="shared" ref="F118:I118" si="63">F91+F96+F102+F108+F114</f>
        <v>132.31700000000001</v>
      </c>
      <c r="G118" s="175">
        <f t="shared" si="63"/>
        <v>132.31700000000001</v>
      </c>
      <c r="H118" s="175">
        <f t="shared" si="63"/>
        <v>20.97</v>
      </c>
      <c r="I118" s="175">
        <f t="shared" si="63"/>
        <v>12.81</v>
      </c>
      <c r="J118" s="377"/>
      <c r="K118" s="201">
        <v>17.03</v>
      </c>
      <c r="L118" s="201">
        <v>14.227</v>
      </c>
      <c r="M118" s="175">
        <f>M91+M96+M102+M108+M114</f>
        <v>0</v>
      </c>
      <c r="N118" s="245">
        <f>E118+H118+I118+K118+L118+M118</f>
        <v>197.35400000000001</v>
      </c>
    </row>
    <row r="119" spans="1:14" s="15" customFormat="1" ht="33.75" customHeight="1" x14ac:dyDescent="0.25">
      <c r="A119" s="372"/>
      <c r="B119" s="380"/>
      <c r="C119" s="374"/>
      <c r="D119" s="20" t="s">
        <v>7</v>
      </c>
      <c r="E119" s="175">
        <f>E92+E97+E103+E109+E115</f>
        <v>22.121475</v>
      </c>
      <c r="F119" s="175">
        <f t="shared" ref="F119:I119" si="64">F92+F97+F103+F109+F115</f>
        <v>22.121475</v>
      </c>
      <c r="G119" s="175">
        <f t="shared" si="64"/>
        <v>22.121475</v>
      </c>
      <c r="H119" s="175">
        <f t="shared" si="64"/>
        <v>23.71</v>
      </c>
      <c r="I119" s="175">
        <f t="shared" si="64"/>
        <v>23.54</v>
      </c>
      <c r="J119" s="377"/>
      <c r="K119" s="201">
        <v>23</v>
      </c>
      <c r="L119" s="201">
        <v>32.018700000000003</v>
      </c>
      <c r="M119" s="175">
        <f>M92+M97+M103+M109+M115</f>
        <v>0</v>
      </c>
      <c r="N119" s="245">
        <f t="shared" ref="N119:N120" si="65">E119+H119+I119+K119+L119+M119</f>
        <v>124.390175</v>
      </c>
    </row>
    <row r="120" spans="1:14" s="15" customFormat="1" ht="37.5" customHeight="1" thickBot="1" x14ac:dyDescent="0.3">
      <c r="A120" s="373"/>
      <c r="B120" s="381"/>
      <c r="C120" s="375"/>
      <c r="D120" s="282" t="s">
        <v>8</v>
      </c>
      <c r="E120" s="175">
        <f>E93+E98+E104+E110+E116</f>
        <v>13.20017</v>
      </c>
      <c r="F120" s="175">
        <f>F93+F98+F104+F110+F116</f>
        <v>13.20017</v>
      </c>
      <c r="G120" s="175">
        <f t="shared" ref="G120:I120" si="66">G93+G98+G104+G110+G116</f>
        <v>13.20017</v>
      </c>
      <c r="H120" s="175">
        <f t="shared" si="66"/>
        <v>0.31</v>
      </c>
      <c r="I120" s="175">
        <f t="shared" si="66"/>
        <v>0.31</v>
      </c>
      <c r="J120" s="378"/>
      <c r="K120" s="201">
        <v>1.74</v>
      </c>
      <c r="L120" s="201">
        <v>1.7063999999999999</v>
      </c>
      <c r="M120" s="175">
        <f>M93+M98+M104+M110+M116</f>
        <v>0</v>
      </c>
      <c r="N120" s="285">
        <f t="shared" si="65"/>
        <v>17.266570000000002</v>
      </c>
    </row>
    <row r="121" spans="1:14" s="15" customFormat="1" ht="53.25" customHeight="1" thickBot="1" x14ac:dyDescent="0.3">
      <c r="A121" s="30"/>
      <c r="B121" s="31"/>
      <c r="C121" s="31"/>
      <c r="D121" s="31"/>
      <c r="E121" s="52" t="s">
        <v>41</v>
      </c>
      <c r="F121" s="51" t="s">
        <v>40</v>
      </c>
      <c r="G121" s="53"/>
      <c r="H121" s="31"/>
      <c r="I121" s="31"/>
      <c r="J121" s="31"/>
      <c r="K121" s="199"/>
      <c r="L121" s="31"/>
      <c r="M121" s="31"/>
      <c r="N121" s="32"/>
    </row>
    <row r="122" spans="1:14" s="15" customFormat="1" ht="21" thickBot="1" x14ac:dyDescent="0.3">
      <c r="A122" s="382" t="s">
        <v>135</v>
      </c>
      <c r="B122" s="383"/>
      <c r="C122" s="383"/>
      <c r="D122" s="383"/>
      <c r="E122" s="383"/>
      <c r="F122" s="383"/>
      <c r="G122" s="383"/>
      <c r="H122" s="383"/>
      <c r="I122" s="383"/>
      <c r="J122" s="383"/>
      <c r="K122" s="383"/>
      <c r="L122" s="383"/>
      <c r="M122" s="383"/>
      <c r="N122" s="384"/>
    </row>
    <row r="123" spans="1:14" s="15" customFormat="1" ht="19.5" x14ac:dyDescent="0.25">
      <c r="A123" s="5"/>
      <c r="B123" s="6" t="s">
        <v>11</v>
      </c>
      <c r="C123" s="385" t="s">
        <v>12</v>
      </c>
      <c r="D123" s="386"/>
      <c r="E123" s="386"/>
      <c r="F123" s="386"/>
      <c r="G123" s="386"/>
      <c r="H123" s="386"/>
      <c r="I123" s="386"/>
      <c r="J123" s="386"/>
      <c r="K123" s="387"/>
      <c r="L123" s="387"/>
      <c r="M123" s="387"/>
      <c r="N123" s="388"/>
    </row>
    <row r="124" spans="1:14" s="15" customFormat="1" ht="22.5" customHeight="1" x14ac:dyDescent="0.25">
      <c r="A124" s="354" t="s">
        <v>13</v>
      </c>
      <c r="B124" s="450"/>
      <c r="C124" s="342"/>
      <c r="D124" s="164" t="s">
        <v>14</v>
      </c>
      <c r="E124" s="35">
        <f t="shared" ref="E124:I124" si="67">SUM(E125:E127)</f>
        <v>0</v>
      </c>
      <c r="F124" s="35">
        <f t="shared" si="67"/>
        <v>0</v>
      </c>
      <c r="G124" s="35">
        <f t="shared" si="67"/>
        <v>0</v>
      </c>
      <c r="H124" s="35">
        <f t="shared" si="67"/>
        <v>0</v>
      </c>
      <c r="I124" s="35">
        <f t="shared" si="67"/>
        <v>0</v>
      </c>
      <c r="J124" s="345"/>
      <c r="K124" s="202">
        <f t="shared" ref="K124:M124" si="68">SUM(K125:K127)</f>
        <v>0</v>
      </c>
      <c r="L124" s="202">
        <f t="shared" si="68"/>
        <v>0</v>
      </c>
      <c r="M124" s="35">
        <f t="shared" si="68"/>
        <v>0</v>
      </c>
      <c r="N124" s="40">
        <f>E124+H124+I124+K124+L124+M124</f>
        <v>0</v>
      </c>
    </row>
    <row r="125" spans="1:14" s="15" customFormat="1" ht="23.25" x14ac:dyDescent="0.25">
      <c r="A125" s="355"/>
      <c r="B125" s="450"/>
      <c r="C125" s="343"/>
      <c r="D125" s="165" t="s">
        <v>15</v>
      </c>
      <c r="E125" s="166"/>
      <c r="F125" s="166"/>
      <c r="G125" s="166"/>
      <c r="H125" s="167"/>
      <c r="I125" s="167"/>
      <c r="J125" s="346"/>
      <c r="K125" s="203"/>
      <c r="L125" s="203"/>
      <c r="M125" s="168"/>
      <c r="N125" s="190">
        <f t="shared" ref="N125:N127" si="69">E125+H125+I125+K125+L125+M125</f>
        <v>0</v>
      </c>
    </row>
    <row r="126" spans="1:14" s="15" customFormat="1" ht="23.25" x14ac:dyDescent="0.25">
      <c r="A126" s="355"/>
      <c r="B126" s="450"/>
      <c r="C126" s="343"/>
      <c r="D126" s="165" t="s">
        <v>7</v>
      </c>
      <c r="E126" s="166"/>
      <c r="F126" s="166"/>
      <c r="G126" s="166"/>
      <c r="H126" s="167"/>
      <c r="I126" s="167"/>
      <c r="J126" s="346"/>
      <c r="K126" s="203"/>
      <c r="L126" s="203"/>
      <c r="M126" s="168"/>
      <c r="N126" s="190">
        <f t="shared" si="69"/>
        <v>0</v>
      </c>
    </row>
    <row r="127" spans="1:14" s="15" customFormat="1" ht="23.25" x14ac:dyDescent="0.25">
      <c r="A127" s="356"/>
      <c r="B127" s="450"/>
      <c r="C127" s="344"/>
      <c r="D127" s="165" t="s">
        <v>8</v>
      </c>
      <c r="E127" s="166"/>
      <c r="F127" s="166"/>
      <c r="G127" s="166"/>
      <c r="H127" s="167"/>
      <c r="I127" s="167"/>
      <c r="J127" s="347"/>
      <c r="K127" s="203"/>
      <c r="L127" s="203"/>
      <c r="M127" s="168"/>
      <c r="N127" s="190">
        <f t="shared" si="69"/>
        <v>0</v>
      </c>
    </row>
    <row r="128" spans="1:14" s="15" customFormat="1" ht="40.5" x14ac:dyDescent="0.25">
      <c r="A128" s="372" t="str">
        <f>E121</f>
        <v>V</v>
      </c>
      <c r="B128" s="34" t="s">
        <v>31</v>
      </c>
      <c r="C128" s="374"/>
      <c r="D128" s="19" t="s">
        <v>6</v>
      </c>
      <c r="E128" s="173">
        <f>E129+E130+E131</f>
        <v>0</v>
      </c>
      <c r="F128" s="173">
        <f t="shared" ref="F128:I128" si="70">F129+F130+F131</f>
        <v>0</v>
      </c>
      <c r="G128" s="173">
        <f t="shared" si="70"/>
        <v>0</v>
      </c>
      <c r="H128" s="173">
        <f t="shared" si="70"/>
        <v>0</v>
      </c>
      <c r="I128" s="173">
        <f t="shared" si="70"/>
        <v>0</v>
      </c>
      <c r="J128" s="376"/>
      <c r="K128" s="200">
        <f t="shared" ref="K128:M128" si="71">K129+K130+K131</f>
        <v>33.71</v>
      </c>
      <c r="L128" s="200">
        <f t="shared" si="71"/>
        <v>0</v>
      </c>
      <c r="M128" s="173">
        <f t="shared" si="71"/>
        <v>0</v>
      </c>
      <c r="N128" s="174">
        <f>N129+N130+N131</f>
        <v>33.71</v>
      </c>
    </row>
    <row r="129" spans="1:14" s="15" customFormat="1" ht="35.25" customHeight="1" x14ac:dyDescent="0.25">
      <c r="A129" s="372"/>
      <c r="B129" s="379" t="str">
        <f>F121</f>
        <v>ЭКОЛОГИЯ</v>
      </c>
      <c r="C129" s="374"/>
      <c r="D129" s="20" t="s">
        <v>15</v>
      </c>
      <c r="E129" s="175">
        <f>E125</f>
        <v>0</v>
      </c>
      <c r="F129" s="175">
        <f>F125</f>
        <v>0</v>
      </c>
      <c r="G129" s="175">
        <f>G125</f>
        <v>0</v>
      </c>
      <c r="H129" s="175">
        <f>H125</f>
        <v>0</v>
      </c>
      <c r="I129" s="175">
        <f>I125</f>
        <v>0</v>
      </c>
      <c r="J129" s="377"/>
      <c r="K129" s="201"/>
      <c r="L129" s="201"/>
      <c r="M129" s="176">
        <f>M125</f>
        <v>0</v>
      </c>
      <c r="N129" s="245">
        <f t="shared" ref="N129:N131" si="72">E129+H129+I129+K129+L129+M129</f>
        <v>0</v>
      </c>
    </row>
    <row r="130" spans="1:14" s="15" customFormat="1" ht="35.25" customHeight="1" x14ac:dyDescent="0.25">
      <c r="A130" s="372"/>
      <c r="B130" s="380"/>
      <c r="C130" s="374"/>
      <c r="D130" s="20" t="s">
        <v>7</v>
      </c>
      <c r="E130" s="175">
        <f t="shared" ref="E130:I131" si="73">E126</f>
        <v>0</v>
      </c>
      <c r="F130" s="175">
        <f t="shared" si="73"/>
        <v>0</v>
      </c>
      <c r="G130" s="175">
        <f t="shared" si="73"/>
        <v>0</v>
      </c>
      <c r="H130" s="175">
        <f t="shared" si="73"/>
        <v>0</v>
      </c>
      <c r="I130" s="175">
        <f t="shared" si="73"/>
        <v>0</v>
      </c>
      <c r="J130" s="377"/>
      <c r="K130" s="201">
        <v>31.95</v>
      </c>
      <c r="L130" s="201"/>
      <c r="M130" s="176">
        <f>M126</f>
        <v>0</v>
      </c>
      <c r="N130" s="245">
        <f>E130+H130+I130+K130+L130+M130</f>
        <v>31.95</v>
      </c>
    </row>
    <row r="131" spans="1:14" s="15" customFormat="1" ht="30" customHeight="1" thickBot="1" x14ac:dyDescent="0.3">
      <c r="A131" s="373"/>
      <c r="B131" s="381"/>
      <c r="C131" s="375"/>
      <c r="D131" s="282" t="s">
        <v>8</v>
      </c>
      <c r="E131" s="175">
        <f t="shared" si="73"/>
        <v>0</v>
      </c>
      <c r="F131" s="175">
        <f t="shared" si="73"/>
        <v>0</v>
      </c>
      <c r="G131" s="175">
        <f t="shared" si="73"/>
        <v>0</v>
      </c>
      <c r="H131" s="175">
        <f t="shared" si="73"/>
        <v>0</v>
      </c>
      <c r="I131" s="175">
        <f t="shared" si="73"/>
        <v>0</v>
      </c>
      <c r="J131" s="378"/>
      <c r="K131" s="201">
        <v>1.76</v>
      </c>
      <c r="L131" s="201"/>
      <c r="M131" s="176">
        <f>M127</f>
        <v>0</v>
      </c>
      <c r="N131" s="285">
        <f t="shared" si="72"/>
        <v>1.76</v>
      </c>
    </row>
    <row r="132" spans="1:14" s="15" customFormat="1" ht="56.25" customHeight="1" thickBot="1" x14ac:dyDescent="0.3">
      <c r="A132" s="30"/>
      <c r="B132" s="31"/>
      <c r="C132" s="31"/>
      <c r="D132" s="31"/>
      <c r="E132" s="52" t="s">
        <v>43</v>
      </c>
      <c r="F132" s="51" t="s">
        <v>42</v>
      </c>
      <c r="G132" s="53"/>
      <c r="H132" s="31"/>
      <c r="I132" s="31"/>
      <c r="J132" s="31"/>
      <c r="K132" s="199"/>
      <c r="L132" s="31"/>
      <c r="M132" s="31"/>
      <c r="N132" s="32"/>
    </row>
    <row r="133" spans="1:14" s="15" customFormat="1" ht="21" thickBot="1" x14ac:dyDescent="0.3">
      <c r="A133" s="382" t="s">
        <v>101</v>
      </c>
      <c r="B133" s="383"/>
      <c r="C133" s="383"/>
      <c r="D133" s="383"/>
      <c r="E133" s="383"/>
      <c r="F133" s="383"/>
      <c r="G133" s="383"/>
      <c r="H133" s="383"/>
      <c r="I133" s="383"/>
      <c r="J133" s="383"/>
      <c r="K133" s="383"/>
      <c r="L133" s="383"/>
      <c r="M133" s="383"/>
      <c r="N133" s="384"/>
    </row>
    <row r="134" spans="1:14" s="15" customFormat="1" ht="19.5" x14ac:dyDescent="0.25">
      <c r="A134" s="5"/>
      <c r="B134" s="6" t="s">
        <v>11</v>
      </c>
      <c r="C134" s="385" t="s">
        <v>12</v>
      </c>
      <c r="D134" s="386"/>
      <c r="E134" s="386"/>
      <c r="F134" s="386"/>
      <c r="G134" s="386"/>
      <c r="H134" s="386"/>
      <c r="I134" s="386"/>
      <c r="J134" s="386"/>
      <c r="K134" s="451"/>
      <c r="L134" s="452"/>
      <c r="M134" s="452"/>
      <c r="N134" s="453"/>
    </row>
    <row r="135" spans="1:14" s="15" customFormat="1" ht="36" customHeight="1" x14ac:dyDescent="0.25">
      <c r="A135" s="354" t="s">
        <v>13</v>
      </c>
      <c r="B135" s="339" t="s">
        <v>110</v>
      </c>
      <c r="C135" s="342"/>
      <c r="D135" s="164" t="s">
        <v>14</v>
      </c>
      <c r="E135" s="35">
        <f t="shared" ref="E135:I135" si="74">SUM(E136:E138)</f>
        <v>12.564327</v>
      </c>
      <c r="F135" s="35">
        <f t="shared" si="74"/>
        <v>12.564327</v>
      </c>
      <c r="G135" s="35">
        <f t="shared" si="74"/>
        <v>12.564327</v>
      </c>
      <c r="H135" s="35">
        <f t="shared" si="74"/>
        <v>0</v>
      </c>
      <c r="I135" s="35">
        <f t="shared" si="74"/>
        <v>0</v>
      </c>
      <c r="J135" s="352" t="s">
        <v>148</v>
      </c>
      <c r="K135" s="202">
        <f t="shared" ref="K135:M135" si="75">SUM(K136:K138)</f>
        <v>0</v>
      </c>
      <c r="L135" s="202">
        <f t="shared" si="75"/>
        <v>0</v>
      </c>
      <c r="M135" s="35">
        <f t="shared" si="75"/>
        <v>0</v>
      </c>
      <c r="N135" s="40">
        <f>E135+H135+I135+K135+L135+M135</f>
        <v>12.564327</v>
      </c>
    </row>
    <row r="136" spans="1:14" s="15" customFormat="1" ht="37.5" customHeight="1" x14ac:dyDescent="0.25">
      <c r="A136" s="355"/>
      <c r="B136" s="340"/>
      <c r="C136" s="343"/>
      <c r="D136" s="165" t="s">
        <v>15</v>
      </c>
      <c r="E136" s="166"/>
      <c r="F136" s="166"/>
      <c r="G136" s="166"/>
      <c r="H136" s="167"/>
      <c r="I136" s="167"/>
      <c r="J136" s="353"/>
      <c r="K136" s="203"/>
      <c r="L136" s="203"/>
      <c r="M136" s="168"/>
      <c r="N136" s="190">
        <f t="shared" ref="N136:N138" si="76">E136+H136+I136+K136+L136+M136</f>
        <v>0</v>
      </c>
    </row>
    <row r="137" spans="1:14" s="15" customFormat="1" ht="43.5" customHeight="1" x14ac:dyDescent="0.25">
      <c r="A137" s="355"/>
      <c r="B137" s="340"/>
      <c r="C137" s="343"/>
      <c r="D137" s="165" t="s">
        <v>7</v>
      </c>
      <c r="E137" s="166">
        <v>12.438687</v>
      </c>
      <c r="F137" s="166">
        <v>12.438687</v>
      </c>
      <c r="G137" s="166">
        <v>12.438687</v>
      </c>
      <c r="H137" s="167"/>
      <c r="I137" s="167"/>
      <c r="J137" s="353"/>
      <c r="K137" s="203"/>
      <c r="L137" s="203"/>
      <c r="M137" s="168"/>
      <c r="N137" s="190">
        <f t="shared" si="76"/>
        <v>12.438687</v>
      </c>
    </row>
    <row r="138" spans="1:14" s="15" customFormat="1" ht="40.5" customHeight="1" x14ac:dyDescent="0.25">
      <c r="A138" s="356"/>
      <c r="B138" s="341"/>
      <c r="C138" s="344"/>
      <c r="D138" s="165" t="s">
        <v>8</v>
      </c>
      <c r="E138" s="166">
        <v>0.12564</v>
      </c>
      <c r="F138" s="166">
        <v>0.12564</v>
      </c>
      <c r="G138" s="166">
        <v>0.12564</v>
      </c>
      <c r="H138" s="167"/>
      <c r="I138" s="167"/>
      <c r="J138" s="353"/>
      <c r="K138" s="203"/>
      <c r="L138" s="203"/>
      <c r="M138" s="168"/>
      <c r="N138" s="190">
        <f t="shared" si="76"/>
        <v>0.12564</v>
      </c>
    </row>
    <row r="139" spans="1:14" s="15" customFormat="1" ht="42" customHeight="1" x14ac:dyDescent="0.25">
      <c r="A139" s="349" t="s">
        <v>87</v>
      </c>
      <c r="B139" s="339" t="s">
        <v>130</v>
      </c>
      <c r="C139" s="342"/>
      <c r="D139" s="164" t="s">
        <v>14</v>
      </c>
      <c r="E139" s="35">
        <f>SUM(E140:E142)</f>
        <v>1.1250509999999998</v>
      </c>
      <c r="F139" s="35">
        <f>SUM(F140:F142)</f>
        <v>1.1250509999999998</v>
      </c>
      <c r="G139" s="35">
        <f>SUM(G140:G142)</f>
        <v>1.1250509999999998</v>
      </c>
      <c r="H139" s="35">
        <f t="shared" ref="H139:I139" si="77">SUM(H140:H142)</f>
        <v>0</v>
      </c>
      <c r="I139" s="35">
        <f t="shared" si="77"/>
        <v>0</v>
      </c>
      <c r="J139" s="420" t="s">
        <v>137</v>
      </c>
      <c r="K139" s="202">
        <f t="shared" ref="K139:M139" si="78">SUM(K140:K142)</f>
        <v>0</v>
      </c>
      <c r="L139" s="202">
        <f t="shared" si="78"/>
        <v>0</v>
      </c>
      <c r="M139" s="35">
        <f t="shared" si="78"/>
        <v>0</v>
      </c>
      <c r="N139" s="40">
        <f>E139+H139+I139+K139+L139+M139</f>
        <v>1.1250509999999998</v>
      </c>
    </row>
    <row r="140" spans="1:14" s="15" customFormat="1" ht="39" customHeight="1" x14ac:dyDescent="0.25">
      <c r="A140" s="350"/>
      <c r="B140" s="340"/>
      <c r="C140" s="343"/>
      <c r="D140" s="165" t="s">
        <v>15</v>
      </c>
      <c r="E140" s="166"/>
      <c r="F140" s="166"/>
      <c r="G140" s="166"/>
      <c r="H140" s="167"/>
      <c r="I140" s="167"/>
      <c r="J140" s="421"/>
      <c r="K140" s="203"/>
      <c r="L140" s="203"/>
      <c r="M140" s="168"/>
      <c r="N140" s="190">
        <f>E140+H140+I140+K140+L140+M140</f>
        <v>0</v>
      </c>
    </row>
    <row r="141" spans="1:14" s="15" customFormat="1" ht="46.5" customHeight="1" x14ac:dyDescent="0.25">
      <c r="A141" s="350"/>
      <c r="B141" s="340"/>
      <c r="C141" s="343"/>
      <c r="D141" s="165" t="s">
        <v>7</v>
      </c>
      <c r="E141" s="166">
        <v>1.1137999999999999</v>
      </c>
      <c r="F141" s="166">
        <v>1.1137999999999999</v>
      </c>
      <c r="G141" s="166">
        <v>1.1137999999999999</v>
      </c>
      <c r="H141" s="167"/>
      <c r="I141" s="167"/>
      <c r="J141" s="421"/>
      <c r="K141" s="203"/>
      <c r="L141" s="203"/>
      <c r="M141" s="168"/>
      <c r="N141" s="190">
        <f>E141+H141+I141+K141+L141+M141</f>
        <v>1.1137999999999999</v>
      </c>
    </row>
    <row r="142" spans="1:14" s="15" customFormat="1" ht="46.5" customHeight="1" x14ac:dyDescent="0.25">
      <c r="A142" s="351"/>
      <c r="B142" s="341"/>
      <c r="C142" s="344"/>
      <c r="D142" s="165" t="s">
        <v>8</v>
      </c>
      <c r="E142" s="166">
        <v>1.1251000000000001E-2</v>
      </c>
      <c r="F142" s="166">
        <v>1.1251000000000001E-2</v>
      </c>
      <c r="G142" s="166">
        <v>1.1251000000000001E-2</v>
      </c>
      <c r="H142" s="167"/>
      <c r="I142" s="167"/>
      <c r="J142" s="422"/>
      <c r="K142" s="203"/>
      <c r="L142" s="203"/>
      <c r="M142" s="168"/>
      <c r="N142" s="190">
        <f t="shared" ref="N142" si="79">E142+H142+I142+K142+L142+M142</f>
        <v>1.1251000000000001E-2</v>
      </c>
    </row>
    <row r="143" spans="1:14" s="15" customFormat="1" ht="46.5" customHeight="1" x14ac:dyDescent="0.25">
      <c r="A143" s="349" t="s">
        <v>86</v>
      </c>
      <c r="B143" s="339" t="s">
        <v>146</v>
      </c>
      <c r="C143" s="342"/>
      <c r="D143" s="164" t="s">
        <v>14</v>
      </c>
      <c r="E143" s="35">
        <f>SUM(E144:E146)</f>
        <v>1.4616</v>
      </c>
      <c r="F143" s="35">
        <f>SUM(F144:F146)</f>
        <v>1.4616</v>
      </c>
      <c r="G143" s="35">
        <f>SUM(G144:G146)</f>
        <v>1.4616</v>
      </c>
      <c r="H143" s="35">
        <f t="shared" ref="H143:I143" si="80">SUM(H144:H146)</f>
        <v>0</v>
      </c>
      <c r="I143" s="35">
        <f t="shared" si="80"/>
        <v>0</v>
      </c>
      <c r="J143" s="345" t="s">
        <v>152</v>
      </c>
      <c r="K143" s="202">
        <f t="shared" ref="K143:M143" si="81">SUM(K144:K146)</f>
        <v>0</v>
      </c>
      <c r="L143" s="202">
        <f t="shared" si="81"/>
        <v>0</v>
      </c>
      <c r="M143" s="35">
        <f t="shared" si="81"/>
        <v>0</v>
      </c>
      <c r="N143" s="40">
        <f>E143+H143+I143+K143+L143+M143</f>
        <v>1.4616</v>
      </c>
    </row>
    <row r="144" spans="1:14" s="15" customFormat="1" ht="46.5" customHeight="1" x14ac:dyDescent="0.25">
      <c r="A144" s="350"/>
      <c r="B144" s="340"/>
      <c r="C144" s="343"/>
      <c r="D144" s="165" t="s">
        <v>15</v>
      </c>
      <c r="E144" s="166"/>
      <c r="F144" s="166"/>
      <c r="G144" s="166"/>
      <c r="H144" s="167"/>
      <c r="I144" s="167"/>
      <c r="J144" s="404"/>
      <c r="K144" s="203"/>
      <c r="L144" s="203"/>
      <c r="M144" s="168"/>
      <c r="N144" s="190">
        <f>E144+H144+I144+K144+L144+M144</f>
        <v>0</v>
      </c>
    </row>
    <row r="145" spans="1:14" s="15" customFormat="1" ht="46.5" customHeight="1" x14ac:dyDescent="0.25">
      <c r="A145" s="350" t="s">
        <v>86</v>
      </c>
      <c r="B145" s="340"/>
      <c r="C145" s="343"/>
      <c r="D145" s="165" t="s">
        <v>7</v>
      </c>
      <c r="E145" s="166">
        <v>1.4470000000000001</v>
      </c>
      <c r="F145" s="166">
        <v>1.4470000000000001</v>
      </c>
      <c r="G145" s="166">
        <v>1.4470000000000001</v>
      </c>
      <c r="H145" s="167"/>
      <c r="I145" s="167"/>
      <c r="J145" s="404"/>
      <c r="K145" s="203"/>
      <c r="L145" s="203"/>
      <c r="M145" s="168"/>
      <c r="N145" s="190">
        <f>E145+H145+I145+K145+L145+M145</f>
        <v>1.4470000000000001</v>
      </c>
    </row>
    <row r="146" spans="1:14" s="15" customFormat="1" ht="46.5" customHeight="1" x14ac:dyDescent="0.25">
      <c r="A146" s="351"/>
      <c r="B146" s="341"/>
      <c r="C146" s="344"/>
      <c r="D146" s="165" t="s">
        <v>8</v>
      </c>
      <c r="E146" s="166">
        <v>1.46E-2</v>
      </c>
      <c r="F146" s="166">
        <v>1.46E-2</v>
      </c>
      <c r="G146" s="166">
        <v>1.46E-2</v>
      </c>
      <c r="H146" s="167"/>
      <c r="I146" s="167"/>
      <c r="J146" s="405"/>
      <c r="K146" s="203"/>
      <c r="L146" s="203"/>
      <c r="M146" s="168"/>
      <c r="N146" s="190">
        <f t="shared" ref="N146" si="82">E146+H146+I146+K146+L146+M146</f>
        <v>1.46E-2</v>
      </c>
    </row>
    <row r="147" spans="1:14" s="15" customFormat="1" ht="43.5" customHeight="1" x14ac:dyDescent="0.25">
      <c r="A147" s="336"/>
      <c r="B147" s="339" t="s">
        <v>128</v>
      </c>
      <c r="C147" s="342"/>
      <c r="D147" s="164" t="s">
        <v>14</v>
      </c>
      <c r="E147" s="35">
        <f>SUM(E148:E150)</f>
        <v>1.17639</v>
      </c>
      <c r="F147" s="35">
        <f>SUM(F148:F150)</f>
        <v>1.17639</v>
      </c>
      <c r="G147" s="35">
        <f>SUM(G148:G150)</f>
        <v>1.17639</v>
      </c>
      <c r="H147" s="35">
        <f t="shared" ref="H147" si="83">SUM(H148:H150)</f>
        <v>0</v>
      </c>
      <c r="I147" s="35">
        <f t="shared" ref="I147" si="84">SUM(I148:I150)</f>
        <v>0</v>
      </c>
      <c r="J147" s="345" t="s">
        <v>133</v>
      </c>
      <c r="K147" s="202">
        <f t="shared" ref="K147:M147" si="85">SUM(K148:K150)</f>
        <v>0</v>
      </c>
      <c r="L147" s="202">
        <f t="shared" si="85"/>
        <v>0</v>
      </c>
      <c r="M147" s="35">
        <f t="shared" si="85"/>
        <v>0</v>
      </c>
      <c r="N147" s="40">
        <f>E147+H147+I147+K147+L147+M147</f>
        <v>1.17639</v>
      </c>
    </row>
    <row r="148" spans="1:14" s="15" customFormat="1" ht="43.5" customHeight="1" x14ac:dyDescent="0.25">
      <c r="A148" s="337" t="s">
        <v>99</v>
      </c>
      <c r="B148" s="340"/>
      <c r="C148" s="343"/>
      <c r="D148" s="165" t="s">
        <v>15</v>
      </c>
      <c r="E148" s="166"/>
      <c r="F148" s="166"/>
      <c r="G148" s="166"/>
      <c r="H148" s="167"/>
      <c r="I148" s="167"/>
      <c r="J148" s="404"/>
      <c r="K148" s="203"/>
      <c r="L148" s="203"/>
      <c r="M148" s="168"/>
      <c r="N148" s="190">
        <f>E148+H148+I148+K148+L148+M148</f>
        <v>0</v>
      </c>
    </row>
    <row r="149" spans="1:14" s="15" customFormat="1" ht="43.5" customHeight="1" x14ac:dyDescent="0.25">
      <c r="A149" s="337"/>
      <c r="B149" s="340"/>
      <c r="C149" s="343"/>
      <c r="D149" s="165" t="s">
        <v>7</v>
      </c>
      <c r="E149" s="166"/>
      <c r="F149" s="166"/>
      <c r="G149" s="166"/>
      <c r="H149" s="167"/>
      <c r="I149" s="167"/>
      <c r="J149" s="404"/>
      <c r="K149" s="203"/>
      <c r="L149" s="203"/>
      <c r="M149" s="168"/>
      <c r="N149" s="190">
        <f>E149+H149+I149+K149+L149+M149</f>
        <v>0</v>
      </c>
    </row>
    <row r="150" spans="1:14" s="15" customFormat="1" ht="43.5" customHeight="1" x14ac:dyDescent="0.25">
      <c r="A150" s="338"/>
      <c r="B150" s="341"/>
      <c r="C150" s="344"/>
      <c r="D150" s="165" t="s">
        <v>8</v>
      </c>
      <c r="E150" s="166">
        <v>1.17639</v>
      </c>
      <c r="F150" s="166">
        <v>1.17639</v>
      </c>
      <c r="G150" s="166">
        <v>1.17639</v>
      </c>
      <c r="H150" s="167"/>
      <c r="I150" s="167"/>
      <c r="J150" s="405"/>
      <c r="K150" s="203"/>
      <c r="L150" s="203"/>
      <c r="M150" s="168"/>
      <c r="N150" s="190">
        <f t="shared" ref="N150" si="86">E150+H150+I150+K150+L150+M150</f>
        <v>1.17639</v>
      </c>
    </row>
    <row r="151" spans="1:14" s="15" customFormat="1" ht="43.5" customHeight="1" x14ac:dyDescent="0.25">
      <c r="A151" s="354" t="s">
        <v>100</v>
      </c>
      <c r="B151" s="339" t="s">
        <v>129</v>
      </c>
      <c r="C151" s="342"/>
      <c r="D151" s="164" t="s">
        <v>14</v>
      </c>
      <c r="E151" s="35">
        <f>SUM(E152:E154)</f>
        <v>10.101000000000001</v>
      </c>
      <c r="F151" s="35">
        <f>SUM(F152:F154)</f>
        <v>10.101000000000001</v>
      </c>
      <c r="G151" s="35">
        <f>SUM(G152:G154)</f>
        <v>10.101000000000001</v>
      </c>
      <c r="H151" s="35">
        <f t="shared" ref="H151" si="87">SUM(H152:H154)</f>
        <v>0</v>
      </c>
      <c r="I151" s="35">
        <f t="shared" ref="I151" si="88">SUM(I152:I154)</f>
        <v>0</v>
      </c>
      <c r="J151" s="345" t="s">
        <v>147</v>
      </c>
      <c r="K151" s="202">
        <f t="shared" ref="K151:M151" si="89">SUM(K152:K154)</f>
        <v>0</v>
      </c>
      <c r="L151" s="202">
        <f t="shared" si="89"/>
        <v>0</v>
      </c>
      <c r="M151" s="35">
        <f t="shared" si="89"/>
        <v>0</v>
      </c>
      <c r="N151" s="40">
        <f>E151+H151+I151+K151+L151+M151</f>
        <v>10.101000000000001</v>
      </c>
    </row>
    <row r="152" spans="1:14" s="15" customFormat="1" ht="36" customHeight="1" x14ac:dyDescent="0.25">
      <c r="A152" s="355"/>
      <c r="B152" s="340"/>
      <c r="C152" s="343"/>
      <c r="D152" s="165" t="s">
        <v>15</v>
      </c>
      <c r="E152" s="166"/>
      <c r="F152" s="166"/>
      <c r="G152" s="166"/>
      <c r="H152" s="167"/>
      <c r="I152" s="167"/>
      <c r="J152" s="346"/>
      <c r="K152" s="203"/>
      <c r="L152" s="203"/>
      <c r="M152" s="168"/>
      <c r="N152" s="190">
        <f>E152+H152+I152+K152+L152+M152</f>
        <v>0</v>
      </c>
    </row>
    <row r="153" spans="1:14" s="15" customFormat="1" ht="43.5" customHeight="1" x14ac:dyDescent="0.25">
      <c r="A153" s="355"/>
      <c r="B153" s="340"/>
      <c r="C153" s="343"/>
      <c r="D153" s="165" t="s">
        <v>7</v>
      </c>
      <c r="E153" s="166">
        <v>10</v>
      </c>
      <c r="F153" s="166">
        <v>10</v>
      </c>
      <c r="G153" s="166">
        <v>10</v>
      </c>
      <c r="H153" s="167"/>
      <c r="I153" s="167"/>
      <c r="J153" s="346"/>
      <c r="K153" s="203"/>
      <c r="L153" s="203"/>
      <c r="M153" s="168"/>
      <c r="N153" s="190">
        <f>E153+H153+I153+K153+L153+M153</f>
        <v>10</v>
      </c>
    </row>
    <row r="154" spans="1:14" s="15" customFormat="1" ht="43.5" customHeight="1" x14ac:dyDescent="0.25">
      <c r="A154" s="356"/>
      <c r="B154" s="341"/>
      <c r="C154" s="344"/>
      <c r="D154" s="165" t="s">
        <v>8</v>
      </c>
      <c r="E154" s="166">
        <v>0.10100000000000001</v>
      </c>
      <c r="F154" s="166">
        <v>0.10100000000000001</v>
      </c>
      <c r="G154" s="166">
        <v>0.10100000000000001</v>
      </c>
      <c r="H154" s="167"/>
      <c r="I154" s="167"/>
      <c r="J154" s="347"/>
      <c r="K154" s="203"/>
      <c r="L154" s="203"/>
      <c r="M154" s="168"/>
      <c r="N154" s="190">
        <f t="shared" ref="N154" si="90">E154+H154+I154+K154+L154+M154</f>
        <v>0.10100000000000001</v>
      </c>
    </row>
    <row r="155" spans="1:14" s="15" customFormat="1" ht="42" customHeight="1" x14ac:dyDescent="0.25">
      <c r="A155" s="354" t="s">
        <v>126</v>
      </c>
      <c r="B155" s="339" t="s">
        <v>111</v>
      </c>
      <c r="C155" s="342"/>
      <c r="D155" s="164" t="s">
        <v>14</v>
      </c>
      <c r="E155" s="35">
        <f>SUM(E156:E158)</f>
        <v>24.062249999999999</v>
      </c>
      <c r="F155" s="35">
        <f t="shared" ref="F155:I155" si="91">SUM(F156:F158)</f>
        <v>24.062249999999999</v>
      </c>
      <c r="G155" s="35">
        <f t="shared" si="91"/>
        <v>24.062249999999999</v>
      </c>
      <c r="H155" s="35">
        <f t="shared" si="91"/>
        <v>0</v>
      </c>
      <c r="I155" s="35">
        <f t="shared" si="91"/>
        <v>0</v>
      </c>
      <c r="J155" s="345" t="s">
        <v>149</v>
      </c>
      <c r="K155" s="202">
        <f t="shared" ref="K155:M155" si="92">SUM(K156:K158)</f>
        <v>0</v>
      </c>
      <c r="L155" s="202">
        <f t="shared" si="92"/>
        <v>0</v>
      </c>
      <c r="M155" s="35">
        <f t="shared" si="92"/>
        <v>0</v>
      </c>
      <c r="N155" s="40">
        <f>E155+H155+I155+K155+L155+M155</f>
        <v>24.062249999999999</v>
      </c>
    </row>
    <row r="156" spans="1:14" s="15" customFormat="1" ht="41.25" customHeight="1" x14ac:dyDescent="0.25">
      <c r="A156" s="355"/>
      <c r="B156" s="340"/>
      <c r="C156" s="343"/>
      <c r="D156" s="165" t="s">
        <v>15</v>
      </c>
      <c r="E156" s="166"/>
      <c r="F156" s="166"/>
      <c r="G156" s="166"/>
      <c r="H156" s="167"/>
      <c r="I156" s="167"/>
      <c r="J156" s="346"/>
      <c r="K156" s="203"/>
      <c r="L156" s="203"/>
      <c r="M156" s="168"/>
      <c r="N156" s="190">
        <f t="shared" ref="N156:N158" si="93">E156+H156+I156+K156+L156+M156</f>
        <v>0</v>
      </c>
    </row>
    <row r="157" spans="1:14" s="15" customFormat="1" ht="47.25" customHeight="1" x14ac:dyDescent="0.25">
      <c r="A157" s="355"/>
      <c r="B157" s="340"/>
      <c r="C157" s="343"/>
      <c r="D157" s="165" t="s">
        <v>7</v>
      </c>
      <c r="E157" s="166">
        <v>23.816549999999999</v>
      </c>
      <c r="F157" s="166">
        <v>23.816549999999999</v>
      </c>
      <c r="G157" s="166">
        <v>23.816549999999999</v>
      </c>
      <c r="H157" s="167"/>
      <c r="I157" s="167"/>
      <c r="J157" s="346"/>
      <c r="K157" s="203"/>
      <c r="L157" s="203"/>
      <c r="M157" s="168"/>
      <c r="N157" s="190">
        <f t="shared" si="93"/>
        <v>23.816549999999999</v>
      </c>
    </row>
    <row r="158" spans="1:14" s="15" customFormat="1" ht="45.75" customHeight="1" x14ac:dyDescent="0.25">
      <c r="A158" s="356"/>
      <c r="B158" s="341"/>
      <c r="C158" s="344"/>
      <c r="D158" s="165" t="s">
        <v>8</v>
      </c>
      <c r="E158" s="166">
        <v>0.2457</v>
      </c>
      <c r="F158" s="166">
        <v>0.2457</v>
      </c>
      <c r="G158" s="166">
        <v>0.2457</v>
      </c>
      <c r="H158" s="167"/>
      <c r="I158" s="167"/>
      <c r="J158" s="347"/>
      <c r="K158" s="203"/>
      <c r="L158" s="203"/>
      <c r="M158" s="168"/>
      <c r="N158" s="190">
        <f t="shared" si="93"/>
        <v>0.2457</v>
      </c>
    </row>
    <row r="159" spans="1:14" s="15" customFormat="1" ht="46.5" customHeight="1" x14ac:dyDescent="0.25">
      <c r="A159" s="349" t="s">
        <v>127</v>
      </c>
      <c r="B159" s="339" t="s">
        <v>112</v>
      </c>
      <c r="C159" s="342"/>
      <c r="D159" s="164" t="s">
        <v>14</v>
      </c>
      <c r="E159" s="35">
        <f t="shared" ref="E159:I159" si="94">SUM(E160:E162)</f>
        <v>2.0646460000000002</v>
      </c>
      <c r="F159" s="35">
        <f t="shared" si="94"/>
        <v>2.0646460000000002</v>
      </c>
      <c r="G159" s="35">
        <f t="shared" si="94"/>
        <v>2.0646460000000002</v>
      </c>
      <c r="H159" s="35">
        <f t="shared" si="94"/>
        <v>0</v>
      </c>
      <c r="I159" s="35">
        <f t="shared" si="94"/>
        <v>0</v>
      </c>
      <c r="J159" s="345" t="s">
        <v>153</v>
      </c>
      <c r="K159" s="202">
        <f t="shared" ref="K159:M159" si="95">SUM(K160:K162)</f>
        <v>0</v>
      </c>
      <c r="L159" s="202">
        <f t="shared" si="95"/>
        <v>0</v>
      </c>
      <c r="M159" s="35">
        <f t="shared" si="95"/>
        <v>0</v>
      </c>
      <c r="N159" s="40">
        <f>E159+H159+I159+K159+L159+M159</f>
        <v>2.0646460000000002</v>
      </c>
    </row>
    <row r="160" spans="1:14" s="15" customFormat="1" ht="52.5" customHeight="1" x14ac:dyDescent="0.25">
      <c r="A160" s="350"/>
      <c r="B160" s="340"/>
      <c r="C160" s="343"/>
      <c r="D160" s="165" t="s">
        <v>15</v>
      </c>
      <c r="E160" s="166"/>
      <c r="F160" s="166"/>
      <c r="G160" s="166"/>
      <c r="H160" s="167"/>
      <c r="I160" s="167"/>
      <c r="J160" s="346"/>
      <c r="K160" s="203"/>
      <c r="L160" s="203"/>
      <c r="M160" s="168"/>
      <c r="N160" s="190">
        <f t="shared" ref="N160:N162" si="96">E160+H160+I160+K160+L160+M160</f>
        <v>0</v>
      </c>
    </row>
    <row r="161" spans="1:14" s="15" customFormat="1" ht="51.75" customHeight="1" x14ac:dyDescent="0.25">
      <c r="A161" s="350"/>
      <c r="B161" s="340"/>
      <c r="C161" s="343"/>
      <c r="D161" s="165" t="s">
        <v>7</v>
      </c>
      <c r="E161" s="166">
        <v>2.044</v>
      </c>
      <c r="F161" s="166">
        <v>2.044</v>
      </c>
      <c r="G161" s="166">
        <v>2.044</v>
      </c>
      <c r="H161" s="167"/>
      <c r="I161" s="167"/>
      <c r="J161" s="346"/>
      <c r="K161" s="203"/>
      <c r="L161" s="203"/>
      <c r="M161" s="168"/>
      <c r="N161" s="190">
        <f t="shared" si="96"/>
        <v>2.044</v>
      </c>
    </row>
    <row r="162" spans="1:14" s="15" customFormat="1" ht="57.75" customHeight="1" x14ac:dyDescent="0.25">
      <c r="A162" s="351"/>
      <c r="B162" s="341"/>
      <c r="C162" s="343"/>
      <c r="D162" s="165" t="s">
        <v>8</v>
      </c>
      <c r="E162" s="166">
        <v>2.0646000000000001E-2</v>
      </c>
      <c r="F162" s="166">
        <v>2.0646000000000001E-2</v>
      </c>
      <c r="G162" s="166">
        <v>2.0646000000000001E-2</v>
      </c>
      <c r="H162" s="167"/>
      <c r="I162" s="167"/>
      <c r="J162" s="347"/>
      <c r="K162" s="203"/>
      <c r="L162" s="203"/>
      <c r="M162" s="168"/>
      <c r="N162" s="190">
        <f t="shared" si="96"/>
        <v>2.0646000000000001E-2</v>
      </c>
    </row>
    <row r="163" spans="1:14" s="15" customFormat="1" ht="40.5" customHeight="1" x14ac:dyDescent="0.25">
      <c r="A163" s="355" t="s">
        <v>145</v>
      </c>
      <c r="B163" s="339" t="s">
        <v>113</v>
      </c>
      <c r="C163" s="368"/>
      <c r="D163" s="164" t="s">
        <v>14</v>
      </c>
      <c r="E163" s="35">
        <f t="shared" ref="E163:I163" si="97">SUM(E164:E166)</f>
        <v>9.2313169999999989</v>
      </c>
      <c r="F163" s="35">
        <f t="shared" si="97"/>
        <v>9.2313169999999989</v>
      </c>
      <c r="G163" s="35">
        <f t="shared" si="97"/>
        <v>9.2313169999999989</v>
      </c>
      <c r="H163" s="35">
        <f t="shared" si="97"/>
        <v>0</v>
      </c>
      <c r="I163" s="35">
        <f t="shared" si="97"/>
        <v>0</v>
      </c>
      <c r="J163" s="345" t="s">
        <v>150</v>
      </c>
      <c r="K163" s="202">
        <f t="shared" ref="K163:M163" si="98">SUM(K164:K166)</f>
        <v>0</v>
      </c>
      <c r="L163" s="202">
        <f t="shared" si="98"/>
        <v>0</v>
      </c>
      <c r="M163" s="35">
        <f t="shared" si="98"/>
        <v>0</v>
      </c>
      <c r="N163" s="40">
        <f>E163+H163+I163+K163+L163+M163</f>
        <v>9.2313169999999989</v>
      </c>
    </row>
    <row r="164" spans="1:14" s="15" customFormat="1" ht="36.75" customHeight="1" x14ac:dyDescent="0.25">
      <c r="A164" s="355"/>
      <c r="B164" s="340"/>
      <c r="C164" s="369"/>
      <c r="D164" s="165" t="s">
        <v>15</v>
      </c>
      <c r="E164" s="166"/>
      <c r="F164" s="166"/>
      <c r="G164" s="166"/>
      <c r="H164" s="167"/>
      <c r="I164" s="167"/>
      <c r="J164" s="346"/>
      <c r="K164" s="203"/>
      <c r="L164" s="203"/>
      <c r="M164" s="168"/>
      <c r="N164" s="190">
        <f t="shared" ref="N164:N166" si="99">E164+H164+I164+K164+L164+M164</f>
        <v>0</v>
      </c>
    </row>
    <row r="165" spans="1:14" s="15" customFormat="1" ht="42.75" customHeight="1" x14ac:dyDescent="0.25">
      <c r="A165" s="355"/>
      <c r="B165" s="340"/>
      <c r="C165" s="369"/>
      <c r="D165" s="165" t="s">
        <v>7</v>
      </c>
      <c r="E165" s="166">
        <v>9.1389999999999993</v>
      </c>
      <c r="F165" s="166">
        <v>9.1389999999999993</v>
      </c>
      <c r="G165" s="166">
        <v>9.1389999999999993</v>
      </c>
      <c r="H165" s="167"/>
      <c r="I165" s="167"/>
      <c r="J165" s="346"/>
      <c r="K165" s="203"/>
      <c r="L165" s="203"/>
      <c r="M165" s="168"/>
      <c r="N165" s="190">
        <f t="shared" si="99"/>
        <v>9.1389999999999993</v>
      </c>
    </row>
    <row r="166" spans="1:14" s="15" customFormat="1" ht="41.25" customHeight="1" x14ac:dyDescent="0.25">
      <c r="A166" s="355"/>
      <c r="B166" s="341"/>
      <c r="C166" s="369"/>
      <c r="D166" s="165" t="s">
        <v>8</v>
      </c>
      <c r="E166" s="166">
        <v>9.2316999999999996E-2</v>
      </c>
      <c r="F166" s="166">
        <v>9.2316999999999996E-2</v>
      </c>
      <c r="G166" s="166">
        <v>9.2316999999999996E-2</v>
      </c>
      <c r="H166" s="167"/>
      <c r="I166" s="167"/>
      <c r="J166" s="347"/>
      <c r="K166" s="203"/>
      <c r="L166" s="203"/>
      <c r="M166" s="168"/>
      <c r="N166" s="190">
        <f t="shared" si="99"/>
        <v>9.2316999999999996E-2</v>
      </c>
    </row>
    <row r="167" spans="1:14" s="15" customFormat="1" ht="42" customHeight="1" x14ac:dyDescent="0.25">
      <c r="A167" s="372" t="str">
        <f>E132</f>
        <v>VI</v>
      </c>
      <c r="B167" s="34" t="s">
        <v>31</v>
      </c>
      <c r="C167" s="374"/>
      <c r="D167" s="19" t="s">
        <v>6</v>
      </c>
      <c r="E167" s="173">
        <f>E168+E169+E170</f>
        <v>61.786580999999984</v>
      </c>
      <c r="F167" s="173">
        <f t="shared" ref="F167:I167" si="100">F168+F169+F170</f>
        <v>61.786580999999984</v>
      </c>
      <c r="G167" s="173">
        <f t="shared" si="100"/>
        <v>61.786580999999984</v>
      </c>
      <c r="H167" s="173">
        <f t="shared" si="100"/>
        <v>0</v>
      </c>
      <c r="I167" s="173">
        <f t="shared" si="100"/>
        <v>0</v>
      </c>
      <c r="J167" s="376"/>
      <c r="K167" s="200">
        <f t="shared" ref="K167:M167" si="101">K168+K169+K170</f>
        <v>0</v>
      </c>
      <c r="L167" s="200">
        <f>L168+L169+L170</f>
        <v>52.450369999999999</v>
      </c>
      <c r="M167" s="173">
        <f t="shared" si="101"/>
        <v>0</v>
      </c>
      <c r="N167" s="174">
        <f>N168+N169+N170</f>
        <v>114.23695099999999</v>
      </c>
    </row>
    <row r="168" spans="1:14" s="15" customFormat="1" ht="33.75" customHeight="1" x14ac:dyDescent="0.25">
      <c r="A168" s="372"/>
      <c r="B168" s="379" t="str">
        <f>F132</f>
        <v>БЕЗОПАСНЫЕ И КАЧЕСТВЕННЫЕ АВТОМОБИЛЬНЫЕ ДОРОГИ</v>
      </c>
      <c r="C168" s="374"/>
      <c r="D168" s="20" t="s">
        <v>15</v>
      </c>
      <c r="E168" s="175">
        <f>E136+E140+E144++E148+E152+E156+E160+E164</f>
        <v>0</v>
      </c>
      <c r="F168" s="175">
        <f t="shared" ref="F168:I168" si="102">F136+F140+F144++F148+F152+F156+F160+F164</f>
        <v>0</v>
      </c>
      <c r="G168" s="175">
        <f t="shared" si="102"/>
        <v>0</v>
      </c>
      <c r="H168" s="175">
        <f t="shared" si="102"/>
        <v>0</v>
      </c>
      <c r="I168" s="175">
        <f t="shared" si="102"/>
        <v>0</v>
      </c>
      <c r="J168" s="377"/>
      <c r="K168" s="201"/>
      <c r="L168" s="201"/>
      <c r="M168" s="176">
        <f>M136+M140+M144++M148+M152+M156+M160+M164</f>
        <v>0</v>
      </c>
      <c r="N168" s="245">
        <f>E168+H168+I168+K168+L168+M168</f>
        <v>0</v>
      </c>
    </row>
    <row r="169" spans="1:14" s="15" customFormat="1" ht="31.5" customHeight="1" x14ac:dyDescent="0.25">
      <c r="A169" s="372"/>
      <c r="B169" s="380"/>
      <c r="C169" s="374"/>
      <c r="D169" s="20" t="s">
        <v>7</v>
      </c>
      <c r="E169" s="175">
        <f t="shared" ref="E169:I170" si="103">E137+E141+E145++E149+E153+E157+E161+E165</f>
        <v>59.999036999999987</v>
      </c>
      <c r="F169" s="175">
        <f t="shared" si="103"/>
        <v>59.999036999999987</v>
      </c>
      <c r="G169" s="175">
        <f t="shared" si="103"/>
        <v>59.999036999999987</v>
      </c>
      <c r="H169" s="175">
        <f t="shared" si="103"/>
        <v>0</v>
      </c>
      <c r="I169" s="175">
        <f t="shared" si="103"/>
        <v>0</v>
      </c>
      <c r="J169" s="377"/>
      <c r="K169" s="201"/>
      <c r="L169" s="201">
        <v>46.729900000000001</v>
      </c>
      <c r="M169" s="176">
        <f t="shared" ref="M169:M170" si="104">M137+M141+M145++M149+M153+M157+M161+M165</f>
        <v>0</v>
      </c>
      <c r="N169" s="245">
        <f>E169+H169+I169+K169+L169+M169</f>
        <v>106.72893699999999</v>
      </c>
    </row>
    <row r="170" spans="1:14" s="15" customFormat="1" ht="26.25" customHeight="1" thickBot="1" x14ac:dyDescent="0.3">
      <c r="A170" s="373"/>
      <c r="B170" s="381"/>
      <c r="C170" s="375"/>
      <c r="D170" s="282" t="s">
        <v>8</v>
      </c>
      <c r="E170" s="175">
        <f t="shared" si="103"/>
        <v>1.787544</v>
      </c>
      <c r="F170" s="175">
        <f t="shared" si="103"/>
        <v>1.787544</v>
      </c>
      <c r="G170" s="175">
        <f t="shared" si="103"/>
        <v>1.787544</v>
      </c>
      <c r="H170" s="175">
        <f t="shared" si="103"/>
        <v>0</v>
      </c>
      <c r="I170" s="175">
        <f t="shared" si="103"/>
        <v>0</v>
      </c>
      <c r="J170" s="378"/>
      <c r="K170" s="201"/>
      <c r="L170" s="201">
        <v>5.7204699999999997</v>
      </c>
      <c r="M170" s="176">
        <f t="shared" si="104"/>
        <v>0</v>
      </c>
      <c r="N170" s="285">
        <f>E170+H170+I170+K170+L170+M170</f>
        <v>7.5080139999999993</v>
      </c>
    </row>
    <row r="171" spans="1:14" s="15" customFormat="1" ht="0.75" hidden="1" customHeight="1" thickBot="1" x14ac:dyDescent="0.3">
      <c r="A171" s="30"/>
      <c r="B171" s="31"/>
      <c r="C171" s="31"/>
      <c r="D171" s="31"/>
      <c r="E171" s="52" t="s">
        <v>45</v>
      </c>
      <c r="F171" s="51" t="s">
        <v>44</v>
      </c>
      <c r="G171" s="53"/>
      <c r="H171" s="31"/>
      <c r="I171" s="31"/>
      <c r="J171" s="31"/>
      <c r="K171" s="199"/>
      <c r="L171" s="31"/>
      <c r="M171" s="31"/>
      <c r="N171" s="32"/>
    </row>
    <row r="172" spans="1:14" s="15" customFormat="1" ht="21" hidden="1" thickBot="1" x14ac:dyDescent="0.3">
      <c r="A172" s="382" t="s">
        <v>24</v>
      </c>
      <c r="B172" s="383"/>
      <c r="C172" s="383"/>
      <c r="D172" s="383"/>
      <c r="E172" s="383"/>
      <c r="F172" s="383"/>
      <c r="G172" s="383"/>
      <c r="H172" s="383"/>
      <c r="I172" s="383"/>
      <c r="J172" s="383"/>
      <c r="K172" s="383"/>
      <c r="L172" s="383"/>
      <c r="M172" s="383"/>
      <c r="N172" s="384"/>
    </row>
    <row r="173" spans="1:14" s="15" customFormat="1" hidden="1" thickBot="1" x14ac:dyDescent="0.3">
      <c r="A173" s="5"/>
      <c r="B173" s="6" t="s">
        <v>11</v>
      </c>
      <c r="C173" s="385" t="s">
        <v>12</v>
      </c>
      <c r="D173" s="386"/>
      <c r="E173" s="386"/>
      <c r="F173" s="386"/>
      <c r="G173" s="386"/>
      <c r="H173" s="386"/>
      <c r="I173" s="386"/>
      <c r="J173" s="386"/>
      <c r="K173" s="387"/>
      <c r="L173" s="387"/>
      <c r="M173" s="387"/>
      <c r="N173" s="388"/>
    </row>
    <row r="174" spans="1:14" s="15" customFormat="1" ht="23.25" hidden="1" thickBot="1" x14ac:dyDescent="0.3">
      <c r="A174" s="354" t="s">
        <v>13</v>
      </c>
      <c r="B174" s="339"/>
      <c r="C174" s="342"/>
      <c r="D174" s="164" t="s">
        <v>14</v>
      </c>
      <c r="E174" s="35">
        <f t="shared" ref="E174:I174" si="105">SUM(E175:E177)</f>
        <v>0</v>
      </c>
      <c r="F174" s="35">
        <f t="shared" si="105"/>
        <v>0</v>
      </c>
      <c r="G174" s="35">
        <f t="shared" si="105"/>
        <v>0</v>
      </c>
      <c r="H174" s="35">
        <f t="shared" si="105"/>
        <v>0</v>
      </c>
      <c r="I174" s="35">
        <f t="shared" si="105"/>
        <v>0</v>
      </c>
      <c r="J174" s="345"/>
      <c r="K174" s="202">
        <f t="shared" ref="K174:M174" si="106">SUM(K175:K177)</f>
        <v>0</v>
      </c>
      <c r="L174" s="202">
        <f t="shared" si="106"/>
        <v>0</v>
      </c>
      <c r="M174" s="35">
        <f t="shared" si="106"/>
        <v>0</v>
      </c>
      <c r="N174" s="40">
        <f>E174+H174+I174+K174+L174+M174</f>
        <v>0</v>
      </c>
    </row>
    <row r="175" spans="1:14" s="15" customFormat="1" ht="24" hidden="1" thickBot="1" x14ac:dyDescent="0.3">
      <c r="A175" s="355"/>
      <c r="B175" s="340"/>
      <c r="C175" s="343"/>
      <c r="D175" s="165" t="s">
        <v>15</v>
      </c>
      <c r="E175" s="166"/>
      <c r="F175" s="166"/>
      <c r="G175" s="166"/>
      <c r="H175" s="167"/>
      <c r="I175" s="167"/>
      <c r="J175" s="346"/>
      <c r="K175" s="203"/>
      <c r="L175" s="203"/>
      <c r="M175" s="168"/>
      <c r="N175" s="190">
        <f t="shared" ref="N175:N177" si="107">E175+H175+I175+K175+L175+M175</f>
        <v>0</v>
      </c>
    </row>
    <row r="176" spans="1:14" s="15" customFormat="1" ht="24" hidden="1" thickBot="1" x14ac:dyDescent="0.3">
      <c r="A176" s="355"/>
      <c r="B176" s="340"/>
      <c r="C176" s="343"/>
      <c r="D176" s="165" t="s">
        <v>7</v>
      </c>
      <c r="E176" s="166"/>
      <c r="F176" s="166"/>
      <c r="G176" s="166"/>
      <c r="H176" s="167"/>
      <c r="I176" s="167"/>
      <c r="J176" s="346"/>
      <c r="K176" s="203"/>
      <c r="L176" s="203"/>
      <c r="M176" s="168"/>
      <c r="N176" s="190">
        <f t="shared" si="107"/>
        <v>0</v>
      </c>
    </row>
    <row r="177" spans="1:14" s="15" customFormat="1" ht="24" hidden="1" thickBot="1" x14ac:dyDescent="0.3">
      <c r="A177" s="356"/>
      <c r="B177" s="341"/>
      <c r="C177" s="344"/>
      <c r="D177" s="165" t="s">
        <v>8</v>
      </c>
      <c r="E177" s="166"/>
      <c r="F177" s="166"/>
      <c r="G177" s="166"/>
      <c r="H177" s="167"/>
      <c r="I177" s="167"/>
      <c r="J177" s="347"/>
      <c r="K177" s="203"/>
      <c r="L177" s="203"/>
      <c r="M177" s="168"/>
      <c r="N177" s="190">
        <f t="shared" si="107"/>
        <v>0</v>
      </c>
    </row>
    <row r="178" spans="1:14" s="15" customFormat="1" hidden="1" thickBot="1" x14ac:dyDescent="0.3">
      <c r="A178" s="5"/>
      <c r="B178" s="6" t="s">
        <v>11</v>
      </c>
      <c r="C178" s="385" t="s">
        <v>12</v>
      </c>
      <c r="D178" s="386"/>
      <c r="E178" s="386"/>
      <c r="F178" s="386"/>
      <c r="G178" s="386"/>
      <c r="H178" s="386"/>
      <c r="I178" s="386"/>
      <c r="J178" s="386"/>
      <c r="K178" s="387"/>
      <c r="L178" s="387"/>
      <c r="M178" s="387"/>
      <c r="N178" s="388"/>
    </row>
    <row r="179" spans="1:14" s="15" customFormat="1" ht="23.25" hidden="1" thickBot="1" x14ac:dyDescent="0.3">
      <c r="A179" s="354" t="s">
        <v>21</v>
      </c>
      <c r="B179" s="339"/>
      <c r="C179" s="342"/>
      <c r="D179" s="164" t="s">
        <v>14</v>
      </c>
      <c r="E179" s="35">
        <f t="shared" ref="E179:I179" si="108">SUM(E180:E182)</f>
        <v>0</v>
      </c>
      <c r="F179" s="35">
        <f t="shared" si="108"/>
        <v>0</v>
      </c>
      <c r="G179" s="35">
        <f t="shared" si="108"/>
        <v>0</v>
      </c>
      <c r="H179" s="35">
        <f t="shared" si="108"/>
        <v>0</v>
      </c>
      <c r="I179" s="35">
        <f t="shared" si="108"/>
        <v>0</v>
      </c>
      <c r="J179" s="345"/>
      <c r="K179" s="202">
        <f t="shared" ref="K179:M179" si="109">SUM(K180:K182)</f>
        <v>0</v>
      </c>
      <c r="L179" s="202">
        <f t="shared" si="109"/>
        <v>0</v>
      </c>
      <c r="M179" s="35">
        <f t="shared" si="109"/>
        <v>0</v>
      </c>
      <c r="N179" s="40">
        <f>E179+H179+I179+K179+L179+M179</f>
        <v>0</v>
      </c>
    </row>
    <row r="180" spans="1:14" s="15" customFormat="1" ht="24" hidden="1" thickBot="1" x14ac:dyDescent="0.3">
      <c r="A180" s="355"/>
      <c r="B180" s="340"/>
      <c r="C180" s="343"/>
      <c r="D180" s="165" t="s">
        <v>15</v>
      </c>
      <c r="E180" s="166"/>
      <c r="F180" s="166"/>
      <c r="G180" s="166"/>
      <c r="H180" s="167"/>
      <c r="I180" s="167"/>
      <c r="J180" s="346"/>
      <c r="K180" s="203"/>
      <c r="L180" s="203"/>
      <c r="M180" s="168"/>
      <c r="N180" s="190">
        <f t="shared" ref="N180:N182" si="110">E180+H180+I180+K180+L180+M180</f>
        <v>0</v>
      </c>
    </row>
    <row r="181" spans="1:14" s="15" customFormat="1" ht="24" hidden="1" thickBot="1" x14ac:dyDescent="0.3">
      <c r="A181" s="355"/>
      <c r="B181" s="340"/>
      <c r="C181" s="343"/>
      <c r="D181" s="165" t="s">
        <v>7</v>
      </c>
      <c r="E181" s="166"/>
      <c r="F181" s="166"/>
      <c r="G181" s="166"/>
      <c r="H181" s="167"/>
      <c r="I181" s="167"/>
      <c r="J181" s="346"/>
      <c r="K181" s="203"/>
      <c r="L181" s="203"/>
      <c r="M181" s="168"/>
      <c r="N181" s="190">
        <f t="shared" si="110"/>
        <v>0</v>
      </c>
    </row>
    <row r="182" spans="1:14" s="15" customFormat="1" ht="24" hidden="1" thickBot="1" x14ac:dyDescent="0.3">
      <c r="A182" s="355"/>
      <c r="B182" s="341"/>
      <c r="C182" s="343"/>
      <c r="D182" s="165" t="s">
        <v>8</v>
      </c>
      <c r="E182" s="166"/>
      <c r="F182" s="166"/>
      <c r="G182" s="166"/>
      <c r="H182" s="167"/>
      <c r="I182" s="167"/>
      <c r="J182" s="347"/>
      <c r="K182" s="203"/>
      <c r="L182" s="203"/>
      <c r="M182" s="168"/>
      <c r="N182" s="190">
        <f t="shared" si="110"/>
        <v>0</v>
      </c>
    </row>
    <row r="183" spans="1:14" s="15" customFormat="1" hidden="1" thickBot="1" x14ac:dyDescent="0.3">
      <c r="A183" s="41" t="s">
        <v>20</v>
      </c>
      <c r="B183" s="42"/>
      <c r="C183" s="43"/>
      <c r="D183" s="44"/>
      <c r="E183" s="169"/>
      <c r="F183" s="169"/>
      <c r="G183" s="169"/>
      <c r="H183" s="169"/>
      <c r="I183" s="169"/>
      <c r="J183" s="170"/>
      <c r="K183" s="204"/>
      <c r="L183" s="204"/>
      <c r="M183" s="171"/>
      <c r="N183" s="172"/>
    </row>
    <row r="184" spans="1:14" s="15" customFormat="1" ht="21" hidden="1" thickBot="1" x14ac:dyDescent="0.3">
      <c r="A184" s="359" t="s">
        <v>25</v>
      </c>
      <c r="B184" s="360"/>
      <c r="C184" s="360"/>
      <c r="D184" s="360"/>
      <c r="E184" s="360"/>
      <c r="F184" s="360"/>
      <c r="G184" s="360"/>
      <c r="H184" s="360"/>
      <c r="I184" s="360"/>
      <c r="J184" s="360"/>
      <c r="K184" s="360"/>
      <c r="L184" s="360"/>
      <c r="M184" s="360"/>
      <c r="N184" s="361"/>
    </row>
    <row r="185" spans="1:14" s="15" customFormat="1" hidden="1" thickBot="1" x14ac:dyDescent="0.3">
      <c r="A185" s="7"/>
      <c r="B185" s="8" t="s">
        <v>11</v>
      </c>
      <c r="C185" s="434" t="s">
        <v>12</v>
      </c>
      <c r="D185" s="434"/>
      <c r="E185" s="434"/>
      <c r="F185" s="434"/>
      <c r="G185" s="434"/>
      <c r="H185" s="434"/>
      <c r="I185" s="434"/>
      <c r="J185" s="434"/>
      <c r="K185" s="387"/>
      <c r="L185" s="387"/>
      <c r="M185" s="387"/>
      <c r="N185" s="388"/>
    </row>
    <row r="186" spans="1:14" s="15" customFormat="1" ht="23.25" hidden="1" thickBot="1" x14ac:dyDescent="0.3">
      <c r="A186" s="355" t="s">
        <v>13</v>
      </c>
      <c r="B186" s="339"/>
      <c r="C186" s="368"/>
      <c r="D186" s="164" t="s">
        <v>14</v>
      </c>
      <c r="E186" s="35">
        <f t="shared" ref="E186:I186" si="111">SUM(E187:E189)</f>
        <v>0</v>
      </c>
      <c r="F186" s="35">
        <f t="shared" si="111"/>
        <v>0</v>
      </c>
      <c r="G186" s="35">
        <f t="shared" si="111"/>
        <v>0</v>
      </c>
      <c r="H186" s="35">
        <f t="shared" si="111"/>
        <v>0</v>
      </c>
      <c r="I186" s="35">
        <f t="shared" si="111"/>
        <v>0</v>
      </c>
      <c r="J186" s="345"/>
      <c r="K186" s="202">
        <f t="shared" ref="K186:M186" si="112">SUM(K187:K189)</f>
        <v>0</v>
      </c>
      <c r="L186" s="202">
        <f t="shared" si="112"/>
        <v>0</v>
      </c>
      <c r="M186" s="35">
        <f t="shared" si="112"/>
        <v>0</v>
      </c>
      <c r="N186" s="40">
        <f>E186+H186+I186+K186+L186+M186</f>
        <v>0</v>
      </c>
    </row>
    <row r="187" spans="1:14" s="15" customFormat="1" ht="24" hidden="1" thickBot="1" x14ac:dyDescent="0.3">
      <c r="A187" s="355"/>
      <c r="B187" s="340"/>
      <c r="C187" s="369"/>
      <c r="D187" s="165" t="s">
        <v>15</v>
      </c>
      <c r="E187" s="166"/>
      <c r="F187" s="166"/>
      <c r="G187" s="166"/>
      <c r="H187" s="167"/>
      <c r="I187" s="167"/>
      <c r="J187" s="346"/>
      <c r="K187" s="203"/>
      <c r="L187" s="203"/>
      <c r="M187" s="168"/>
      <c r="N187" s="190">
        <f t="shared" ref="N187:N189" si="113">E187+H187+I187+K187+L187+M187</f>
        <v>0</v>
      </c>
    </row>
    <row r="188" spans="1:14" s="15" customFormat="1" ht="24" hidden="1" thickBot="1" x14ac:dyDescent="0.3">
      <c r="A188" s="355"/>
      <c r="B188" s="340"/>
      <c r="C188" s="369"/>
      <c r="D188" s="165" t="s">
        <v>7</v>
      </c>
      <c r="E188" s="166"/>
      <c r="F188" s="166"/>
      <c r="G188" s="166"/>
      <c r="H188" s="167"/>
      <c r="I188" s="167"/>
      <c r="J188" s="346"/>
      <c r="K188" s="203"/>
      <c r="L188" s="203"/>
      <c r="M188" s="168"/>
      <c r="N188" s="190">
        <f t="shared" si="113"/>
        <v>0</v>
      </c>
    </row>
    <row r="189" spans="1:14" s="15" customFormat="1" ht="24" hidden="1" thickBot="1" x14ac:dyDescent="0.3">
      <c r="A189" s="355"/>
      <c r="B189" s="340"/>
      <c r="C189" s="369"/>
      <c r="D189" s="165" t="s">
        <v>8</v>
      </c>
      <c r="E189" s="166"/>
      <c r="F189" s="166"/>
      <c r="G189" s="166"/>
      <c r="H189" s="167"/>
      <c r="I189" s="167"/>
      <c r="J189" s="347"/>
      <c r="K189" s="203"/>
      <c r="L189" s="203"/>
      <c r="M189" s="168"/>
      <c r="N189" s="190">
        <f t="shared" si="113"/>
        <v>0</v>
      </c>
    </row>
    <row r="190" spans="1:14" s="15" customFormat="1" ht="41.25" hidden="1" thickBot="1" x14ac:dyDescent="0.3">
      <c r="A190" s="372" t="str">
        <f>E171</f>
        <v>VII</v>
      </c>
      <c r="B190" s="34" t="s">
        <v>31</v>
      </c>
      <c r="C190" s="374"/>
      <c r="D190" s="19" t="s">
        <v>6</v>
      </c>
      <c r="E190" s="173">
        <f>E191+E192+E193</f>
        <v>0</v>
      </c>
      <c r="F190" s="173">
        <f t="shared" ref="F190:I190" si="114">F191+F192+F193</f>
        <v>0</v>
      </c>
      <c r="G190" s="173">
        <f t="shared" si="114"/>
        <v>0</v>
      </c>
      <c r="H190" s="173">
        <f t="shared" si="114"/>
        <v>0</v>
      </c>
      <c r="I190" s="173">
        <f t="shared" si="114"/>
        <v>0</v>
      </c>
      <c r="J190" s="376"/>
      <c r="K190" s="200">
        <f t="shared" ref="K190:N190" si="115">K191+K192+K193</f>
        <v>0</v>
      </c>
      <c r="L190" s="200">
        <f t="shared" si="115"/>
        <v>0</v>
      </c>
      <c r="M190" s="173">
        <f t="shared" si="115"/>
        <v>0</v>
      </c>
      <c r="N190" s="174">
        <f t="shared" si="115"/>
        <v>0</v>
      </c>
    </row>
    <row r="191" spans="1:14" s="15" customFormat="1" ht="21" hidden="1" thickBot="1" x14ac:dyDescent="0.3">
      <c r="A191" s="372"/>
      <c r="B191" s="379" t="str">
        <f>F171</f>
        <v>ПРОИЗВОДИТЕЛЬНОСТЬ ТРУДА</v>
      </c>
      <c r="C191" s="374"/>
      <c r="D191" s="20" t="s">
        <v>15</v>
      </c>
      <c r="E191" s="175"/>
      <c r="F191" s="175"/>
      <c r="G191" s="175"/>
      <c r="H191" s="175"/>
      <c r="I191" s="175"/>
      <c r="J191" s="377"/>
      <c r="K191" s="201"/>
      <c r="L191" s="201"/>
      <c r="M191" s="176"/>
      <c r="N191" s="245">
        <f t="shared" ref="N191:N193" si="116">E191+H191+I191+K191+L191+M191</f>
        <v>0</v>
      </c>
    </row>
    <row r="192" spans="1:14" s="15" customFormat="1" ht="21" hidden="1" thickBot="1" x14ac:dyDescent="0.3">
      <c r="A192" s="372"/>
      <c r="B192" s="380"/>
      <c r="C192" s="374"/>
      <c r="D192" s="20" t="s">
        <v>7</v>
      </c>
      <c r="E192" s="175"/>
      <c r="F192" s="175"/>
      <c r="G192" s="175"/>
      <c r="H192" s="175"/>
      <c r="I192" s="175"/>
      <c r="J192" s="377"/>
      <c r="K192" s="201"/>
      <c r="L192" s="201"/>
      <c r="M192" s="176"/>
      <c r="N192" s="245">
        <f t="shared" si="116"/>
        <v>0</v>
      </c>
    </row>
    <row r="193" spans="1:14" s="15" customFormat="1" ht="72" hidden="1" customHeight="1" thickBot="1" x14ac:dyDescent="0.3">
      <c r="A193" s="373"/>
      <c r="B193" s="381"/>
      <c r="C193" s="375"/>
      <c r="D193" s="282" t="s">
        <v>8</v>
      </c>
      <c r="E193" s="283"/>
      <c r="F193" s="283"/>
      <c r="G193" s="283"/>
      <c r="H193" s="283"/>
      <c r="I193" s="283"/>
      <c r="J193" s="378"/>
      <c r="K193" s="201"/>
      <c r="L193" s="201"/>
      <c r="M193" s="284"/>
      <c r="N193" s="285">
        <f t="shared" si="116"/>
        <v>0</v>
      </c>
    </row>
    <row r="194" spans="1:14" s="15" customFormat="1" ht="48.75" hidden="1" customHeight="1" thickBot="1" x14ac:dyDescent="0.3">
      <c r="A194" s="30"/>
      <c r="B194" s="31"/>
      <c r="C194" s="31"/>
      <c r="D194" s="31"/>
      <c r="E194" s="52" t="s">
        <v>47</v>
      </c>
      <c r="F194" s="51" t="s">
        <v>46</v>
      </c>
      <c r="G194" s="53"/>
      <c r="H194" s="31"/>
      <c r="I194" s="31"/>
      <c r="J194" s="31"/>
      <c r="K194" s="199"/>
      <c r="L194" s="31"/>
      <c r="M194" s="31"/>
      <c r="N194" s="32"/>
    </row>
    <row r="195" spans="1:14" s="15" customFormat="1" ht="21" hidden="1" customHeight="1" thickBot="1" x14ac:dyDescent="0.3">
      <c r="A195" s="382" t="s">
        <v>24</v>
      </c>
      <c r="B195" s="383"/>
      <c r="C195" s="383"/>
      <c r="D195" s="383"/>
      <c r="E195" s="383"/>
      <c r="F195" s="383"/>
      <c r="G195" s="383"/>
      <c r="H195" s="383"/>
      <c r="I195" s="383"/>
      <c r="J195" s="383"/>
      <c r="K195" s="383"/>
      <c r="L195" s="383"/>
      <c r="M195" s="383"/>
      <c r="N195" s="384"/>
    </row>
    <row r="196" spans="1:14" s="15" customFormat="1" hidden="1" thickBot="1" x14ac:dyDescent="0.3">
      <c r="A196" s="5"/>
      <c r="B196" s="6" t="s">
        <v>11</v>
      </c>
      <c r="C196" s="385" t="s">
        <v>12</v>
      </c>
      <c r="D196" s="386"/>
      <c r="E196" s="386"/>
      <c r="F196" s="386"/>
      <c r="G196" s="386"/>
      <c r="H196" s="386"/>
      <c r="I196" s="386"/>
      <c r="J196" s="386"/>
      <c r="K196" s="387"/>
      <c r="L196" s="387"/>
      <c r="M196" s="387"/>
      <c r="N196" s="388"/>
    </row>
    <row r="197" spans="1:14" s="15" customFormat="1" ht="22.5" hidden="1" customHeight="1" thickBot="1" x14ac:dyDescent="0.3">
      <c r="A197" s="354" t="s">
        <v>13</v>
      </c>
      <c r="B197" s="339"/>
      <c r="C197" s="342"/>
      <c r="D197" s="164" t="s">
        <v>14</v>
      </c>
      <c r="E197" s="35">
        <f t="shared" ref="E197:I197" si="117">SUM(E198:E200)</f>
        <v>0</v>
      </c>
      <c r="F197" s="35">
        <f t="shared" si="117"/>
        <v>0</v>
      </c>
      <c r="G197" s="35">
        <f t="shared" si="117"/>
        <v>0</v>
      </c>
      <c r="H197" s="35">
        <f t="shared" si="117"/>
        <v>0</v>
      </c>
      <c r="I197" s="35">
        <f t="shared" si="117"/>
        <v>0</v>
      </c>
      <c r="J197" s="345"/>
      <c r="K197" s="202">
        <f t="shared" ref="K197:M197" si="118">SUM(K198:K200)</f>
        <v>0</v>
      </c>
      <c r="L197" s="202">
        <f t="shared" si="118"/>
        <v>0</v>
      </c>
      <c r="M197" s="35">
        <f t="shared" si="118"/>
        <v>0</v>
      </c>
      <c r="N197" s="40">
        <f>E197+H197+I197+K197+L197+M197</f>
        <v>0</v>
      </c>
    </row>
    <row r="198" spans="1:14" s="15" customFormat="1" ht="24" hidden="1" thickBot="1" x14ac:dyDescent="0.3">
      <c r="A198" s="355"/>
      <c r="B198" s="340"/>
      <c r="C198" s="343"/>
      <c r="D198" s="165" t="s">
        <v>15</v>
      </c>
      <c r="E198" s="166"/>
      <c r="F198" s="166"/>
      <c r="G198" s="166"/>
      <c r="H198" s="167"/>
      <c r="I198" s="167"/>
      <c r="J198" s="346"/>
      <c r="K198" s="203"/>
      <c r="L198" s="203"/>
      <c r="M198" s="168"/>
      <c r="N198" s="190">
        <f t="shared" ref="N198:N200" si="119">E198+H198+I198+K198+L198+M198</f>
        <v>0</v>
      </c>
    </row>
    <row r="199" spans="1:14" s="15" customFormat="1" ht="24" hidden="1" thickBot="1" x14ac:dyDescent="0.3">
      <c r="A199" s="355"/>
      <c r="B199" s="340"/>
      <c r="C199" s="343"/>
      <c r="D199" s="165" t="s">
        <v>7</v>
      </c>
      <c r="E199" s="166"/>
      <c r="F199" s="166"/>
      <c r="G199" s="166"/>
      <c r="H199" s="167"/>
      <c r="I199" s="167"/>
      <c r="J199" s="346"/>
      <c r="K199" s="203"/>
      <c r="L199" s="203"/>
      <c r="M199" s="168"/>
      <c r="N199" s="190">
        <f t="shared" si="119"/>
        <v>0</v>
      </c>
    </row>
    <row r="200" spans="1:14" s="15" customFormat="1" ht="24" hidden="1" thickBot="1" x14ac:dyDescent="0.3">
      <c r="A200" s="356"/>
      <c r="B200" s="341"/>
      <c r="C200" s="344"/>
      <c r="D200" s="165" t="s">
        <v>8</v>
      </c>
      <c r="E200" s="166"/>
      <c r="F200" s="166"/>
      <c r="G200" s="166"/>
      <c r="H200" s="167"/>
      <c r="I200" s="167"/>
      <c r="J200" s="347"/>
      <c r="K200" s="203"/>
      <c r="L200" s="203"/>
      <c r="M200" s="168"/>
      <c r="N200" s="190">
        <f t="shared" si="119"/>
        <v>0</v>
      </c>
    </row>
    <row r="201" spans="1:14" s="15" customFormat="1" ht="22.5" hidden="1" customHeight="1" thickBot="1" x14ac:dyDescent="0.3">
      <c r="A201" s="354" t="s">
        <v>21</v>
      </c>
      <c r="B201" s="339"/>
      <c r="C201" s="342"/>
      <c r="D201" s="164" t="s">
        <v>14</v>
      </c>
      <c r="E201" s="35">
        <f t="shared" ref="E201:I201" si="120">SUM(E202:E204)</f>
        <v>0</v>
      </c>
      <c r="F201" s="35">
        <f t="shared" si="120"/>
        <v>0</v>
      </c>
      <c r="G201" s="35">
        <f t="shared" si="120"/>
        <v>0</v>
      </c>
      <c r="H201" s="35">
        <f t="shared" si="120"/>
        <v>0</v>
      </c>
      <c r="I201" s="35">
        <f t="shared" si="120"/>
        <v>0</v>
      </c>
      <c r="J201" s="345"/>
      <c r="K201" s="202">
        <f t="shared" ref="K201:M201" si="121">SUM(K202:K204)</f>
        <v>0</v>
      </c>
      <c r="L201" s="202">
        <f t="shared" si="121"/>
        <v>0</v>
      </c>
      <c r="M201" s="35">
        <f t="shared" si="121"/>
        <v>0</v>
      </c>
      <c r="N201" s="40">
        <f>E201+H201+I201+K201+L201+M201</f>
        <v>0</v>
      </c>
    </row>
    <row r="202" spans="1:14" s="15" customFormat="1" ht="24" hidden="1" thickBot="1" x14ac:dyDescent="0.3">
      <c r="A202" s="355"/>
      <c r="B202" s="340"/>
      <c r="C202" s="343"/>
      <c r="D202" s="165" t="s">
        <v>15</v>
      </c>
      <c r="E202" s="166"/>
      <c r="F202" s="166"/>
      <c r="G202" s="166"/>
      <c r="H202" s="167"/>
      <c r="I202" s="167"/>
      <c r="J202" s="346"/>
      <c r="K202" s="203"/>
      <c r="L202" s="203"/>
      <c r="M202" s="168"/>
      <c r="N202" s="190">
        <f t="shared" ref="N202:N204" si="122">E202+H202+I202+K202+L202+M202</f>
        <v>0</v>
      </c>
    </row>
    <row r="203" spans="1:14" s="15" customFormat="1" ht="24" hidden="1" thickBot="1" x14ac:dyDescent="0.3">
      <c r="A203" s="355"/>
      <c r="B203" s="340"/>
      <c r="C203" s="343"/>
      <c r="D203" s="165" t="s">
        <v>7</v>
      </c>
      <c r="E203" s="166"/>
      <c r="F203" s="166"/>
      <c r="G203" s="166"/>
      <c r="H203" s="167"/>
      <c r="I203" s="167"/>
      <c r="J203" s="346"/>
      <c r="K203" s="203"/>
      <c r="L203" s="203"/>
      <c r="M203" s="168"/>
      <c r="N203" s="190">
        <f t="shared" si="122"/>
        <v>0</v>
      </c>
    </row>
    <row r="204" spans="1:14" s="15" customFormat="1" ht="24" hidden="1" thickBot="1" x14ac:dyDescent="0.3">
      <c r="A204" s="355"/>
      <c r="B204" s="341"/>
      <c r="C204" s="343"/>
      <c r="D204" s="165" t="s">
        <v>8</v>
      </c>
      <c r="E204" s="166"/>
      <c r="F204" s="166"/>
      <c r="G204" s="166"/>
      <c r="H204" s="167"/>
      <c r="I204" s="167"/>
      <c r="J204" s="347"/>
      <c r="K204" s="203"/>
      <c r="L204" s="203"/>
      <c r="M204" s="168"/>
      <c r="N204" s="190">
        <f t="shared" si="122"/>
        <v>0</v>
      </c>
    </row>
    <row r="205" spans="1:14" s="15" customFormat="1" hidden="1" thickBot="1" x14ac:dyDescent="0.3">
      <c r="A205" s="41" t="s">
        <v>20</v>
      </c>
      <c r="B205" s="42"/>
      <c r="C205" s="43"/>
      <c r="D205" s="44"/>
      <c r="E205" s="169"/>
      <c r="F205" s="169"/>
      <c r="G205" s="169"/>
      <c r="H205" s="169"/>
      <c r="I205" s="169"/>
      <c r="J205" s="170"/>
      <c r="K205" s="204"/>
      <c r="L205" s="204"/>
      <c r="M205" s="171"/>
      <c r="N205" s="172"/>
    </row>
    <row r="206" spans="1:14" s="15" customFormat="1" ht="21" hidden="1" customHeight="1" thickBot="1" x14ac:dyDescent="0.3">
      <c r="A206" s="359" t="s">
        <v>25</v>
      </c>
      <c r="B206" s="360"/>
      <c r="C206" s="360"/>
      <c r="D206" s="360"/>
      <c r="E206" s="360"/>
      <c r="F206" s="360"/>
      <c r="G206" s="360"/>
      <c r="H206" s="360"/>
      <c r="I206" s="360"/>
      <c r="J206" s="360"/>
      <c r="K206" s="360"/>
      <c r="L206" s="360"/>
      <c r="M206" s="360"/>
      <c r="N206" s="361"/>
    </row>
    <row r="207" spans="1:14" s="15" customFormat="1" hidden="1" thickBot="1" x14ac:dyDescent="0.3">
      <c r="A207" s="7"/>
      <c r="B207" s="8" t="s">
        <v>11</v>
      </c>
      <c r="C207" s="434" t="s">
        <v>12</v>
      </c>
      <c r="D207" s="434"/>
      <c r="E207" s="434"/>
      <c r="F207" s="434"/>
      <c r="G207" s="434"/>
      <c r="H207" s="434"/>
      <c r="I207" s="434"/>
      <c r="J207" s="434"/>
      <c r="K207" s="387"/>
      <c r="L207" s="387"/>
      <c r="M207" s="387"/>
      <c r="N207" s="388"/>
    </row>
    <row r="208" spans="1:14" s="15" customFormat="1" ht="22.5" hidden="1" customHeight="1" thickBot="1" x14ac:dyDescent="0.3">
      <c r="A208" s="355" t="s">
        <v>13</v>
      </c>
      <c r="B208" s="339"/>
      <c r="C208" s="368"/>
      <c r="D208" s="164" t="s">
        <v>14</v>
      </c>
      <c r="E208" s="35">
        <f t="shared" ref="E208:I208" si="123">SUM(E209:E211)</f>
        <v>0</v>
      </c>
      <c r="F208" s="35">
        <f t="shared" si="123"/>
        <v>0</v>
      </c>
      <c r="G208" s="35">
        <f t="shared" si="123"/>
        <v>0</v>
      </c>
      <c r="H208" s="35">
        <f t="shared" si="123"/>
        <v>0</v>
      </c>
      <c r="I208" s="35">
        <f t="shared" si="123"/>
        <v>0</v>
      </c>
      <c r="J208" s="345"/>
      <c r="K208" s="202">
        <f t="shared" ref="K208:M208" si="124">SUM(K209:K211)</f>
        <v>0</v>
      </c>
      <c r="L208" s="202">
        <f t="shared" si="124"/>
        <v>0</v>
      </c>
      <c r="M208" s="35">
        <f t="shared" si="124"/>
        <v>0</v>
      </c>
      <c r="N208" s="40">
        <f>E208+H208+I208+K208+L208+M208</f>
        <v>0</v>
      </c>
    </row>
    <row r="209" spans="1:14" s="15" customFormat="1" ht="24" hidden="1" thickBot="1" x14ac:dyDescent="0.3">
      <c r="A209" s="355"/>
      <c r="B209" s="340"/>
      <c r="C209" s="369"/>
      <c r="D209" s="165" t="s">
        <v>15</v>
      </c>
      <c r="E209" s="166"/>
      <c r="F209" s="166"/>
      <c r="G209" s="166"/>
      <c r="H209" s="167"/>
      <c r="I209" s="167"/>
      <c r="J209" s="346"/>
      <c r="K209" s="203"/>
      <c r="L209" s="203"/>
      <c r="M209" s="168"/>
      <c r="N209" s="190">
        <f t="shared" ref="N209:N211" si="125">E209+H209+I209+K209+L209+M209</f>
        <v>0</v>
      </c>
    </row>
    <row r="210" spans="1:14" s="15" customFormat="1" ht="24" hidden="1" thickBot="1" x14ac:dyDescent="0.3">
      <c r="A210" s="355"/>
      <c r="B210" s="340"/>
      <c r="C210" s="369"/>
      <c r="D210" s="165" t="s">
        <v>7</v>
      </c>
      <c r="E210" s="166"/>
      <c r="F210" s="166"/>
      <c r="G210" s="166"/>
      <c r="H210" s="167"/>
      <c r="I210" s="167"/>
      <c r="J210" s="346"/>
      <c r="K210" s="203"/>
      <c r="L210" s="203"/>
      <c r="M210" s="168"/>
      <c r="N210" s="190">
        <f t="shared" si="125"/>
        <v>0</v>
      </c>
    </row>
    <row r="211" spans="1:14" s="15" customFormat="1" ht="24" hidden="1" thickBot="1" x14ac:dyDescent="0.3">
      <c r="A211" s="355"/>
      <c r="B211" s="340"/>
      <c r="C211" s="369"/>
      <c r="D211" s="165" t="s">
        <v>8</v>
      </c>
      <c r="E211" s="166"/>
      <c r="F211" s="166"/>
      <c r="G211" s="166"/>
      <c r="H211" s="167"/>
      <c r="I211" s="167"/>
      <c r="J211" s="347"/>
      <c r="K211" s="203"/>
      <c r="L211" s="203"/>
      <c r="M211" s="168"/>
      <c r="N211" s="190">
        <f t="shared" si="125"/>
        <v>0</v>
      </c>
    </row>
    <row r="212" spans="1:14" s="15" customFormat="1" ht="41.25" hidden="1" thickBot="1" x14ac:dyDescent="0.3">
      <c r="A212" s="372" t="str">
        <f>E194</f>
        <v>VIII</v>
      </c>
      <c r="B212" s="34" t="s">
        <v>31</v>
      </c>
      <c r="C212" s="374"/>
      <c r="D212" s="19" t="s">
        <v>6</v>
      </c>
      <c r="E212" s="173">
        <f>E213+E214+E215</f>
        <v>0</v>
      </c>
      <c r="F212" s="173">
        <f t="shared" ref="F212:I212" si="126">F213+F214+F215</f>
        <v>0</v>
      </c>
      <c r="G212" s="173">
        <f t="shared" si="126"/>
        <v>0</v>
      </c>
      <c r="H212" s="173">
        <f t="shared" si="126"/>
        <v>0</v>
      </c>
      <c r="I212" s="173">
        <f t="shared" si="126"/>
        <v>0</v>
      </c>
      <c r="J212" s="376"/>
      <c r="K212" s="200">
        <f t="shared" ref="K212:N212" si="127">K213+K214+K215</f>
        <v>0</v>
      </c>
      <c r="L212" s="200">
        <f t="shared" si="127"/>
        <v>0</v>
      </c>
      <c r="M212" s="173">
        <f t="shared" si="127"/>
        <v>0</v>
      </c>
      <c r="N212" s="174">
        <f t="shared" si="127"/>
        <v>0</v>
      </c>
    </row>
    <row r="213" spans="1:14" s="15" customFormat="1" ht="20.25" hidden="1" customHeight="1" thickBot="1" x14ac:dyDescent="0.3">
      <c r="A213" s="372"/>
      <c r="B213" s="379" t="str">
        <f>F194</f>
        <v>НАУКА</v>
      </c>
      <c r="C213" s="374"/>
      <c r="D213" s="20" t="s">
        <v>15</v>
      </c>
      <c r="E213" s="175"/>
      <c r="F213" s="175"/>
      <c r="G213" s="175"/>
      <c r="H213" s="175"/>
      <c r="I213" s="175"/>
      <c r="J213" s="377"/>
      <c r="K213" s="201"/>
      <c r="L213" s="201"/>
      <c r="M213" s="176"/>
      <c r="N213" s="245">
        <f t="shared" ref="N213:N215" si="128">E213+H213+I213+K213+L213+M213</f>
        <v>0</v>
      </c>
    </row>
    <row r="214" spans="1:14" s="15" customFormat="1" ht="20.25" hidden="1" customHeight="1" thickBot="1" x14ac:dyDescent="0.3">
      <c r="A214" s="372"/>
      <c r="B214" s="380"/>
      <c r="C214" s="374"/>
      <c r="D214" s="20" t="s">
        <v>7</v>
      </c>
      <c r="E214" s="175"/>
      <c r="F214" s="175"/>
      <c r="G214" s="175"/>
      <c r="H214" s="175"/>
      <c r="I214" s="175"/>
      <c r="J214" s="377"/>
      <c r="K214" s="201"/>
      <c r="L214" s="201"/>
      <c r="M214" s="176"/>
      <c r="N214" s="245">
        <f t="shared" si="128"/>
        <v>0</v>
      </c>
    </row>
    <row r="215" spans="1:14" s="15" customFormat="1" ht="21" hidden="1" customHeight="1" thickBot="1" x14ac:dyDescent="0.3">
      <c r="A215" s="373"/>
      <c r="B215" s="381"/>
      <c r="C215" s="375"/>
      <c r="D215" s="282" t="s">
        <v>8</v>
      </c>
      <c r="E215" s="283"/>
      <c r="F215" s="283"/>
      <c r="G215" s="283"/>
      <c r="H215" s="283"/>
      <c r="I215" s="283"/>
      <c r="J215" s="378"/>
      <c r="K215" s="201"/>
      <c r="L215" s="201"/>
      <c r="M215" s="284"/>
      <c r="N215" s="285">
        <f t="shared" si="128"/>
        <v>0</v>
      </c>
    </row>
    <row r="216" spans="1:14" s="15" customFormat="1" ht="48.75" customHeight="1" thickBot="1" x14ac:dyDescent="0.3">
      <c r="A216" s="30"/>
      <c r="B216" s="31"/>
      <c r="C216" s="31"/>
      <c r="D216" s="31"/>
      <c r="E216" s="52" t="s">
        <v>49</v>
      </c>
      <c r="F216" s="51" t="s">
        <v>48</v>
      </c>
      <c r="G216" s="53"/>
      <c r="H216" s="31"/>
      <c r="I216" s="31"/>
      <c r="J216" s="31"/>
      <c r="K216" s="199"/>
      <c r="L216" s="31"/>
      <c r="M216" s="31"/>
      <c r="N216" s="32"/>
    </row>
    <row r="217" spans="1:14" s="15" customFormat="1" ht="21" thickBot="1" x14ac:dyDescent="0.3">
      <c r="A217" s="382" t="s">
        <v>24</v>
      </c>
      <c r="B217" s="383"/>
      <c r="C217" s="383"/>
      <c r="D217" s="383"/>
      <c r="E217" s="383"/>
      <c r="F217" s="383"/>
      <c r="G217" s="383"/>
      <c r="H217" s="383"/>
      <c r="I217" s="383"/>
      <c r="J217" s="383"/>
      <c r="K217" s="383"/>
      <c r="L217" s="383"/>
      <c r="M217" s="383"/>
      <c r="N217" s="384"/>
    </row>
    <row r="218" spans="1:14" s="15" customFormat="1" ht="19.5" x14ac:dyDescent="0.25">
      <c r="A218" s="5"/>
      <c r="B218" s="6" t="s">
        <v>11</v>
      </c>
      <c r="C218" s="385" t="s">
        <v>12</v>
      </c>
      <c r="D218" s="386"/>
      <c r="E218" s="386"/>
      <c r="F218" s="386"/>
      <c r="G218" s="386"/>
      <c r="H218" s="386"/>
      <c r="I218" s="386"/>
      <c r="J218" s="386"/>
      <c r="K218" s="387"/>
      <c r="L218" s="387"/>
      <c r="M218" s="387"/>
      <c r="N218" s="388"/>
    </row>
    <row r="219" spans="1:14" s="15" customFormat="1" ht="22.5" x14ac:dyDescent="0.25">
      <c r="A219" s="354" t="s">
        <v>13</v>
      </c>
      <c r="B219" s="339"/>
      <c r="C219" s="342"/>
      <c r="D219" s="164" t="s">
        <v>14</v>
      </c>
      <c r="E219" s="35">
        <f t="shared" ref="E219:I219" si="129">SUM(E220:E222)</f>
        <v>0</v>
      </c>
      <c r="F219" s="35">
        <f t="shared" si="129"/>
        <v>0</v>
      </c>
      <c r="G219" s="35">
        <f t="shared" si="129"/>
        <v>0</v>
      </c>
      <c r="H219" s="35">
        <f t="shared" si="129"/>
        <v>0</v>
      </c>
      <c r="I219" s="35">
        <f t="shared" si="129"/>
        <v>0</v>
      </c>
      <c r="J219" s="345"/>
      <c r="K219" s="202">
        <f t="shared" ref="K219:M219" si="130">SUM(K220:K222)</f>
        <v>0</v>
      </c>
      <c r="L219" s="202">
        <f t="shared" si="130"/>
        <v>0</v>
      </c>
      <c r="M219" s="35">
        <f t="shared" si="130"/>
        <v>0</v>
      </c>
      <c r="N219" s="40">
        <f>E219+H219+I219+K219+L219+M219</f>
        <v>0</v>
      </c>
    </row>
    <row r="220" spans="1:14" s="15" customFormat="1" ht="23.25" x14ac:dyDescent="0.25">
      <c r="A220" s="355"/>
      <c r="B220" s="340"/>
      <c r="C220" s="343"/>
      <c r="D220" s="165" t="s">
        <v>15</v>
      </c>
      <c r="E220" s="166"/>
      <c r="F220" s="166"/>
      <c r="G220" s="166"/>
      <c r="H220" s="167"/>
      <c r="I220" s="167"/>
      <c r="J220" s="346"/>
      <c r="K220" s="203"/>
      <c r="L220" s="203"/>
      <c r="M220" s="168"/>
      <c r="N220" s="190">
        <f t="shared" ref="N220:N222" si="131">E220+H220+I220+K220+L220+M220</f>
        <v>0</v>
      </c>
    </row>
    <row r="221" spans="1:14" s="15" customFormat="1" ht="23.25" x14ac:dyDescent="0.25">
      <c r="A221" s="355"/>
      <c r="B221" s="340"/>
      <c r="C221" s="343"/>
      <c r="D221" s="165" t="s">
        <v>7</v>
      </c>
      <c r="E221" s="166"/>
      <c r="F221" s="166"/>
      <c r="G221" s="166"/>
      <c r="H221" s="167"/>
      <c r="I221" s="167"/>
      <c r="J221" s="346"/>
      <c r="K221" s="203"/>
      <c r="L221" s="203"/>
      <c r="M221" s="168"/>
      <c r="N221" s="190">
        <f t="shared" si="131"/>
        <v>0</v>
      </c>
    </row>
    <row r="222" spans="1:14" s="15" customFormat="1" ht="23.25" x14ac:dyDescent="0.25">
      <c r="A222" s="356"/>
      <c r="B222" s="341"/>
      <c r="C222" s="344"/>
      <c r="D222" s="165" t="s">
        <v>8</v>
      </c>
      <c r="E222" s="166"/>
      <c r="F222" s="166"/>
      <c r="G222" s="166"/>
      <c r="H222" s="167"/>
      <c r="I222" s="167"/>
      <c r="J222" s="347"/>
      <c r="K222" s="203"/>
      <c r="L222" s="203"/>
      <c r="M222" s="168"/>
      <c r="N222" s="190">
        <f t="shared" si="131"/>
        <v>0</v>
      </c>
    </row>
    <row r="223" spans="1:14" s="15" customFormat="1" ht="40.5" x14ac:dyDescent="0.25">
      <c r="A223" s="372" t="str">
        <f>E216</f>
        <v>IX</v>
      </c>
      <c r="B223" s="34" t="s">
        <v>31</v>
      </c>
      <c r="C223" s="374"/>
      <c r="D223" s="19" t="s">
        <v>6</v>
      </c>
      <c r="E223" s="173">
        <f>E224+E225+E226</f>
        <v>0</v>
      </c>
      <c r="F223" s="173">
        <f t="shared" ref="F223:I223" si="132">F224+F225+F226</f>
        <v>0</v>
      </c>
      <c r="G223" s="173">
        <f t="shared" si="132"/>
        <v>0</v>
      </c>
      <c r="H223" s="173">
        <f t="shared" si="132"/>
        <v>0</v>
      </c>
      <c r="I223" s="173">
        <f t="shared" si="132"/>
        <v>0</v>
      </c>
      <c r="J223" s="376"/>
      <c r="K223" s="200">
        <f t="shared" ref="K223:N223" si="133">K224+K225+K226</f>
        <v>1.6</v>
      </c>
      <c r="L223" s="200">
        <f t="shared" si="133"/>
        <v>1.85</v>
      </c>
      <c r="M223" s="173">
        <f t="shared" si="133"/>
        <v>0</v>
      </c>
      <c r="N223" s="174">
        <f t="shared" si="133"/>
        <v>3.45</v>
      </c>
    </row>
    <row r="224" spans="1:14" s="15" customFormat="1" x14ac:dyDescent="0.25">
      <c r="A224" s="372"/>
      <c r="B224" s="379" t="str">
        <f>F216</f>
        <v>ЦИФРОВАЯ ЭКОНОМИКА</v>
      </c>
      <c r="C224" s="374"/>
      <c r="D224" s="20" t="s">
        <v>15</v>
      </c>
      <c r="E224" s="175"/>
      <c r="F224" s="175"/>
      <c r="G224" s="175"/>
      <c r="H224" s="175"/>
      <c r="I224" s="175"/>
      <c r="J224" s="377"/>
      <c r="K224" s="201"/>
      <c r="L224" s="201"/>
      <c r="M224" s="176"/>
      <c r="N224" s="245">
        <f t="shared" ref="N224:N226" si="134">E224+H224+I224+K224+L224+M224</f>
        <v>0</v>
      </c>
    </row>
    <row r="225" spans="1:14" s="15" customFormat="1" x14ac:dyDescent="0.25">
      <c r="A225" s="372"/>
      <c r="B225" s="380"/>
      <c r="C225" s="374"/>
      <c r="D225" s="20" t="s">
        <v>7</v>
      </c>
      <c r="E225" s="175"/>
      <c r="F225" s="175"/>
      <c r="G225" s="175"/>
      <c r="H225" s="175"/>
      <c r="I225" s="175"/>
      <c r="J225" s="377"/>
      <c r="K225" s="201"/>
      <c r="L225" s="201"/>
      <c r="M225" s="176"/>
      <c r="N225" s="245">
        <f t="shared" si="134"/>
        <v>0</v>
      </c>
    </row>
    <row r="226" spans="1:14" s="15" customFormat="1" ht="21" thickBot="1" x14ac:dyDescent="0.3">
      <c r="A226" s="373"/>
      <c r="B226" s="381"/>
      <c r="C226" s="375"/>
      <c r="D226" s="282" t="s">
        <v>8</v>
      </c>
      <c r="E226" s="283"/>
      <c r="F226" s="283"/>
      <c r="G226" s="283"/>
      <c r="H226" s="283"/>
      <c r="I226" s="283"/>
      <c r="J226" s="378"/>
      <c r="K226" s="201">
        <v>1.6</v>
      </c>
      <c r="L226" s="201">
        <v>1.85</v>
      </c>
      <c r="M226" s="284"/>
      <c r="N226" s="285">
        <f t="shared" si="134"/>
        <v>3.45</v>
      </c>
    </row>
    <row r="227" spans="1:14" s="15" customFormat="1" ht="38.25" customHeight="1" thickBot="1" x14ac:dyDescent="0.3">
      <c r="A227" s="30"/>
      <c r="B227" s="31"/>
      <c r="C227" s="31"/>
      <c r="D227" s="31"/>
      <c r="E227" s="52" t="s">
        <v>51</v>
      </c>
      <c r="F227" s="51" t="s">
        <v>50</v>
      </c>
      <c r="G227" s="53"/>
      <c r="H227" s="31"/>
      <c r="I227" s="31"/>
      <c r="J227" s="31"/>
      <c r="K227" s="199"/>
      <c r="L227" s="31"/>
      <c r="M227" s="31"/>
      <c r="N227" s="32"/>
    </row>
    <row r="228" spans="1:14" s="15" customFormat="1" ht="21" thickBot="1" x14ac:dyDescent="0.3">
      <c r="A228" s="382" t="s">
        <v>103</v>
      </c>
      <c r="B228" s="383"/>
      <c r="C228" s="383"/>
      <c r="D228" s="383"/>
      <c r="E228" s="383"/>
      <c r="F228" s="383"/>
      <c r="G228" s="383"/>
      <c r="H228" s="383"/>
      <c r="I228" s="383"/>
      <c r="J228" s="383"/>
      <c r="K228" s="383"/>
      <c r="L228" s="383"/>
      <c r="M228" s="383"/>
      <c r="N228" s="384"/>
    </row>
    <row r="229" spans="1:14" s="15" customFormat="1" ht="19.5" x14ac:dyDescent="0.25">
      <c r="A229" s="5"/>
      <c r="B229" s="6" t="s">
        <v>11</v>
      </c>
      <c r="C229" s="385" t="s">
        <v>12</v>
      </c>
      <c r="D229" s="386"/>
      <c r="E229" s="386"/>
      <c r="F229" s="386"/>
      <c r="G229" s="386"/>
      <c r="H229" s="386"/>
      <c r="I229" s="386"/>
      <c r="J229" s="386"/>
      <c r="K229" s="387"/>
      <c r="L229" s="387"/>
      <c r="M229" s="387"/>
      <c r="N229" s="388"/>
    </row>
    <row r="230" spans="1:14" s="15" customFormat="1" ht="49.5" customHeight="1" x14ac:dyDescent="0.25">
      <c r="A230" s="354" t="s">
        <v>13</v>
      </c>
      <c r="B230" s="339" t="s">
        <v>102</v>
      </c>
      <c r="C230" s="342"/>
      <c r="D230" s="164" t="s">
        <v>14</v>
      </c>
      <c r="E230" s="35">
        <f t="shared" ref="E230:I230" si="135">SUM(E231:E233)</f>
        <v>8.9410000000000007</v>
      </c>
      <c r="F230" s="35">
        <f t="shared" si="135"/>
        <v>8.9410000000000007</v>
      </c>
      <c r="G230" s="35">
        <f t="shared" si="135"/>
        <v>8.9410000000000007</v>
      </c>
      <c r="H230" s="35">
        <f t="shared" si="135"/>
        <v>0</v>
      </c>
      <c r="I230" s="35">
        <f t="shared" si="135"/>
        <v>0</v>
      </c>
      <c r="J230" s="345" t="s">
        <v>124</v>
      </c>
      <c r="K230" s="202">
        <f>SUM(K231:K233)</f>
        <v>0</v>
      </c>
      <c r="L230" s="202">
        <f t="shared" ref="L230" si="136">SUM(L231:L233)</f>
        <v>0</v>
      </c>
      <c r="M230" s="35">
        <f>SUM(M231:M233)</f>
        <v>0</v>
      </c>
      <c r="N230" s="40">
        <f>E230+H230+I230+K230+L230+M230</f>
        <v>8.9410000000000007</v>
      </c>
    </row>
    <row r="231" spans="1:14" s="15" customFormat="1" ht="42.75" customHeight="1" x14ac:dyDescent="0.25">
      <c r="A231" s="355"/>
      <c r="B231" s="340"/>
      <c r="C231" s="343"/>
      <c r="D231" s="165" t="s">
        <v>15</v>
      </c>
      <c r="E231" s="166"/>
      <c r="F231" s="166"/>
      <c r="G231" s="166"/>
      <c r="H231" s="167"/>
      <c r="I231" s="167"/>
      <c r="J231" s="346"/>
      <c r="K231" s="203"/>
      <c r="L231" s="203"/>
      <c r="M231" s="168"/>
      <c r="N231" s="190">
        <f t="shared" ref="N231:N237" si="137">E231+H231+I231+K231+L231+M231</f>
        <v>0</v>
      </c>
    </row>
    <row r="232" spans="1:14" s="15" customFormat="1" ht="45.75" customHeight="1" x14ac:dyDescent="0.25">
      <c r="A232" s="355"/>
      <c r="B232" s="340"/>
      <c r="C232" s="343"/>
      <c r="D232" s="165" t="s">
        <v>7</v>
      </c>
      <c r="E232" s="166">
        <v>8.8520000000000003</v>
      </c>
      <c r="F232" s="166">
        <v>8.8520000000000003</v>
      </c>
      <c r="G232" s="166">
        <v>8.8520000000000003</v>
      </c>
      <c r="H232" s="167"/>
      <c r="I232" s="167"/>
      <c r="J232" s="346"/>
      <c r="K232" s="203"/>
      <c r="L232" s="203"/>
      <c r="M232" s="168"/>
      <c r="N232" s="190">
        <f t="shared" si="137"/>
        <v>8.8520000000000003</v>
      </c>
    </row>
    <row r="233" spans="1:14" s="15" customFormat="1" ht="47.25" customHeight="1" x14ac:dyDescent="0.25">
      <c r="A233" s="356"/>
      <c r="B233" s="341"/>
      <c r="C233" s="344"/>
      <c r="D233" s="165" t="s">
        <v>8</v>
      </c>
      <c r="E233" s="166">
        <v>8.8999999999999996E-2</v>
      </c>
      <c r="F233" s="166">
        <v>8.8999999999999996E-2</v>
      </c>
      <c r="G233" s="166">
        <v>8.8999999999999996E-2</v>
      </c>
      <c r="H233" s="167"/>
      <c r="I233" s="167"/>
      <c r="J233" s="347"/>
      <c r="K233" s="203"/>
      <c r="L233" s="203"/>
      <c r="M233" s="168"/>
      <c r="N233" s="190">
        <f t="shared" si="137"/>
        <v>8.8999999999999996E-2</v>
      </c>
    </row>
    <row r="234" spans="1:14" s="15" customFormat="1" ht="39.75" customHeight="1" x14ac:dyDescent="0.25">
      <c r="A234" s="354" t="s">
        <v>87</v>
      </c>
      <c r="B234" s="339" t="s">
        <v>119</v>
      </c>
      <c r="C234" s="342"/>
      <c r="D234" s="164" t="s">
        <v>14</v>
      </c>
      <c r="E234" s="35">
        <f>SUM(E235:E237)</f>
        <v>2.077</v>
      </c>
      <c r="F234" s="35">
        <f t="shared" ref="F234:I234" si="138">SUM(F235:F237)</f>
        <v>2.077</v>
      </c>
      <c r="G234" s="35">
        <f t="shared" si="138"/>
        <v>2.077</v>
      </c>
      <c r="H234" s="35">
        <f t="shared" si="138"/>
        <v>0</v>
      </c>
      <c r="I234" s="35">
        <f t="shared" si="138"/>
        <v>0</v>
      </c>
      <c r="J234" s="345" t="s">
        <v>125</v>
      </c>
      <c r="K234" s="202">
        <f>SUM(K235:K237)</f>
        <v>0</v>
      </c>
      <c r="L234" s="202">
        <f>SUM(L235:L237)</f>
        <v>0</v>
      </c>
      <c r="M234" s="35">
        <f>SUM(M235:M237)</f>
        <v>0</v>
      </c>
      <c r="N234" s="40">
        <f>E234+H234+I234+K234+L234+M234</f>
        <v>2.077</v>
      </c>
    </row>
    <row r="235" spans="1:14" s="15" customFormat="1" ht="38.25" customHeight="1" x14ac:dyDescent="0.25">
      <c r="A235" s="355"/>
      <c r="B235" s="340"/>
      <c r="C235" s="343"/>
      <c r="D235" s="165" t="s">
        <v>15</v>
      </c>
      <c r="E235" s="166"/>
      <c r="F235" s="166"/>
      <c r="G235" s="166"/>
      <c r="H235" s="167"/>
      <c r="I235" s="167"/>
      <c r="J235" s="346"/>
      <c r="K235" s="203"/>
      <c r="L235" s="203"/>
      <c r="M235" s="168"/>
      <c r="N235" s="190">
        <f>E235+H235+I235+K235+L235+M235</f>
        <v>0</v>
      </c>
    </row>
    <row r="236" spans="1:14" s="15" customFormat="1" ht="41.25" customHeight="1" x14ac:dyDescent="0.25">
      <c r="A236" s="355"/>
      <c r="B236" s="340"/>
      <c r="C236" s="343"/>
      <c r="D236" s="165" t="s">
        <v>7</v>
      </c>
      <c r="E236" s="166">
        <v>1.4410000000000001</v>
      </c>
      <c r="F236" s="166">
        <v>1.4410000000000001</v>
      </c>
      <c r="G236" s="166">
        <v>1.4410000000000001</v>
      </c>
      <c r="H236" s="167"/>
      <c r="I236" s="167"/>
      <c r="J236" s="346"/>
      <c r="K236" s="203"/>
      <c r="L236" s="203"/>
      <c r="M236" s="168"/>
      <c r="N236" s="190">
        <f t="shared" si="137"/>
        <v>1.4410000000000001</v>
      </c>
    </row>
    <row r="237" spans="1:14" s="15" customFormat="1" ht="35.25" customHeight="1" x14ac:dyDescent="0.25">
      <c r="A237" s="356"/>
      <c r="B237" s="341"/>
      <c r="C237" s="344"/>
      <c r="D237" s="165" t="s">
        <v>8</v>
      </c>
      <c r="E237" s="166">
        <v>0.63600000000000001</v>
      </c>
      <c r="F237" s="166">
        <v>0.63600000000000001</v>
      </c>
      <c r="G237" s="166">
        <v>0.63600000000000001</v>
      </c>
      <c r="H237" s="167"/>
      <c r="I237" s="167"/>
      <c r="J237" s="347"/>
      <c r="K237" s="203"/>
      <c r="L237" s="203"/>
      <c r="M237" s="168"/>
      <c r="N237" s="190">
        <f t="shared" si="137"/>
        <v>0.63600000000000001</v>
      </c>
    </row>
    <row r="238" spans="1:14" s="15" customFormat="1" ht="42" customHeight="1" x14ac:dyDescent="0.25">
      <c r="A238" s="354" t="s">
        <v>86</v>
      </c>
      <c r="B238" s="339" t="s">
        <v>108</v>
      </c>
      <c r="C238" s="342"/>
      <c r="D238" s="164" t="s">
        <v>14</v>
      </c>
      <c r="E238" s="35">
        <f t="shared" ref="E238:I238" si="139">SUM(E239:E241)</f>
        <v>8.2869999999999992E-3</v>
      </c>
      <c r="F238" s="35">
        <f t="shared" si="139"/>
        <v>8.2869999999999992E-3</v>
      </c>
      <c r="G238" s="35">
        <f t="shared" si="139"/>
        <v>8.2869999999999992E-3</v>
      </c>
      <c r="H238" s="35">
        <f t="shared" si="139"/>
        <v>0</v>
      </c>
      <c r="I238" s="35">
        <f t="shared" si="139"/>
        <v>0</v>
      </c>
      <c r="J238" s="345" t="s">
        <v>132</v>
      </c>
      <c r="K238" s="202">
        <f t="shared" ref="K238:M238" si="140">SUM(K239:K241)</f>
        <v>0</v>
      </c>
      <c r="L238" s="202">
        <f t="shared" si="140"/>
        <v>0</v>
      </c>
      <c r="M238" s="35">
        <f t="shared" si="140"/>
        <v>0</v>
      </c>
      <c r="N238" s="40">
        <f>E238+H238+I238+K238+L238+M238</f>
        <v>8.2869999999999992E-3</v>
      </c>
    </row>
    <row r="239" spans="1:14" s="15" customFormat="1" ht="39.75" customHeight="1" x14ac:dyDescent="0.25">
      <c r="A239" s="355"/>
      <c r="B239" s="340"/>
      <c r="C239" s="343"/>
      <c r="D239" s="165" t="s">
        <v>15</v>
      </c>
      <c r="E239" s="166"/>
      <c r="F239" s="166"/>
      <c r="G239" s="166"/>
      <c r="H239" s="167"/>
      <c r="I239" s="167"/>
      <c r="J239" s="346"/>
      <c r="K239" s="203"/>
      <c r="L239" s="203"/>
      <c r="M239" s="168"/>
      <c r="N239" s="190">
        <f t="shared" ref="N239:N241" si="141">E239+H239+I239+K239+L239+M239</f>
        <v>0</v>
      </c>
    </row>
    <row r="240" spans="1:14" s="15" customFormat="1" ht="42.75" customHeight="1" x14ac:dyDescent="0.25">
      <c r="A240" s="355"/>
      <c r="B240" s="340"/>
      <c r="C240" s="343"/>
      <c r="D240" s="165" t="s">
        <v>7</v>
      </c>
      <c r="E240" s="166">
        <v>6.0000000000000001E-3</v>
      </c>
      <c r="F240" s="166">
        <v>6.0000000000000001E-3</v>
      </c>
      <c r="G240" s="166">
        <v>6.0000000000000001E-3</v>
      </c>
      <c r="H240" s="167"/>
      <c r="I240" s="167"/>
      <c r="J240" s="346"/>
      <c r="K240" s="203"/>
      <c r="L240" s="203"/>
      <c r="M240" s="168"/>
      <c r="N240" s="190">
        <f t="shared" si="141"/>
        <v>6.0000000000000001E-3</v>
      </c>
    </row>
    <row r="241" spans="1:14" s="15" customFormat="1" ht="39.75" customHeight="1" thickBot="1" x14ac:dyDescent="0.3">
      <c r="A241" s="356"/>
      <c r="B241" s="341"/>
      <c r="C241" s="344"/>
      <c r="D241" s="165" t="s">
        <v>8</v>
      </c>
      <c r="E241" s="330">
        <v>2.287E-3</v>
      </c>
      <c r="F241" s="330">
        <v>2.287E-3</v>
      </c>
      <c r="G241" s="330">
        <v>2.287E-3</v>
      </c>
      <c r="H241" s="167"/>
      <c r="I241" s="167"/>
      <c r="J241" s="347"/>
      <c r="K241" s="203"/>
      <c r="L241" s="203"/>
      <c r="M241" s="168"/>
      <c r="N241" s="190">
        <f t="shared" si="141"/>
        <v>2.287E-3</v>
      </c>
    </row>
    <row r="242" spans="1:14" s="15" customFormat="1" ht="21" thickBot="1" x14ac:dyDescent="0.3">
      <c r="A242" s="359" t="s">
        <v>105</v>
      </c>
      <c r="B242" s="360"/>
      <c r="C242" s="360"/>
      <c r="D242" s="360"/>
      <c r="E242" s="360"/>
      <c r="F242" s="360"/>
      <c r="G242" s="360"/>
      <c r="H242" s="360"/>
      <c r="I242" s="360"/>
      <c r="J242" s="360"/>
      <c r="K242" s="360"/>
      <c r="L242" s="360"/>
      <c r="M242" s="360"/>
      <c r="N242" s="361"/>
    </row>
    <row r="243" spans="1:14" s="15" customFormat="1" ht="19.5" x14ac:dyDescent="0.25">
      <c r="A243" s="7"/>
      <c r="B243" s="8" t="s">
        <v>11</v>
      </c>
      <c r="C243" s="434" t="s">
        <v>12</v>
      </c>
      <c r="D243" s="434"/>
      <c r="E243" s="434"/>
      <c r="F243" s="434"/>
      <c r="G243" s="434"/>
      <c r="H243" s="434"/>
      <c r="I243" s="434"/>
      <c r="J243" s="434"/>
      <c r="K243" s="387"/>
      <c r="L243" s="387"/>
      <c r="M243" s="387"/>
      <c r="N243" s="388"/>
    </row>
    <row r="244" spans="1:14" s="15" customFormat="1" ht="35.25" customHeight="1" x14ac:dyDescent="0.25">
      <c r="A244" s="355" t="s">
        <v>13</v>
      </c>
      <c r="B244" s="339" t="s">
        <v>104</v>
      </c>
      <c r="C244" s="368"/>
      <c r="D244" s="164" t="s">
        <v>14</v>
      </c>
      <c r="E244" s="35">
        <f t="shared" ref="E244:I244" si="142">SUM(E245:E247)</f>
        <v>0.96699999999999997</v>
      </c>
      <c r="F244" s="35">
        <f t="shared" si="142"/>
        <v>0.96699999999999997</v>
      </c>
      <c r="G244" s="35">
        <f t="shared" si="142"/>
        <v>0.96699999999999997</v>
      </c>
      <c r="H244" s="35">
        <f t="shared" si="142"/>
        <v>0</v>
      </c>
      <c r="I244" s="35">
        <f t="shared" si="142"/>
        <v>0</v>
      </c>
      <c r="J244" s="345" t="s">
        <v>134</v>
      </c>
      <c r="K244" s="202">
        <f t="shared" ref="K244:M244" si="143">SUM(K245:K247)</f>
        <v>0</v>
      </c>
      <c r="L244" s="202">
        <f t="shared" si="143"/>
        <v>0</v>
      </c>
      <c r="M244" s="35">
        <f t="shared" si="143"/>
        <v>0</v>
      </c>
      <c r="N244" s="40">
        <f>E244+H244+I244+K244+L244+M244</f>
        <v>0.96699999999999997</v>
      </c>
    </row>
    <row r="245" spans="1:14" s="15" customFormat="1" ht="36.75" customHeight="1" x14ac:dyDescent="0.25">
      <c r="A245" s="355"/>
      <c r="B245" s="340"/>
      <c r="C245" s="369"/>
      <c r="D245" s="165" t="s">
        <v>15</v>
      </c>
      <c r="E245" s="166"/>
      <c r="F245" s="166"/>
      <c r="G245" s="166"/>
      <c r="H245" s="167"/>
      <c r="I245" s="167"/>
      <c r="J245" s="346"/>
      <c r="K245" s="203"/>
      <c r="L245" s="203"/>
      <c r="M245" s="168"/>
      <c r="N245" s="190">
        <f t="shared" ref="N245:N247" si="144">E245+H245+I245+K245+L245+M245</f>
        <v>0</v>
      </c>
    </row>
    <row r="246" spans="1:14" s="15" customFormat="1" ht="33.75" customHeight="1" x14ac:dyDescent="0.25">
      <c r="A246" s="355"/>
      <c r="B246" s="340"/>
      <c r="C246" s="369"/>
      <c r="D246" s="165" t="s">
        <v>7</v>
      </c>
      <c r="E246" s="166"/>
      <c r="F246" s="166"/>
      <c r="G246" s="166"/>
      <c r="H246" s="167"/>
      <c r="I246" s="167"/>
      <c r="J246" s="346"/>
      <c r="K246" s="203"/>
      <c r="L246" s="203"/>
      <c r="M246" s="168"/>
      <c r="N246" s="190">
        <f t="shared" si="144"/>
        <v>0</v>
      </c>
    </row>
    <row r="247" spans="1:14" s="15" customFormat="1" ht="39" customHeight="1" x14ac:dyDescent="0.25">
      <c r="A247" s="355"/>
      <c r="B247" s="340"/>
      <c r="C247" s="369"/>
      <c r="D247" s="165" t="s">
        <v>8</v>
      </c>
      <c r="E247" s="166">
        <v>0.96699999999999997</v>
      </c>
      <c r="F247" s="166">
        <v>0.96699999999999997</v>
      </c>
      <c r="G247" s="166">
        <v>0.96699999999999997</v>
      </c>
      <c r="H247" s="167"/>
      <c r="I247" s="167"/>
      <c r="J247" s="347"/>
      <c r="K247" s="203"/>
      <c r="L247" s="203"/>
      <c r="M247" s="168"/>
      <c r="N247" s="190">
        <f t="shared" si="144"/>
        <v>0.96699999999999997</v>
      </c>
    </row>
    <row r="248" spans="1:14" s="15" customFormat="1" ht="40.5" x14ac:dyDescent="0.25">
      <c r="A248" s="372" t="str">
        <f>E227</f>
        <v>X</v>
      </c>
      <c r="B248" s="34" t="s">
        <v>31</v>
      </c>
      <c r="C248" s="374"/>
      <c r="D248" s="19" t="s">
        <v>6</v>
      </c>
      <c r="E248" s="173">
        <f>E249+E250+E251</f>
        <v>11.993287000000002</v>
      </c>
      <c r="F248" s="173">
        <f t="shared" ref="F248:I248" si="145">F249+F250+F251</f>
        <v>11.993287000000002</v>
      </c>
      <c r="G248" s="173">
        <f t="shared" si="145"/>
        <v>11.993287000000002</v>
      </c>
      <c r="H248" s="173">
        <f t="shared" si="145"/>
        <v>0</v>
      </c>
      <c r="I248" s="173">
        <f t="shared" si="145"/>
        <v>0</v>
      </c>
      <c r="J248" s="376"/>
      <c r="K248" s="200">
        <f t="shared" ref="K248:M248" si="146">K249+K250+K251</f>
        <v>3.3500000000000005</v>
      </c>
      <c r="L248" s="200">
        <f t="shared" si="146"/>
        <v>11.0037</v>
      </c>
      <c r="M248" s="173">
        <f t="shared" si="146"/>
        <v>0</v>
      </c>
      <c r="N248" s="174">
        <f>N249+N250+N251</f>
        <v>26.346987000000002</v>
      </c>
    </row>
    <row r="249" spans="1:14" s="15" customFormat="1" ht="27.75" customHeight="1" x14ac:dyDescent="0.25">
      <c r="A249" s="372"/>
      <c r="B249" s="379" t="str">
        <f>F227</f>
        <v>КУЛЬТУРА</v>
      </c>
      <c r="C249" s="374"/>
      <c r="D249" s="20" t="s">
        <v>15</v>
      </c>
      <c r="E249" s="175">
        <f>E231+E235+E239+E245</f>
        <v>0</v>
      </c>
      <c r="F249" s="175">
        <f t="shared" ref="F249:I249" si="147">F231+F235+F239+F245</f>
        <v>0</v>
      </c>
      <c r="G249" s="175">
        <f>G231+G235+G239+G245</f>
        <v>0</v>
      </c>
      <c r="H249" s="175">
        <f t="shared" si="147"/>
        <v>0</v>
      </c>
      <c r="I249" s="175">
        <f t="shared" si="147"/>
        <v>0</v>
      </c>
      <c r="J249" s="377"/>
      <c r="K249" s="201">
        <v>0.49</v>
      </c>
      <c r="L249" s="201">
        <v>8.7499999999999994E-2</v>
      </c>
      <c r="M249" s="176">
        <f>M231+M235+M239+M245</f>
        <v>0</v>
      </c>
      <c r="N249" s="245">
        <f>E249+H249+I249+K249+L249+M249</f>
        <v>0.57750000000000001</v>
      </c>
    </row>
    <row r="250" spans="1:14" s="15" customFormat="1" ht="26.25" customHeight="1" x14ac:dyDescent="0.25">
      <c r="A250" s="372"/>
      <c r="B250" s="380"/>
      <c r="C250" s="374"/>
      <c r="D250" s="20" t="s">
        <v>7</v>
      </c>
      <c r="E250" s="175">
        <f>E232+E236+E240+E246</f>
        <v>10.299000000000001</v>
      </c>
      <c r="F250" s="175">
        <f t="shared" ref="F250:I250" si="148">F232+F236+F240+F246</f>
        <v>10.299000000000001</v>
      </c>
      <c r="G250" s="175">
        <f t="shared" si="148"/>
        <v>10.299000000000001</v>
      </c>
      <c r="H250" s="175">
        <f t="shared" si="148"/>
        <v>0</v>
      </c>
      <c r="I250" s="175">
        <f t="shared" si="148"/>
        <v>0</v>
      </c>
      <c r="J250" s="377"/>
      <c r="K250" s="201">
        <v>2.4500000000000002</v>
      </c>
      <c r="L250" s="201">
        <v>9.7211999999999996</v>
      </c>
      <c r="M250" s="176">
        <f t="shared" ref="M250:M251" si="149">M232+M236+M240+M246</f>
        <v>0</v>
      </c>
      <c r="N250" s="245">
        <f>E250+H250+I250+K250+L250+M250</f>
        <v>22.470200000000002</v>
      </c>
    </row>
    <row r="251" spans="1:14" s="15" customFormat="1" ht="28.5" customHeight="1" thickBot="1" x14ac:dyDescent="0.3">
      <c r="A251" s="373"/>
      <c r="B251" s="381"/>
      <c r="C251" s="375"/>
      <c r="D251" s="282" t="s">
        <v>8</v>
      </c>
      <c r="E251" s="175">
        <f>E233+E237+E241+E247</f>
        <v>1.6942870000000001</v>
      </c>
      <c r="F251" s="175">
        <f t="shared" ref="F251:I251" si="150">F233+F237+F241+F247</f>
        <v>1.6942870000000001</v>
      </c>
      <c r="G251" s="175">
        <f t="shared" si="150"/>
        <v>1.6942870000000001</v>
      </c>
      <c r="H251" s="175">
        <f t="shared" si="150"/>
        <v>0</v>
      </c>
      <c r="I251" s="175">
        <f t="shared" si="150"/>
        <v>0</v>
      </c>
      <c r="J251" s="378"/>
      <c r="K251" s="201">
        <v>0.41</v>
      </c>
      <c r="L251" s="201">
        <v>1.1950000000000001</v>
      </c>
      <c r="M251" s="176">
        <f t="shared" si="149"/>
        <v>0</v>
      </c>
      <c r="N251" s="285">
        <f>E251+H251+I251+K251+L251+M251</f>
        <v>3.2992870000000005</v>
      </c>
    </row>
    <row r="252" spans="1:14" s="15" customFormat="1" ht="48.75" customHeight="1" thickBot="1" x14ac:dyDescent="0.3">
      <c r="A252" s="30"/>
      <c r="B252" s="31"/>
      <c r="C252" s="31"/>
      <c r="D252" s="31"/>
      <c r="E252" s="52" t="s">
        <v>53</v>
      </c>
      <c r="F252" s="51" t="s">
        <v>52</v>
      </c>
      <c r="G252" s="53"/>
      <c r="H252" s="31"/>
      <c r="I252" s="31"/>
      <c r="J252" s="31"/>
      <c r="K252" s="199"/>
      <c r="L252" s="31"/>
      <c r="M252" s="31"/>
      <c r="N252" s="32"/>
    </row>
    <row r="253" spans="1:14" s="15" customFormat="1" ht="19.5" x14ac:dyDescent="0.25">
      <c r="A253" s="5"/>
      <c r="B253" s="6" t="s">
        <v>11</v>
      </c>
      <c r="C253" s="385" t="s">
        <v>12</v>
      </c>
      <c r="D253" s="386"/>
      <c r="E253" s="386"/>
      <c r="F253" s="386"/>
      <c r="G253" s="386"/>
      <c r="H253" s="386"/>
      <c r="I253" s="386"/>
      <c r="J253" s="386"/>
      <c r="K253" s="387"/>
      <c r="L253" s="387"/>
      <c r="M253" s="387"/>
      <c r="N253" s="388"/>
    </row>
    <row r="254" spans="1:14" s="15" customFormat="1" ht="32.25" customHeight="1" x14ac:dyDescent="0.25">
      <c r="A254" s="354" t="s">
        <v>13</v>
      </c>
      <c r="B254" s="463" t="s">
        <v>106</v>
      </c>
      <c r="C254" s="342"/>
      <c r="D254" s="164" t="s">
        <v>14</v>
      </c>
      <c r="E254" s="35">
        <f>SUM(E255:E257)</f>
        <v>0.154</v>
      </c>
      <c r="F254" s="35">
        <f t="shared" ref="F254:I254" si="151">SUM(F255:F257)</f>
        <v>0.154</v>
      </c>
      <c r="G254" s="35">
        <f t="shared" si="151"/>
        <v>0.154</v>
      </c>
      <c r="H254" s="35">
        <f t="shared" si="151"/>
        <v>0.2</v>
      </c>
      <c r="I254" s="35">
        <f t="shared" si="151"/>
        <v>0.2</v>
      </c>
      <c r="J254" s="345" t="s">
        <v>140</v>
      </c>
      <c r="K254" s="202">
        <f t="shared" ref="K254:M254" si="152">SUM(K255:K257)</f>
        <v>0</v>
      </c>
      <c r="L254" s="202">
        <f t="shared" si="152"/>
        <v>0</v>
      </c>
      <c r="M254" s="35">
        <f t="shared" si="152"/>
        <v>0</v>
      </c>
      <c r="N254" s="40">
        <f>E254+H254+I254+K254+L254+M254</f>
        <v>0.55400000000000005</v>
      </c>
    </row>
    <row r="255" spans="1:14" s="15" customFormat="1" ht="30" customHeight="1" x14ac:dyDescent="0.25">
      <c r="A255" s="355"/>
      <c r="B255" s="463"/>
      <c r="C255" s="343"/>
      <c r="D255" s="165" t="s">
        <v>15</v>
      </c>
      <c r="E255" s="166"/>
      <c r="F255" s="166"/>
      <c r="G255" s="166"/>
      <c r="H255" s="167"/>
      <c r="I255" s="167"/>
      <c r="J255" s="346"/>
      <c r="K255" s="203"/>
      <c r="L255" s="203"/>
      <c r="M255" s="168"/>
      <c r="N255" s="190">
        <f t="shared" ref="N255:N257" si="153">E255+H255+I255+K255+L255+M255</f>
        <v>0</v>
      </c>
    </row>
    <row r="256" spans="1:14" s="15" customFormat="1" ht="32.25" customHeight="1" x14ac:dyDescent="0.25">
      <c r="A256" s="355"/>
      <c r="B256" s="463"/>
      <c r="C256" s="343"/>
      <c r="D256" s="165" t="s">
        <v>7</v>
      </c>
      <c r="E256" s="166"/>
      <c r="F256" s="166"/>
      <c r="G256" s="166"/>
      <c r="H256" s="167"/>
      <c r="I256" s="167"/>
      <c r="J256" s="346"/>
      <c r="K256" s="203"/>
      <c r="L256" s="203"/>
      <c r="M256" s="168"/>
      <c r="N256" s="190">
        <f t="shared" si="153"/>
        <v>0</v>
      </c>
    </row>
    <row r="257" spans="1:14" s="15" customFormat="1" ht="29.25" customHeight="1" x14ac:dyDescent="0.25">
      <c r="A257" s="356"/>
      <c r="B257" s="463"/>
      <c r="C257" s="344"/>
      <c r="D257" s="165" t="s">
        <v>8</v>
      </c>
      <c r="E257" s="166">
        <v>0.154</v>
      </c>
      <c r="F257" s="166">
        <v>0.154</v>
      </c>
      <c r="G257" s="166">
        <v>0.154</v>
      </c>
      <c r="H257" s="167">
        <v>0.2</v>
      </c>
      <c r="I257" s="167">
        <v>0.2</v>
      </c>
      <c r="J257" s="347"/>
      <c r="K257" s="203"/>
      <c r="L257" s="203"/>
      <c r="M257" s="168"/>
      <c r="N257" s="190">
        <f t="shared" si="153"/>
        <v>0.55400000000000005</v>
      </c>
    </row>
    <row r="258" spans="1:14" s="15" customFormat="1" ht="42.75" customHeight="1" x14ac:dyDescent="0.25">
      <c r="A258" s="372" t="str">
        <f>E252</f>
        <v>XI</v>
      </c>
      <c r="B258" s="34" t="s">
        <v>31</v>
      </c>
      <c r="C258" s="374"/>
      <c r="D258" s="19" t="s">
        <v>6</v>
      </c>
      <c r="E258" s="173">
        <f>E259+E260+E261</f>
        <v>0.154</v>
      </c>
      <c r="F258" s="173">
        <f t="shared" ref="F258:I258" si="154">F259+F260+F261</f>
        <v>0.154</v>
      </c>
      <c r="G258" s="173">
        <f t="shared" si="154"/>
        <v>0.154</v>
      </c>
      <c r="H258" s="173">
        <f t="shared" si="154"/>
        <v>0.2</v>
      </c>
      <c r="I258" s="173">
        <f t="shared" si="154"/>
        <v>0.2</v>
      </c>
      <c r="J258" s="376"/>
      <c r="K258" s="200">
        <f t="shared" ref="K258:N258" si="155">K259+K260+K261</f>
        <v>0.3</v>
      </c>
      <c r="L258" s="200">
        <f t="shared" si="155"/>
        <v>0.1</v>
      </c>
      <c r="M258" s="173">
        <f t="shared" si="155"/>
        <v>0</v>
      </c>
      <c r="N258" s="174">
        <f t="shared" si="155"/>
        <v>0.95400000000000007</v>
      </c>
    </row>
    <row r="259" spans="1:14" s="15" customFormat="1" ht="29.25" customHeight="1" x14ac:dyDescent="0.25">
      <c r="A259" s="372"/>
      <c r="B259" s="379" t="str">
        <f>F252</f>
        <v>МАЛОЕ И СРЕДНЕЕ ПРЕДПРИНИМАТЕЛЬСТВО</v>
      </c>
      <c r="C259" s="374"/>
      <c r="D259" s="20" t="s">
        <v>15</v>
      </c>
      <c r="E259" s="175">
        <f>E255</f>
        <v>0</v>
      </c>
      <c r="F259" s="175">
        <f t="shared" ref="F259:I259" si="156">F255</f>
        <v>0</v>
      </c>
      <c r="G259" s="175">
        <f t="shared" si="156"/>
        <v>0</v>
      </c>
      <c r="H259" s="175">
        <f t="shared" si="156"/>
        <v>0</v>
      </c>
      <c r="I259" s="175">
        <f t="shared" si="156"/>
        <v>0</v>
      </c>
      <c r="J259" s="377"/>
      <c r="K259" s="201"/>
      <c r="L259" s="201"/>
      <c r="M259" s="176">
        <f>M255</f>
        <v>0</v>
      </c>
      <c r="N259" s="245">
        <f>E259+H259+I259+K259+L259+M259</f>
        <v>0</v>
      </c>
    </row>
    <row r="260" spans="1:14" s="15" customFormat="1" ht="27.75" customHeight="1" x14ac:dyDescent="0.25">
      <c r="A260" s="372"/>
      <c r="B260" s="380"/>
      <c r="C260" s="374"/>
      <c r="D260" s="20" t="s">
        <v>7</v>
      </c>
      <c r="E260" s="175">
        <f t="shared" ref="E260:I261" si="157">E256</f>
        <v>0</v>
      </c>
      <c r="F260" s="175">
        <f t="shared" si="157"/>
        <v>0</v>
      </c>
      <c r="G260" s="175">
        <f t="shared" si="157"/>
        <v>0</v>
      </c>
      <c r="H260" s="175">
        <f t="shared" si="157"/>
        <v>0</v>
      </c>
      <c r="I260" s="175">
        <f t="shared" si="157"/>
        <v>0</v>
      </c>
      <c r="J260" s="377"/>
      <c r="K260" s="201"/>
      <c r="L260" s="201"/>
      <c r="M260" s="176">
        <f t="shared" ref="M260:M261" si="158">M256</f>
        <v>0</v>
      </c>
      <c r="N260" s="245">
        <f>E260+H260+I260+K260+L260+M260</f>
        <v>0</v>
      </c>
    </row>
    <row r="261" spans="1:14" s="15" customFormat="1" ht="30" customHeight="1" thickBot="1" x14ac:dyDescent="0.3">
      <c r="A261" s="373"/>
      <c r="B261" s="381"/>
      <c r="C261" s="375"/>
      <c r="D261" s="282" t="s">
        <v>8</v>
      </c>
      <c r="E261" s="175">
        <f t="shared" si="157"/>
        <v>0.154</v>
      </c>
      <c r="F261" s="175">
        <f t="shared" si="157"/>
        <v>0.154</v>
      </c>
      <c r="G261" s="175">
        <f t="shared" si="157"/>
        <v>0.154</v>
      </c>
      <c r="H261" s="175">
        <f t="shared" si="157"/>
        <v>0.2</v>
      </c>
      <c r="I261" s="175">
        <f t="shared" si="157"/>
        <v>0.2</v>
      </c>
      <c r="J261" s="378"/>
      <c r="K261" s="201">
        <v>0.3</v>
      </c>
      <c r="L261" s="201">
        <v>0.1</v>
      </c>
      <c r="M261" s="176">
        <f t="shared" si="158"/>
        <v>0</v>
      </c>
      <c r="N261" s="285">
        <f t="shared" ref="N261" si="159">E261+H261+I261+K261+L261+M261</f>
        <v>0.95400000000000007</v>
      </c>
    </row>
    <row r="262" spans="1:14" s="15" customFormat="1" ht="44.25" hidden="1" customHeight="1" thickBot="1" x14ac:dyDescent="0.3">
      <c r="A262" s="30"/>
      <c r="B262" s="31"/>
      <c r="C262" s="31"/>
      <c r="D262" s="31"/>
      <c r="E262" s="52" t="s">
        <v>55</v>
      </c>
      <c r="F262" s="51" t="s">
        <v>54</v>
      </c>
      <c r="G262" s="53"/>
      <c r="H262" s="31"/>
      <c r="I262" s="31"/>
      <c r="J262" s="31"/>
      <c r="K262" s="199"/>
      <c r="L262" s="31"/>
      <c r="M262" s="31"/>
      <c r="N262" s="32"/>
    </row>
    <row r="263" spans="1:14" s="15" customFormat="1" ht="21" hidden="1" customHeight="1" thickBot="1" x14ac:dyDescent="0.3">
      <c r="A263" s="382" t="s">
        <v>24</v>
      </c>
      <c r="B263" s="383"/>
      <c r="C263" s="383"/>
      <c r="D263" s="383"/>
      <c r="E263" s="383"/>
      <c r="F263" s="383"/>
      <c r="G263" s="383"/>
      <c r="H263" s="383"/>
      <c r="I263" s="383"/>
      <c r="J263" s="383"/>
      <c r="K263" s="383"/>
      <c r="L263" s="383"/>
      <c r="M263" s="383"/>
      <c r="N263" s="384"/>
    </row>
    <row r="264" spans="1:14" s="15" customFormat="1" ht="19.5" hidden="1" x14ac:dyDescent="0.25">
      <c r="A264" s="5"/>
      <c r="B264" s="6" t="s">
        <v>11</v>
      </c>
      <c r="C264" s="385" t="s">
        <v>12</v>
      </c>
      <c r="D264" s="386"/>
      <c r="E264" s="386"/>
      <c r="F264" s="386"/>
      <c r="G264" s="386"/>
      <c r="H264" s="386"/>
      <c r="I264" s="386"/>
      <c r="J264" s="386"/>
      <c r="K264" s="387"/>
      <c r="L264" s="387"/>
      <c r="M264" s="387"/>
      <c r="N264" s="388"/>
    </row>
    <row r="265" spans="1:14" s="15" customFormat="1" ht="22.5" hidden="1" customHeight="1" x14ac:dyDescent="0.25">
      <c r="A265" s="354" t="s">
        <v>13</v>
      </c>
      <c r="B265" s="339"/>
      <c r="C265" s="342"/>
      <c r="D265" s="164" t="s">
        <v>14</v>
      </c>
      <c r="E265" s="35">
        <f t="shared" ref="E265:I265" si="160">SUM(E266:E268)</f>
        <v>0</v>
      </c>
      <c r="F265" s="35">
        <f t="shared" si="160"/>
        <v>0</v>
      </c>
      <c r="G265" s="35">
        <f t="shared" si="160"/>
        <v>0</v>
      </c>
      <c r="H265" s="35">
        <f t="shared" si="160"/>
        <v>0</v>
      </c>
      <c r="I265" s="35">
        <f t="shared" si="160"/>
        <v>0</v>
      </c>
      <c r="J265" s="345"/>
      <c r="K265" s="202">
        <f t="shared" ref="K265:M265" si="161">SUM(K266:K268)</f>
        <v>0</v>
      </c>
      <c r="L265" s="202">
        <f t="shared" si="161"/>
        <v>0</v>
      </c>
      <c r="M265" s="35">
        <f t="shared" si="161"/>
        <v>0</v>
      </c>
      <c r="N265" s="40">
        <f>E265+H265+I265+K265+L265+M265</f>
        <v>0</v>
      </c>
    </row>
    <row r="266" spans="1:14" s="15" customFormat="1" ht="23.25" hidden="1" x14ac:dyDescent="0.25">
      <c r="A266" s="355"/>
      <c r="B266" s="340"/>
      <c r="C266" s="343"/>
      <c r="D266" s="165" t="s">
        <v>15</v>
      </c>
      <c r="E266" s="166"/>
      <c r="F266" s="166"/>
      <c r="G266" s="166"/>
      <c r="H266" s="167"/>
      <c r="I266" s="167"/>
      <c r="J266" s="346"/>
      <c r="K266" s="203"/>
      <c r="L266" s="203"/>
      <c r="M266" s="168"/>
      <c r="N266" s="190">
        <f t="shared" ref="N266:N268" si="162">E266+H266+I266+K266+L266+M266</f>
        <v>0</v>
      </c>
    </row>
    <row r="267" spans="1:14" s="15" customFormat="1" ht="23.25" hidden="1" x14ac:dyDescent="0.25">
      <c r="A267" s="355"/>
      <c r="B267" s="340"/>
      <c r="C267" s="343"/>
      <c r="D267" s="165" t="s">
        <v>7</v>
      </c>
      <c r="E267" s="166"/>
      <c r="F267" s="166"/>
      <c r="G267" s="166"/>
      <c r="H267" s="167"/>
      <c r="I267" s="167"/>
      <c r="J267" s="346"/>
      <c r="K267" s="203"/>
      <c r="L267" s="203"/>
      <c r="M267" s="168"/>
      <c r="N267" s="190">
        <f t="shared" si="162"/>
        <v>0</v>
      </c>
    </row>
    <row r="268" spans="1:14" s="15" customFormat="1" ht="23.25" hidden="1" x14ac:dyDescent="0.25">
      <c r="A268" s="356"/>
      <c r="B268" s="341"/>
      <c r="C268" s="344"/>
      <c r="D268" s="165" t="s">
        <v>8</v>
      </c>
      <c r="E268" s="166"/>
      <c r="F268" s="166"/>
      <c r="G268" s="166"/>
      <c r="H268" s="167"/>
      <c r="I268" s="167"/>
      <c r="J268" s="347"/>
      <c r="K268" s="203"/>
      <c r="L268" s="203"/>
      <c r="M268" s="168"/>
      <c r="N268" s="190">
        <f t="shared" si="162"/>
        <v>0</v>
      </c>
    </row>
    <row r="269" spans="1:14" s="15" customFormat="1" ht="19.5" hidden="1" x14ac:dyDescent="0.25">
      <c r="A269" s="5"/>
      <c r="B269" s="6" t="s">
        <v>11</v>
      </c>
      <c r="C269" s="385" t="s">
        <v>12</v>
      </c>
      <c r="D269" s="386"/>
      <c r="E269" s="386"/>
      <c r="F269" s="386"/>
      <c r="G269" s="386"/>
      <c r="H269" s="386"/>
      <c r="I269" s="386"/>
      <c r="J269" s="386"/>
      <c r="K269" s="387"/>
      <c r="L269" s="387"/>
      <c r="M269" s="387"/>
      <c r="N269" s="388"/>
    </row>
    <row r="270" spans="1:14" s="15" customFormat="1" ht="22.5" hidden="1" customHeight="1" x14ac:dyDescent="0.25">
      <c r="A270" s="354" t="s">
        <v>21</v>
      </c>
      <c r="B270" s="339"/>
      <c r="C270" s="342"/>
      <c r="D270" s="164" t="s">
        <v>14</v>
      </c>
      <c r="E270" s="35">
        <f t="shared" ref="E270:I270" si="163">SUM(E271:E273)</f>
        <v>0</v>
      </c>
      <c r="F270" s="35">
        <f t="shared" si="163"/>
        <v>0</v>
      </c>
      <c r="G270" s="35">
        <f t="shared" si="163"/>
        <v>0</v>
      </c>
      <c r="H270" s="35">
        <f t="shared" si="163"/>
        <v>0</v>
      </c>
      <c r="I270" s="35">
        <f t="shared" si="163"/>
        <v>0</v>
      </c>
      <c r="J270" s="345"/>
      <c r="K270" s="202">
        <f t="shared" ref="K270:M270" si="164">SUM(K271:K273)</f>
        <v>0</v>
      </c>
      <c r="L270" s="202">
        <f t="shared" si="164"/>
        <v>0</v>
      </c>
      <c r="M270" s="35">
        <f t="shared" si="164"/>
        <v>0</v>
      </c>
      <c r="N270" s="40">
        <f>E270+H270+I270+K270+L270+M270</f>
        <v>0</v>
      </c>
    </row>
    <row r="271" spans="1:14" s="15" customFormat="1" ht="23.25" hidden="1" x14ac:dyDescent="0.25">
      <c r="A271" s="355"/>
      <c r="B271" s="340"/>
      <c r="C271" s="343"/>
      <c r="D271" s="165" t="s">
        <v>15</v>
      </c>
      <c r="E271" s="166"/>
      <c r="F271" s="166"/>
      <c r="G271" s="166"/>
      <c r="H271" s="167"/>
      <c r="I271" s="167"/>
      <c r="J271" s="346"/>
      <c r="K271" s="203"/>
      <c r="L271" s="203"/>
      <c r="M271" s="168"/>
      <c r="N271" s="190">
        <f t="shared" ref="N271:N273" si="165">E271+H271+I271+K271+L271+M271</f>
        <v>0</v>
      </c>
    </row>
    <row r="272" spans="1:14" s="15" customFormat="1" ht="23.25" hidden="1" x14ac:dyDescent="0.25">
      <c r="A272" s="355"/>
      <c r="B272" s="340"/>
      <c r="C272" s="343"/>
      <c r="D272" s="165" t="s">
        <v>7</v>
      </c>
      <c r="E272" s="166"/>
      <c r="F272" s="166"/>
      <c r="G272" s="166"/>
      <c r="H272" s="167"/>
      <c r="I272" s="167"/>
      <c r="J272" s="346"/>
      <c r="K272" s="203"/>
      <c r="L272" s="203"/>
      <c r="M272" s="168"/>
      <c r="N272" s="190">
        <f t="shared" si="165"/>
        <v>0</v>
      </c>
    </row>
    <row r="273" spans="1:14" s="15" customFormat="1" ht="23.25" hidden="1" x14ac:dyDescent="0.25">
      <c r="A273" s="355"/>
      <c r="B273" s="341"/>
      <c r="C273" s="343"/>
      <c r="D273" s="165" t="s">
        <v>8</v>
      </c>
      <c r="E273" s="166"/>
      <c r="F273" s="166"/>
      <c r="G273" s="166"/>
      <c r="H273" s="167"/>
      <c r="I273" s="167"/>
      <c r="J273" s="347"/>
      <c r="K273" s="203"/>
      <c r="L273" s="203"/>
      <c r="M273" s="168"/>
      <c r="N273" s="190">
        <f t="shared" si="165"/>
        <v>0</v>
      </c>
    </row>
    <row r="274" spans="1:14" s="15" customFormat="1" hidden="1" thickBot="1" x14ac:dyDescent="0.3">
      <c r="A274" s="41" t="s">
        <v>20</v>
      </c>
      <c r="B274" s="42"/>
      <c r="C274" s="43"/>
      <c r="D274" s="44"/>
      <c r="E274" s="169"/>
      <c r="F274" s="169"/>
      <c r="G274" s="169"/>
      <c r="H274" s="169"/>
      <c r="I274" s="169"/>
      <c r="J274" s="170"/>
      <c r="K274" s="204"/>
      <c r="L274" s="204"/>
      <c r="M274" s="171"/>
      <c r="N274" s="172"/>
    </row>
    <row r="275" spans="1:14" s="15" customFormat="1" ht="21" hidden="1" customHeight="1" thickBot="1" x14ac:dyDescent="0.3">
      <c r="A275" s="359" t="s">
        <v>25</v>
      </c>
      <c r="B275" s="360"/>
      <c r="C275" s="360"/>
      <c r="D275" s="360"/>
      <c r="E275" s="360"/>
      <c r="F275" s="360"/>
      <c r="G275" s="360"/>
      <c r="H275" s="360"/>
      <c r="I275" s="360"/>
      <c r="J275" s="360"/>
      <c r="K275" s="360"/>
      <c r="L275" s="360"/>
      <c r="M275" s="360"/>
      <c r="N275" s="361"/>
    </row>
    <row r="276" spans="1:14" s="15" customFormat="1" ht="19.5" hidden="1" x14ac:dyDescent="0.25">
      <c r="A276" s="7"/>
      <c r="B276" s="8" t="s">
        <v>11</v>
      </c>
      <c r="C276" s="434" t="s">
        <v>12</v>
      </c>
      <c r="D276" s="434"/>
      <c r="E276" s="434"/>
      <c r="F276" s="434"/>
      <c r="G276" s="434"/>
      <c r="H276" s="434"/>
      <c r="I276" s="434"/>
      <c r="J276" s="434"/>
      <c r="K276" s="387"/>
      <c r="L276" s="387"/>
      <c r="M276" s="387"/>
      <c r="N276" s="388"/>
    </row>
    <row r="277" spans="1:14" s="15" customFormat="1" ht="22.5" hidden="1" customHeight="1" x14ac:dyDescent="0.25">
      <c r="A277" s="355" t="s">
        <v>13</v>
      </c>
      <c r="B277" s="339"/>
      <c r="C277" s="368"/>
      <c r="D277" s="164" t="s">
        <v>14</v>
      </c>
      <c r="E277" s="35">
        <f t="shared" ref="E277:I277" si="166">SUM(E278:E280)</f>
        <v>0</v>
      </c>
      <c r="F277" s="35">
        <f t="shared" si="166"/>
        <v>0</v>
      </c>
      <c r="G277" s="35">
        <f t="shared" si="166"/>
        <v>0</v>
      </c>
      <c r="H277" s="35">
        <f t="shared" si="166"/>
        <v>0</v>
      </c>
      <c r="I277" s="35">
        <f t="shared" si="166"/>
        <v>0</v>
      </c>
      <c r="J277" s="345"/>
      <c r="K277" s="202">
        <f t="shared" ref="K277:M277" si="167">SUM(K278:K280)</f>
        <v>0</v>
      </c>
      <c r="L277" s="202">
        <f t="shared" si="167"/>
        <v>0</v>
      </c>
      <c r="M277" s="35">
        <f t="shared" si="167"/>
        <v>0</v>
      </c>
      <c r="N277" s="40">
        <f>E277+H277+I277+K277+L277+M277</f>
        <v>0</v>
      </c>
    </row>
    <row r="278" spans="1:14" s="15" customFormat="1" ht="23.25" hidden="1" x14ac:dyDescent="0.25">
      <c r="A278" s="355"/>
      <c r="B278" s="340"/>
      <c r="C278" s="369"/>
      <c r="D278" s="165" t="s">
        <v>15</v>
      </c>
      <c r="E278" s="166"/>
      <c r="F278" s="166"/>
      <c r="G278" s="166"/>
      <c r="H278" s="167"/>
      <c r="I278" s="167"/>
      <c r="J278" s="346"/>
      <c r="K278" s="203"/>
      <c r="L278" s="203"/>
      <c r="M278" s="168"/>
      <c r="N278" s="190">
        <f t="shared" ref="N278:N280" si="168">E278+H278+I278+K278+L278+M278</f>
        <v>0</v>
      </c>
    </row>
    <row r="279" spans="1:14" s="15" customFormat="1" ht="23.25" hidden="1" x14ac:dyDescent="0.25">
      <c r="A279" s="355"/>
      <c r="B279" s="340"/>
      <c r="C279" s="369"/>
      <c r="D279" s="165" t="s">
        <v>7</v>
      </c>
      <c r="E279" s="166"/>
      <c r="F279" s="166"/>
      <c r="G279" s="166"/>
      <c r="H279" s="167"/>
      <c r="I279" s="167"/>
      <c r="J279" s="346"/>
      <c r="K279" s="203"/>
      <c r="L279" s="203"/>
      <c r="M279" s="168"/>
      <c r="N279" s="190">
        <f t="shared" si="168"/>
        <v>0</v>
      </c>
    </row>
    <row r="280" spans="1:14" s="15" customFormat="1" ht="23.25" hidden="1" x14ac:dyDescent="0.25">
      <c r="A280" s="355"/>
      <c r="B280" s="340"/>
      <c r="C280" s="369"/>
      <c r="D280" s="165" t="s">
        <v>8</v>
      </c>
      <c r="E280" s="166"/>
      <c r="F280" s="166"/>
      <c r="G280" s="166"/>
      <c r="H280" s="167"/>
      <c r="I280" s="167"/>
      <c r="J280" s="347"/>
      <c r="K280" s="203"/>
      <c r="L280" s="203"/>
      <c r="M280" s="168"/>
      <c r="N280" s="190">
        <f t="shared" si="168"/>
        <v>0</v>
      </c>
    </row>
    <row r="281" spans="1:14" s="15" customFormat="1" ht="40.5" hidden="1" x14ac:dyDescent="0.25">
      <c r="A281" s="372" t="str">
        <f>E262</f>
        <v>XII</v>
      </c>
      <c r="B281" s="34" t="s">
        <v>31</v>
      </c>
      <c r="C281" s="374"/>
      <c r="D281" s="19" t="s">
        <v>6</v>
      </c>
      <c r="E281" s="173">
        <f>E282+E283+E284</f>
        <v>0</v>
      </c>
      <c r="F281" s="173">
        <f t="shared" ref="F281:I281" si="169">F282+F283+F284</f>
        <v>0</v>
      </c>
      <c r="G281" s="173">
        <f t="shared" si="169"/>
        <v>0</v>
      </c>
      <c r="H281" s="173">
        <f t="shared" si="169"/>
        <v>0</v>
      </c>
      <c r="I281" s="173">
        <f t="shared" si="169"/>
        <v>0</v>
      </c>
      <c r="J281" s="376"/>
      <c r="K281" s="200">
        <f t="shared" ref="K281:M281" si="170">K282+K283+K284</f>
        <v>0</v>
      </c>
      <c r="L281" s="200">
        <f t="shared" si="170"/>
        <v>0</v>
      </c>
      <c r="M281" s="173">
        <f t="shared" si="170"/>
        <v>0</v>
      </c>
      <c r="N281" s="174">
        <f>N282+N283+N284</f>
        <v>0</v>
      </c>
    </row>
    <row r="282" spans="1:14" s="15" customFormat="1" ht="20.25" hidden="1" customHeight="1" x14ac:dyDescent="0.25">
      <c r="A282" s="372"/>
      <c r="B282" s="379" t="str">
        <f>F262</f>
        <v>МЕЖДУНАРОДНАЯ КООПЕРАЦИЯ И ЭКСПОРТ</v>
      </c>
      <c r="C282" s="374"/>
      <c r="D282" s="20" t="s">
        <v>15</v>
      </c>
      <c r="E282" s="175"/>
      <c r="F282" s="175"/>
      <c r="G282" s="175"/>
      <c r="H282" s="175"/>
      <c r="I282" s="175"/>
      <c r="J282" s="377"/>
      <c r="K282" s="201"/>
      <c r="L282" s="201"/>
      <c r="M282" s="176"/>
      <c r="N282" s="245">
        <f t="shared" ref="N282:N284" si="171">E282+H282+I282+K282+L282+M282</f>
        <v>0</v>
      </c>
    </row>
    <row r="283" spans="1:14" s="15" customFormat="1" ht="20.25" hidden="1" customHeight="1" x14ac:dyDescent="0.25">
      <c r="A283" s="372"/>
      <c r="B283" s="380"/>
      <c r="C283" s="374"/>
      <c r="D283" s="20" t="s">
        <v>7</v>
      </c>
      <c r="E283" s="175"/>
      <c r="F283" s="175"/>
      <c r="G283" s="175"/>
      <c r="H283" s="175"/>
      <c r="I283" s="175"/>
      <c r="J283" s="377"/>
      <c r="K283" s="201"/>
      <c r="L283" s="201"/>
      <c r="M283" s="176"/>
      <c r="N283" s="245">
        <f t="shared" si="171"/>
        <v>0</v>
      </c>
    </row>
    <row r="284" spans="1:14" s="15" customFormat="1" ht="21" hidden="1" customHeight="1" thickBot="1" x14ac:dyDescent="0.3">
      <c r="A284" s="373"/>
      <c r="B284" s="381"/>
      <c r="C284" s="375"/>
      <c r="D284" s="282" t="s">
        <v>8</v>
      </c>
      <c r="E284" s="283"/>
      <c r="F284" s="283"/>
      <c r="G284" s="283"/>
      <c r="H284" s="283"/>
      <c r="I284" s="283"/>
      <c r="J284" s="378"/>
      <c r="K284" s="289"/>
      <c r="L284" s="289"/>
      <c r="M284" s="284"/>
      <c r="N284" s="285">
        <f t="shared" si="171"/>
        <v>0</v>
      </c>
    </row>
    <row r="285" spans="1:14" s="15" customFormat="1" ht="15" x14ac:dyDescent="0.25">
      <c r="K285" s="205"/>
    </row>
    <row r="286" spans="1:14" s="15" customFormat="1" ht="15" x14ac:dyDescent="0.25">
      <c r="K286" s="205"/>
    </row>
    <row r="287" spans="1:14" s="15" customFormat="1" ht="15" x14ac:dyDescent="0.25">
      <c r="K287" s="205"/>
    </row>
    <row r="288" spans="1:14" s="15" customFormat="1" ht="18" customHeight="1" thickBot="1" x14ac:dyDescent="0.3">
      <c r="K288" s="205"/>
    </row>
    <row r="289" spans="1:15" ht="49.5" customHeight="1" thickBot="1" x14ac:dyDescent="0.3">
      <c r="A289" s="429" t="s">
        <v>73</v>
      </c>
      <c r="B289" s="430"/>
      <c r="C289" s="430"/>
      <c r="D289" s="430"/>
      <c r="E289" s="430"/>
      <c r="F289" s="430"/>
      <c r="G289" s="430"/>
      <c r="H289" s="430"/>
      <c r="I289" s="430"/>
      <c r="J289" s="430"/>
      <c r="K289" s="430"/>
      <c r="L289" s="430"/>
      <c r="M289" s="430"/>
      <c r="N289" s="431"/>
    </row>
    <row r="290" spans="1:15" s="13" customFormat="1" ht="7.5" customHeight="1" thickBot="1" x14ac:dyDescent="0.3">
      <c r="A290" s="241"/>
      <c r="B290" s="29"/>
      <c r="C290" s="29"/>
      <c r="D290" s="29"/>
      <c r="E290" s="29"/>
      <c r="F290" s="29"/>
      <c r="G290" s="29"/>
      <c r="H290" s="29"/>
      <c r="I290" s="29"/>
      <c r="J290" s="29"/>
      <c r="K290" s="206"/>
      <c r="L290" s="29"/>
      <c r="M290" s="29"/>
      <c r="N290" s="242"/>
    </row>
    <row r="291" spans="1:15" s="18" customFormat="1" ht="22.5" customHeight="1" x14ac:dyDescent="0.3">
      <c r="A291" s="426"/>
      <c r="B291" s="406" t="s">
        <v>29</v>
      </c>
      <c r="C291" s="423"/>
      <c r="D291" s="280" t="s">
        <v>6</v>
      </c>
      <c r="E291" s="38">
        <f>SUM(E292:E294)</f>
        <v>6.5446559999999998</v>
      </c>
      <c r="F291" s="38">
        <f t="shared" ref="F291:K291" si="172">SUM(F292:F294)</f>
        <v>6.5446559999999998</v>
      </c>
      <c r="G291" s="38">
        <f t="shared" si="172"/>
        <v>6.5446559999999998</v>
      </c>
      <c r="H291" s="38">
        <f>SUM(H292:H294)</f>
        <v>0.46465600000000001</v>
      </c>
      <c r="I291" s="38">
        <f t="shared" si="172"/>
        <v>0.46152100000000001</v>
      </c>
      <c r="J291" s="447"/>
      <c r="K291" s="288">
        <f t="shared" si="172"/>
        <v>0.57799999999999996</v>
      </c>
      <c r="L291" s="288">
        <f t="shared" ref="L291" si="173">SUM(L292:L294)</f>
        <v>0.4879</v>
      </c>
      <c r="M291" s="38">
        <f>SUM(M292:M294)</f>
        <v>0</v>
      </c>
      <c r="N291" s="39">
        <f>SUM(N292:N294)</f>
        <v>8.5367329999999999</v>
      </c>
      <c r="O291" s="333"/>
    </row>
    <row r="292" spans="1:15" s="18" customFormat="1" ht="22.5" customHeight="1" x14ac:dyDescent="0.3">
      <c r="A292" s="427"/>
      <c r="B292" s="407"/>
      <c r="C292" s="424"/>
      <c r="D292" s="28" t="s">
        <v>15</v>
      </c>
      <c r="E292" s="45">
        <f>E296+E300+E304</f>
        <v>0.42499999999999999</v>
      </c>
      <c r="F292" s="45">
        <f t="shared" ref="F292:I292" si="174">F296+F300+F304</f>
        <v>0.42499999999999999</v>
      </c>
      <c r="G292" s="45">
        <f t="shared" si="174"/>
        <v>0.42499999999999999</v>
      </c>
      <c r="H292" s="45">
        <f t="shared" si="174"/>
        <v>0.40500000000000003</v>
      </c>
      <c r="I292" s="45">
        <f t="shared" si="174"/>
        <v>0.40200000000000002</v>
      </c>
      <c r="J292" s="448"/>
      <c r="K292" s="201">
        <f>K296+K300+K304</f>
        <v>0.41499999999999998</v>
      </c>
      <c r="L292" s="201">
        <f>L296+L300+L304</f>
        <v>0.42499999999999999</v>
      </c>
      <c r="M292" s="45">
        <f>M296+M300+M304</f>
        <v>0</v>
      </c>
      <c r="N292" s="245">
        <f>E292+H292+I292+K292+L292+M292</f>
        <v>2.0720000000000001</v>
      </c>
      <c r="O292" s="333"/>
    </row>
    <row r="293" spans="1:15" s="18" customFormat="1" ht="22.5" customHeight="1" x14ac:dyDescent="0.3">
      <c r="A293" s="427"/>
      <c r="B293" s="407"/>
      <c r="C293" s="424"/>
      <c r="D293" s="28" t="s">
        <v>7</v>
      </c>
      <c r="E293" s="45">
        <f t="shared" ref="E293:I294" si="175">E297+E301+E305</f>
        <v>6.0549999999999997</v>
      </c>
      <c r="F293" s="45">
        <f t="shared" si="175"/>
        <v>6.0549999999999997</v>
      </c>
      <c r="G293" s="45">
        <f t="shared" si="175"/>
        <v>6.0549999999999997</v>
      </c>
      <c r="H293" s="45">
        <f t="shared" si="175"/>
        <v>5.5E-2</v>
      </c>
      <c r="I293" s="45">
        <f t="shared" si="175"/>
        <v>5.4899999999999997E-2</v>
      </c>
      <c r="J293" s="448"/>
      <c r="K293" s="201">
        <f t="shared" ref="K293:M294" si="176">K297+K301+K305</f>
        <v>5.6000000000000001E-2</v>
      </c>
      <c r="L293" s="201">
        <f t="shared" si="176"/>
        <v>5.8000000000000003E-2</v>
      </c>
      <c r="M293" s="45">
        <f t="shared" si="176"/>
        <v>0</v>
      </c>
      <c r="N293" s="245">
        <f>E293+H293+I293+K293+L293+M293</f>
        <v>6.2788999999999993</v>
      </c>
      <c r="O293" s="333"/>
    </row>
    <row r="294" spans="1:15" s="18" customFormat="1" ht="22.5" customHeight="1" thickBot="1" x14ac:dyDescent="0.35">
      <c r="A294" s="428"/>
      <c r="B294" s="408"/>
      <c r="C294" s="425"/>
      <c r="D294" s="286" t="s">
        <v>8</v>
      </c>
      <c r="E294" s="45">
        <f t="shared" si="175"/>
        <v>6.4655999999999991E-2</v>
      </c>
      <c r="F294" s="45">
        <f t="shared" si="175"/>
        <v>6.4655999999999991E-2</v>
      </c>
      <c r="G294" s="45">
        <f t="shared" si="175"/>
        <v>6.4655999999999991E-2</v>
      </c>
      <c r="H294" s="45">
        <f t="shared" si="175"/>
        <v>4.6560000000000004E-3</v>
      </c>
      <c r="I294" s="45">
        <f t="shared" si="175"/>
        <v>4.6210000000000001E-3</v>
      </c>
      <c r="J294" s="449"/>
      <c r="K294" s="201">
        <f t="shared" si="176"/>
        <v>0.107</v>
      </c>
      <c r="L294" s="201">
        <f t="shared" si="176"/>
        <v>4.8999999999999998E-3</v>
      </c>
      <c r="M294" s="45">
        <f t="shared" si="176"/>
        <v>0</v>
      </c>
      <c r="N294" s="285">
        <f>E294+H294+I294+K294+L294+M294</f>
        <v>0.18583299999999997</v>
      </c>
      <c r="O294" s="333"/>
    </row>
    <row r="295" spans="1:15" ht="22.5" customHeight="1" x14ac:dyDescent="0.25">
      <c r="A295" s="442" t="s">
        <v>26</v>
      </c>
      <c r="B295" s="446" t="s">
        <v>107</v>
      </c>
      <c r="C295" s="441"/>
      <c r="D295" s="164" t="s">
        <v>14</v>
      </c>
      <c r="E295" s="35">
        <f>SUM(E296:E298)</f>
        <v>0.48465599999999998</v>
      </c>
      <c r="F295" s="35">
        <f>SUM(F296:F298)</f>
        <v>0.48465599999999998</v>
      </c>
      <c r="G295" s="35">
        <f t="shared" ref="G295:I295" si="177">SUM(G296:G298)</f>
        <v>0.48465599999999998</v>
      </c>
      <c r="H295" s="35">
        <f t="shared" si="177"/>
        <v>0.46465600000000001</v>
      </c>
      <c r="I295" s="35">
        <f t="shared" si="177"/>
        <v>0.46152100000000001</v>
      </c>
      <c r="J295" s="345" t="s">
        <v>120</v>
      </c>
      <c r="K295" s="202">
        <f t="shared" ref="K295:M295" si="178">SUM(K296:K298)</f>
        <v>0.57799999999999996</v>
      </c>
      <c r="L295" s="202">
        <f t="shared" si="178"/>
        <v>0.4879</v>
      </c>
      <c r="M295" s="35">
        <f t="shared" si="178"/>
        <v>0</v>
      </c>
      <c r="N295" s="40">
        <f>E295+H295+I295+K295+L295+M295</f>
        <v>2.4767330000000003</v>
      </c>
    </row>
    <row r="296" spans="1:15" ht="23.25" x14ac:dyDescent="0.25">
      <c r="A296" s="443"/>
      <c r="B296" s="436"/>
      <c r="C296" s="439"/>
      <c r="D296" s="165" t="s">
        <v>15</v>
      </c>
      <c r="E296" s="166">
        <v>0.42499999999999999</v>
      </c>
      <c r="F296" s="166">
        <v>0.42499999999999999</v>
      </c>
      <c r="G296" s="166">
        <v>0.42499999999999999</v>
      </c>
      <c r="H296" s="167">
        <v>0.40500000000000003</v>
      </c>
      <c r="I296" s="167">
        <v>0.40200000000000002</v>
      </c>
      <c r="J296" s="346"/>
      <c r="K296" s="203">
        <v>0.41499999999999998</v>
      </c>
      <c r="L296" s="203">
        <v>0.42499999999999999</v>
      </c>
      <c r="M296" s="168"/>
      <c r="N296" s="190">
        <f>E296+H296+I296+K296+L296+M296</f>
        <v>2.0720000000000001</v>
      </c>
    </row>
    <row r="297" spans="1:15" ht="23.25" x14ac:dyDescent="0.25">
      <c r="A297" s="443"/>
      <c r="B297" s="436"/>
      <c r="C297" s="439"/>
      <c r="D297" s="165" t="s">
        <v>7</v>
      </c>
      <c r="E297" s="167">
        <v>5.5E-2</v>
      </c>
      <c r="F297" s="167">
        <v>5.5E-2</v>
      </c>
      <c r="G297" s="167">
        <v>5.5E-2</v>
      </c>
      <c r="H297" s="167">
        <v>5.5E-2</v>
      </c>
      <c r="I297" s="167">
        <v>5.4899999999999997E-2</v>
      </c>
      <c r="J297" s="346"/>
      <c r="K297" s="203">
        <v>5.6000000000000001E-2</v>
      </c>
      <c r="L297" s="203">
        <v>5.8000000000000003E-2</v>
      </c>
      <c r="M297" s="168"/>
      <c r="N297" s="190">
        <f t="shared" ref="N297:N298" si="179">E297+H297+I297+K297+L297+M297</f>
        <v>0.27889999999999998</v>
      </c>
    </row>
    <row r="298" spans="1:15" ht="23.25" x14ac:dyDescent="0.25">
      <c r="A298" s="443"/>
      <c r="B298" s="437"/>
      <c r="C298" s="440"/>
      <c r="D298" s="165" t="s">
        <v>8</v>
      </c>
      <c r="E298" s="332">
        <v>4.6560000000000004E-3</v>
      </c>
      <c r="F298" s="332">
        <v>4.6560000000000004E-3</v>
      </c>
      <c r="G298" s="332">
        <v>4.6560000000000004E-3</v>
      </c>
      <c r="H298" s="332">
        <v>4.6560000000000004E-3</v>
      </c>
      <c r="I298" s="332">
        <v>4.6210000000000001E-3</v>
      </c>
      <c r="J298" s="347"/>
      <c r="K298" s="203">
        <v>0.107</v>
      </c>
      <c r="L298" s="331">
        <v>4.8999999999999998E-3</v>
      </c>
      <c r="M298" s="168"/>
      <c r="N298" s="190">
        <f t="shared" si="179"/>
        <v>0.125833</v>
      </c>
    </row>
    <row r="299" spans="1:15" ht="33" customHeight="1" x14ac:dyDescent="0.25">
      <c r="A299" s="444" t="s">
        <v>27</v>
      </c>
      <c r="B299" s="435" t="s">
        <v>116</v>
      </c>
      <c r="C299" s="439"/>
      <c r="D299" s="164" t="s">
        <v>14</v>
      </c>
      <c r="E299" s="35">
        <f>E300+E301+E302</f>
        <v>3.03</v>
      </c>
      <c r="F299" s="35">
        <f>F300+F301+F302</f>
        <v>3.03</v>
      </c>
      <c r="G299" s="35">
        <f t="shared" ref="G299:I299" si="180">G300+G301+G302</f>
        <v>3.03</v>
      </c>
      <c r="H299" s="35">
        <f t="shared" si="180"/>
        <v>0</v>
      </c>
      <c r="I299" s="35">
        <f t="shared" si="180"/>
        <v>0</v>
      </c>
      <c r="J299" s="339" t="s">
        <v>131</v>
      </c>
      <c r="K299" s="202">
        <f t="shared" ref="K299:L299" si="181">SUM(K300:K302)</f>
        <v>0</v>
      </c>
      <c r="L299" s="202">
        <f t="shared" si="181"/>
        <v>0</v>
      </c>
      <c r="M299" s="35">
        <f>SUM(M300:M302)</f>
        <v>0</v>
      </c>
      <c r="N299" s="40">
        <f>E299+H299+I299+K299+L299+M299</f>
        <v>3.03</v>
      </c>
    </row>
    <row r="300" spans="1:15" ht="32.25" customHeight="1" x14ac:dyDescent="0.25">
      <c r="A300" s="443"/>
      <c r="B300" s="436"/>
      <c r="C300" s="439"/>
      <c r="D300" s="165" t="s">
        <v>15</v>
      </c>
      <c r="E300" s="330"/>
      <c r="F300" s="330"/>
      <c r="G300" s="330"/>
      <c r="H300" s="332"/>
      <c r="I300" s="332"/>
      <c r="J300" s="340"/>
      <c r="K300" s="203"/>
      <c r="L300" s="203"/>
      <c r="M300" s="168"/>
      <c r="N300" s="190">
        <f>E300+H300+I300+K300+L300+M300</f>
        <v>0</v>
      </c>
    </row>
    <row r="301" spans="1:15" ht="30.75" customHeight="1" x14ac:dyDescent="0.25">
      <c r="A301" s="443"/>
      <c r="B301" s="436"/>
      <c r="C301" s="439"/>
      <c r="D301" s="165" t="s">
        <v>7</v>
      </c>
      <c r="E301" s="330">
        <v>3</v>
      </c>
      <c r="F301" s="330">
        <v>3</v>
      </c>
      <c r="G301" s="330">
        <v>3</v>
      </c>
      <c r="H301" s="332"/>
      <c r="I301" s="332"/>
      <c r="J301" s="340"/>
      <c r="K301" s="203"/>
      <c r="L301" s="203"/>
      <c r="M301" s="168"/>
      <c r="N301" s="190">
        <f t="shared" ref="N301" si="182">E301+H301+I301+K301+L301+M301</f>
        <v>3</v>
      </c>
    </row>
    <row r="302" spans="1:15" ht="30.75" customHeight="1" x14ac:dyDescent="0.25">
      <c r="A302" s="445"/>
      <c r="B302" s="436"/>
      <c r="C302" s="440"/>
      <c r="D302" s="165" t="s">
        <v>8</v>
      </c>
      <c r="E302" s="330">
        <v>0.03</v>
      </c>
      <c r="F302" s="330">
        <v>0.03</v>
      </c>
      <c r="G302" s="330">
        <v>0.03</v>
      </c>
      <c r="H302" s="332"/>
      <c r="I302" s="332"/>
      <c r="J302" s="340"/>
      <c r="K302" s="203"/>
      <c r="L302" s="203"/>
      <c r="M302" s="168"/>
      <c r="N302" s="190">
        <f>E302+H302+I302+K302+L302+M302</f>
        <v>0.03</v>
      </c>
    </row>
    <row r="303" spans="1:15" ht="57" customHeight="1" x14ac:dyDescent="0.25">
      <c r="A303" s="444" t="s">
        <v>115</v>
      </c>
      <c r="B303" s="435" t="s">
        <v>117</v>
      </c>
      <c r="C303" s="438"/>
      <c r="D303" s="164" t="s">
        <v>14</v>
      </c>
      <c r="E303" s="35">
        <f t="shared" ref="E303:I303" si="183">SUM(E304:E306)</f>
        <v>3.03</v>
      </c>
      <c r="F303" s="35">
        <f t="shared" si="183"/>
        <v>3.03</v>
      </c>
      <c r="G303" s="35">
        <f t="shared" si="183"/>
        <v>3.03</v>
      </c>
      <c r="H303" s="35">
        <f t="shared" si="183"/>
        <v>0</v>
      </c>
      <c r="I303" s="35">
        <f t="shared" si="183"/>
        <v>0</v>
      </c>
      <c r="J303" s="345" t="s">
        <v>141</v>
      </c>
      <c r="K303" s="202">
        <f t="shared" ref="K303:L303" si="184">SUM(K304:K306)</f>
        <v>0</v>
      </c>
      <c r="L303" s="202">
        <f t="shared" si="184"/>
        <v>0</v>
      </c>
      <c r="M303" s="35">
        <f>SUM(M304:M306)</f>
        <v>0</v>
      </c>
      <c r="N303" s="40">
        <f>E303+H303+I303+K303+L303+M303</f>
        <v>3.03</v>
      </c>
    </row>
    <row r="304" spans="1:15" ht="64.5" customHeight="1" x14ac:dyDescent="0.25">
      <c r="A304" s="443"/>
      <c r="B304" s="436"/>
      <c r="C304" s="439"/>
      <c r="D304" s="165" t="s">
        <v>15</v>
      </c>
      <c r="E304" s="166"/>
      <c r="F304" s="166"/>
      <c r="G304" s="166"/>
      <c r="H304" s="167"/>
      <c r="I304" s="167"/>
      <c r="J304" s="346"/>
      <c r="K304" s="203"/>
      <c r="L304" s="203"/>
      <c r="M304" s="168"/>
      <c r="N304" s="190">
        <f>E304+H304+I304+K304+L304+M304</f>
        <v>0</v>
      </c>
    </row>
    <row r="305" spans="1:14" ht="51.75" customHeight="1" x14ac:dyDescent="0.25">
      <c r="A305" s="443"/>
      <c r="B305" s="436"/>
      <c r="C305" s="439"/>
      <c r="D305" s="165" t="s">
        <v>7</v>
      </c>
      <c r="E305" s="330">
        <v>3</v>
      </c>
      <c r="F305" s="166">
        <v>3</v>
      </c>
      <c r="G305" s="166">
        <v>3</v>
      </c>
      <c r="H305" s="167"/>
      <c r="I305" s="167"/>
      <c r="J305" s="346"/>
      <c r="K305" s="203"/>
      <c r="L305" s="203"/>
      <c r="M305" s="168"/>
      <c r="N305" s="190">
        <f t="shared" ref="N305:N306" si="185">E305+H305+I305+K305+L305+M305</f>
        <v>3</v>
      </c>
    </row>
    <row r="306" spans="1:14" ht="68.25" customHeight="1" x14ac:dyDescent="0.25">
      <c r="A306" s="445"/>
      <c r="B306" s="437"/>
      <c r="C306" s="440"/>
      <c r="D306" s="165" t="s">
        <v>8</v>
      </c>
      <c r="E306" s="330">
        <v>0.03</v>
      </c>
      <c r="F306" s="166">
        <v>0.03</v>
      </c>
      <c r="G306" s="166">
        <v>0.03</v>
      </c>
      <c r="H306" s="167"/>
      <c r="I306" s="167"/>
      <c r="J306" s="347"/>
      <c r="K306" s="203"/>
      <c r="L306" s="203"/>
      <c r="M306" s="168"/>
      <c r="N306" s="190">
        <f t="shared" si="185"/>
        <v>0.03</v>
      </c>
    </row>
  </sheetData>
  <mergeCells count="304">
    <mergeCell ref="C269:J269"/>
    <mergeCell ref="K269:N269"/>
    <mergeCell ref="A270:A273"/>
    <mergeCell ref="B270:B273"/>
    <mergeCell ref="C270:C273"/>
    <mergeCell ref="J270:J273"/>
    <mergeCell ref="J281:J284"/>
    <mergeCell ref="B282:B284"/>
    <mergeCell ref="A275:N275"/>
    <mergeCell ref="C276:J276"/>
    <mergeCell ref="K276:N276"/>
    <mergeCell ref="A277:A280"/>
    <mergeCell ref="B277:B280"/>
    <mergeCell ref="J277:J280"/>
    <mergeCell ref="C277:C280"/>
    <mergeCell ref="C208:C211"/>
    <mergeCell ref="C207:J207"/>
    <mergeCell ref="K207:N207"/>
    <mergeCell ref="A208:A211"/>
    <mergeCell ref="B208:B211"/>
    <mergeCell ref="C265:C268"/>
    <mergeCell ref="J265:J268"/>
    <mergeCell ref="A258:A261"/>
    <mergeCell ref="C258:C261"/>
    <mergeCell ref="J258:J261"/>
    <mergeCell ref="B259:B261"/>
    <mergeCell ref="A263:N263"/>
    <mergeCell ref="J208:J211"/>
    <mergeCell ref="B238:B241"/>
    <mergeCell ref="C238:C241"/>
    <mergeCell ref="A223:A226"/>
    <mergeCell ref="C223:C226"/>
    <mergeCell ref="C229:J229"/>
    <mergeCell ref="C253:J253"/>
    <mergeCell ref="K253:N253"/>
    <mergeCell ref="A254:A257"/>
    <mergeCell ref="B254:B257"/>
    <mergeCell ref="C254:C257"/>
    <mergeCell ref="B234:B237"/>
    <mergeCell ref="A299:A302"/>
    <mergeCell ref="B299:B302"/>
    <mergeCell ref="C299:C302"/>
    <mergeCell ref="J299:J302"/>
    <mergeCell ref="K229:N229"/>
    <mergeCell ref="A230:A233"/>
    <mergeCell ref="B230:B233"/>
    <mergeCell ref="C230:C233"/>
    <mergeCell ref="J230:J233"/>
    <mergeCell ref="A244:A247"/>
    <mergeCell ref="B244:B247"/>
    <mergeCell ref="J244:J247"/>
    <mergeCell ref="C244:C247"/>
    <mergeCell ref="A248:A251"/>
    <mergeCell ref="C248:C251"/>
    <mergeCell ref="J254:J257"/>
    <mergeCell ref="C264:J264"/>
    <mergeCell ref="K264:N264"/>
    <mergeCell ref="A265:A268"/>
    <mergeCell ref="B265:B268"/>
    <mergeCell ref="J248:J251"/>
    <mergeCell ref="B249:B251"/>
    <mergeCell ref="A281:A284"/>
    <mergeCell ref="C281:C284"/>
    <mergeCell ref="A206:N206"/>
    <mergeCell ref="J186:J189"/>
    <mergeCell ref="C178:J178"/>
    <mergeCell ref="K178:N178"/>
    <mergeCell ref="A179:A182"/>
    <mergeCell ref="B179:B182"/>
    <mergeCell ref="C179:C182"/>
    <mergeCell ref="J179:J182"/>
    <mergeCell ref="C186:C189"/>
    <mergeCell ref="K196:N196"/>
    <mergeCell ref="A186:A189"/>
    <mergeCell ref="B186:B189"/>
    <mergeCell ref="C185:J185"/>
    <mergeCell ref="K185:N185"/>
    <mergeCell ref="C167:C170"/>
    <mergeCell ref="B63:B66"/>
    <mergeCell ref="A36:A37"/>
    <mergeCell ref="A38:A39"/>
    <mergeCell ref="A40:A41"/>
    <mergeCell ref="A42:A43"/>
    <mergeCell ref="A35:N35"/>
    <mergeCell ref="C173:J173"/>
    <mergeCell ref="K173:N173"/>
    <mergeCell ref="C63:C66"/>
    <mergeCell ref="J63:J66"/>
    <mergeCell ref="B90:B93"/>
    <mergeCell ref="C90:C93"/>
    <mergeCell ref="A135:A138"/>
    <mergeCell ref="B135:B138"/>
    <mergeCell ref="C135:C138"/>
    <mergeCell ref="B151:B154"/>
    <mergeCell ref="C151:C154"/>
    <mergeCell ref="A99:N99"/>
    <mergeCell ref="B101:B104"/>
    <mergeCell ref="C101:C104"/>
    <mergeCell ref="K94:N94"/>
    <mergeCell ref="A95:A98"/>
    <mergeCell ref="K123:N123"/>
    <mergeCell ref="A174:A177"/>
    <mergeCell ref="B174:B177"/>
    <mergeCell ref="C174:C177"/>
    <mergeCell ref="J174:J177"/>
    <mergeCell ref="A167:A170"/>
    <mergeCell ref="A172:N172"/>
    <mergeCell ref="C234:C237"/>
    <mergeCell ref="J234:J237"/>
    <mergeCell ref="A234:A237"/>
    <mergeCell ref="A201:A204"/>
    <mergeCell ref="B201:B204"/>
    <mergeCell ref="C201:C204"/>
    <mergeCell ref="J201:J204"/>
    <mergeCell ref="C196:J196"/>
    <mergeCell ref="A197:A200"/>
    <mergeCell ref="B197:B200"/>
    <mergeCell ref="C197:C200"/>
    <mergeCell ref="J197:J200"/>
    <mergeCell ref="A190:A193"/>
    <mergeCell ref="C190:C193"/>
    <mergeCell ref="J190:J193"/>
    <mergeCell ref="B191:B193"/>
    <mergeCell ref="A195:N195"/>
    <mergeCell ref="A184:N184"/>
    <mergeCell ref="A242:N242"/>
    <mergeCell ref="C243:J243"/>
    <mergeCell ref="C218:J218"/>
    <mergeCell ref="K218:N218"/>
    <mergeCell ref="A219:A222"/>
    <mergeCell ref="B219:B222"/>
    <mergeCell ref="C219:C222"/>
    <mergeCell ref="J219:J222"/>
    <mergeCell ref="A212:A215"/>
    <mergeCell ref="C212:C215"/>
    <mergeCell ref="J212:J215"/>
    <mergeCell ref="B213:B215"/>
    <mergeCell ref="A217:N217"/>
    <mergeCell ref="J223:J226"/>
    <mergeCell ref="B224:B226"/>
    <mergeCell ref="A228:N228"/>
    <mergeCell ref="K243:N243"/>
    <mergeCell ref="A238:A241"/>
    <mergeCell ref="J238:J241"/>
    <mergeCell ref="J167:J170"/>
    <mergeCell ref="B168:B170"/>
    <mergeCell ref="C128:C131"/>
    <mergeCell ref="J128:J131"/>
    <mergeCell ref="B129:B131"/>
    <mergeCell ref="A133:N133"/>
    <mergeCell ref="A163:A166"/>
    <mergeCell ref="B163:B166"/>
    <mergeCell ref="J163:J166"/>
    <mergeCell ref="A159:A162"/>
    <mergeCell ref="B159:B162"/>
    <mergeCell ref="C159:C162"/>
    <mergeCell ref="C163:C166"/>
    <mergeCell ref="A155:A158"/>
    <mergeCell ref="B155:B158"/>
    <mergeCell ref="C155:C158"/>
    <mergeCell ref="J155:J158"/>
    <mergeCell ref="K134:N134"/>
    <mergeCell ref="J151:J154"/>
    <mergeCell ref="A151:A154"/>
    <mergeCell ref="A139:A142"/>
    <mergeCell ref="B139:B142"/>
    <mergeCell ref="J139:J142"/>
    <mergeCell ref="C139:C142"/>
    <mergeCell ref="B303:B306"/>
    <mergeCell ref="C303:C306"/>
    <mergeCell ref="J303:J306"/>
    <mergeCell ref="C295:C298"/>
    <mergeCell ref="A295:A298"/>
    <mergeCell ref="A303:A306"/>
    <mergeCell ref="A117:A120"/>
    <mergeCell ref="C117:C120"/>
    <mergeCell ref="J117:J120"/>
    <mergeCell ref="B118:B120"/>
    <mergeCell ref="C134:J134"/>
    <mergeCell ref="A128:A131"/>
    <mergeCell ref="B295:B298"/>
    <mergeCell ref="C291:C294"/>
    <mergeCell ref="A122:N122"/>
    <mergeCell ref="J295:J298"/>
    <mergeCell ref="C123:J123"/>
    <mergeCell ref="J291:J294"/>
    <mergeCell ref="J135:J138"/>
    <mergeCell ref="A124:A127"/>
    <mergeCell ref="B124:B127"/>
    <mergeCell ref="C124:C127"/>
    <mergeCell ref="J124:J127"/>
    <mergeCell ref="J159:J162"/>
    <mergeCell ref="A22:A25"/>
    <mergeCell ref="J26:J29"/>
    <mergeCell ref="J30:J33"/>
    <mergeCell ref="B31:B33"/>
    <mergeCell ref="B26:B29"/>
    <mergeCell ref="B95:B98"/>
    <mergeCell ref="C95:C98"/>
    <mergeCell ref="B75:B78"/>
    <mergeCell ref="C75:C78"/>
    <mergeCell ref="J75:J78"/>
    <mergeCell ref="A63:A66"/>
    <mergeCell ref="A83:A86"/>
    <mergeCell ref="C83:C86"/>
    <mergeCell ref="J83:J86"/>
    <mergeCell ref="C89:J89"/>
    <mergeCell ref="J95:J98"/>
    <mergeCell ref="J90:J93"/>
    <mergeCell ref="C94:J94"/>
    <mergeCell ref="B51:B54"/>
    <mergeCell ref="C26:C29"/>
    <mergeCell ref="C71:C74"/>
    <mergeCell ref="J71:J74"/>
    <mergeCell ref="A75:A78"/>
    <mergeCell ref="B291:B294"/>
    <mergeCell ref="A291:A294"/>
    <mergeCell ref="A30:A33"/>
    <mergeCell ref="C30:C33"/>
    <mergeCell ref="A289:N289"/>
    <mergeCell ref="A44:N44"/>
    <mergeCell ref="C45:J45"/>
    <mergeCell ref="K45:N45"/>
    <mergeCell ref="A46:A49"/>
    <mergeCell ref="B46:B49"/>
    <mergeCell ref="C46:C49"/>
    <mergeCell ref="J46:J49"/>
    <mergeCell ref="C50:J50"/>
    <mergeCell ref="K100:N100"/>
    <mergeCell ref="J107:J110"/>
    <mergeCell ref="C100:J100"/>
    <mergeCell ref="A107:A110"/>
    <mergeCell ref="B107:B110"/>
    <mergeCell ref="A101:A104"/>
    <mergeCell ref="A105:N105"/>
    <mergeCell ref="C106:J106"/>
    <mergeCell ref="K106:N106"/>
    <mergeCell ref="J101:J104"/>
    <mergeCell ref="C107:C110"/>
    <mergeCell ref="K50:N50"/>
    <mergeCell ref="K2:N2"/>
    <mergeCell ref="K17:N17"/>
    <mergeCell ref="A16:N16"/>
    <mergeCell ref="A18:A21"/>
    <mergeCell ref="C18:C21"/>
    <mergeCell ref="C22:C25"/>
    <mergeCell ref="C17:J17"/>
    <mergeCell ref="B22:B25"/>
    <mergeCell ref="A2:J2"/>
    <mergeCell ref="C3:D3"/>
    <mergeCell ref="E3:I3"/>
    <mergeCell ref="J3:J4"/>
    <mergeCell ref="J5:J8"/>
    <mergeCell ref="J10:J13"/>
    <mergeCell ref="J22:J25"/>
    <mergeCell ref="B10:B13"/>
    <mergeCell ref="N3:N4"/>
    <mergeCell ref="A5:A8"/>
    <mergeCell ref="B5:B8"/>
    <mergeCell ref="C5:C8"/>
    <mergeCell ref="J18:J21"/>
    <mergeCell ref="C10:C13"/>
    <mergeCell ref="A10:A13"/>
    <mergeCell ref="K3:L3"/>
    <mergeCell ref="B18:B21"/>
    <mergeCell ref="A111:N111"/>
    <mergeCell ref="C112:J112"/>
    <mergeCell ref="K112:N112"/>
    <mergeCell ref="A113:A116"/>
    <mergeCell ref="B113:B116"/>
    <mergeCell ref="C113:C116"/>
    <mergeCell ref="J113:J116"/>
    <mergeCell ref="C51:C54"/>
    <mergeCell ref="J51:J54"/>
    <mergeCell ref="A56:A59"/>
    <mergeCell ref="C56:C59"/>
    <mergeCell ref="J56:J59"/>
    <mergeCell ref="B57:B59"/>
    <mergeCell ref="A61:N61"/>
    <mergeCell ref="C62:J62"/>
    <mergeCell ref="K62:N62"/>
    <mergeCell ref="K89:N89"/>
    <mergeCell ref="B84:B86"/>
    <mergeCell ref="A88:N88"/>
    <mergeCell ref="A26:A29"/>
    <mergeCell ref="A51:A54"/>
    <mergeCell ref="B71:B74"/>
    <mergeCell ref="B147:B150"/>
    <mergeCell ref="C147:C150"/>
    <mergeCell ref="J147:J150"/>
    <mergeCell ref="A71:A74"/>
    <mergeCell ref="A67:A70"/>
    <mergeCell ref="B67:B70"/>
    <mergeCell ref="C67:C70"/>
    <mergeCell ref="J67:J70"/>
    <mergeCell ref="A79:A82"/>
    <mergeCell ref="B79:B82"/>
    <mergeCell ref="C79:C82"/>
    <mergeCell ref="J79:J82"/>
    <mergeCell ref="A90:A93"/>
    <mergeCell ref="B143:B146"/>
    <mergeCell ref="C143:C146"/>
    <mergeCell ref="J143:J146"/>
    <mergeCell ref="A143:A146"/>
  </mergeCells>
  <pageMargins left="0.19685039370078741" right="0.19685039370078741" top="0.19685039370078741" bottom="0.19685039370078741" header="0.15748031496062992" footer="0.15748031496062992"/>
  <pageSetup paperSize="9" scale="4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205"/>
  <sheetViews>
    <sheetView view="pageBreakPreview" zoomScale="40" zoomScaleNormal="40" zoomScaleSheetLayoutView="40" workbookViewId="0">
      <pane xSplit="3" ySplit="4" topLeftCell="O68" activePane="bottomRight" state="frozen"/>
      <selection pane="topRight" activeCell="D1" sqref="D1"/>
      <selection pane="bottomLeft" activeCell="A5" sqref="A5"/>
      <selection pane="bottomRight" activeCell="P4" sqref="P4:Y138"/>
    </sheetView>
  </sheetViews>
  <sheetFormatPr defaultRowHeight="20.25" x14ac:dyDescent="0.3"/>
  <cols>
    <col min="1" max="1" width="7.42578125" style="1" customWidth="1"/>
    <col min="2" max="2" width="65.28515625" style="2" customWidth="1"/>
    <col min="3" max="3" width="14.5703125" style="2" customWidth="1"/>
    <col min="4" max="4" width="25.140625" style="3" customWidth="1"/>
    <col min="5" max="5" width="21.7109375" style="2" customWidth="1"/>
    <col min="6" max="6" width="21.85546875" style="2" customWidth="1"/>
    <col min="7" max="7" width="22.42578125" style="2" customWidth="1"/>
    <col min="8" max="9" width="18.28515625" style="2" customWidth="1"/>
    <col min="10" max="10" width="68.28515625" style="2" customWidth="1"/>
    <col min="11" max="11" width="16.7109375" style="194" customWidth="1"/>
    <col min="12" max="12" width="14.140625" style="2" customWidth="1"/>
    <col min="13" max="13" width="18.85546875" style="2" customWidth="1"/>
    <col min="14" max="14" width="15" style="2" customWidth="1"/>
    <col min="15" max="15" width="3.7109375" style="106" customWidth="1"/>
    <col min="16" max="16" width="14.7109375" style="183" customWidth="1"/>
    <col min="17" max="17" width="9.140625" style="107"/>
    <col min="18" max="18" width="55.140625" style="107" customWidth="1"/>
    <col min="19" max="19" width="28.85546875" style="101" customWidth="1"/>
    <col min="20" max="20" width="36" style="101" customWidth="1"/>
    <col min="21" max="21" width="34" style="101" customWidth="1"/>
    <col min="22" max="22" width="30.28515625" style="101" customWidth="1"/>
    <col min="23" max="23" width="32" style="107" customWidth="1"/>
    <col min="24" max="24" width="28" style="107" customWidth="1"/>
    <col min="25" max="25" width="22.5703125" style="107" customWidth="1"/>
    <col min="26" max="26" width="9.140625" style="107"/>
    <col min="27" max="27" width="55.140625" style="107" customWidth="1"/>
    <col min="28" max="28" width="28.85546875" style="101" customWidth="1"/>
    <col min="29" max="29" width="36" style="101" customWidth="1"/>
    <col min="30" max="30" width="34" style="101" customWidth="1"/>
    <col min="31" max="31" width="30.28515625" style="101" customWidth="1"/>
    <col min="32" max="32" width="32" style="107" customWidth="1"/>
    <col min="33" max="33" width="28" style="107" customWidth="1"/>
    <col min="34" max="43" width="9.140625" style="107"/>
    <col min="44" max="52" width="9.140625" style="106"/>
  </cols>
  <sheetData>
    <row r="1" spans="1:52" x14ac:dyDescent="0.3">
      <c r="B1" s="133" t="s">
        <v>59</v>
      </c>
      <c r="N1" s="16" t="s">
        <v>57</v>
      </c>
    </row>
    <row r="2" spans="1:52" ht="76.5" customHeight="1" thickBot="1" x14ac:dyDescent="0.3">
      <c r="A2" s="391" t="str">
        <f>'Приложение 1 (ОТЧЕТНЫЙ ПЕРИОД) '!A2:J2</f>
        <v>ИНФОРМАЦИЯ
 по показателям и мероприятиям дорожных карт по достижению показателей
 Указа Президента Российской Федерации от 07.05.2018 № 204
ПОЖАРСКИЙ МУНИЦИПАЛЬНЫЙ РАЙОН</v>
      </c>
      <c r="B2" s="391"/>
      <c r="C2" s="391"/>
      <c r="D2" s="391"/>
      <c r="E2" s="391"/>
      <c r="F2" s="391"/>
      <c r="G2" s="391"/>
      <c r="H2" s="391"/>
      <c r="I2" s="391"/>
      <c r="J2" s="391"/>
      <c r="K2" s="389" t="s">
        <v>23</v>
      </c>
      <c r="L2" s="389"/>
      <c r="M2" s="389"/>
      <c r="N2" s="389"/>
      <c r="Y2" s="313" t="s">
        <v>62</v>
      </c>
    </row>
    <row r="3" spans="1:52" ht="120.75" customHeight="1" thickBot="1" x14ac:dyDescent="0.3">
      <c r="A3" s="9" t="s">
        <v>0</v>
      </c>
      <c r="B3" s="10" t="s">
        <v>1</v>
      </c>
      <c r="C3" s="392" t="s">
        <v>2</v>
      </c>
      <c r="D3" s="393"/>
      <c r="E3" s="394" t="s">
        <v>67</v>
      </c>
      <c r="F3" s="395"/>
      <c r="G3" s="395"/>
      <c r="H3" s="395"/>
      <c r="I3" s="395"/>
      <c r="J3" s="472" t="s">
        <v>74</v>
      </c>
      <c r="K3" s="464" t="str">
        <f>'Приложение 1 (ОТЧЕТНЫЙ ПЕРИОД) '!K3</f>
        <v>ИТОГ ПРОФИНАНСИРОВАННО, млн рублей</v>
      </c>
      <c r="L3" s="465"/>
      <c r="M3" s="326" t="str">
        <f>'Приложение 1 (ОТЧЕТНЫЙ ПЕРИОД) '!M3</f>
        <v>Значениепотребность в финансировании, млн рублей</v>
      </c>
      <c r="N3" s="474" t="s">
        <v>18</v>
      </c>
      <c r="R3" s="148" t="s">
        <v>83</v>
      </c>
      <c r="W3" s="108"/>
      <c r="X3" s="108"/>
      <c r="Y3" s="108"/>
      <c r="Z3" s="108"/>
      <c r="AH3" s="108"/>
      <c r="AI3" s="108"/>
      <c r="AJ3" s="108"/>
      <c r="AK3" s="108"/>
      <c r="AL3" s="108"/>
      <c r="AM3" s="108"/>
      <c r="AN3" s="108"/>
      <c r="AO3" s="108"/>
      <c r="AP3" s="108"/>
    </row>
    <row r="4" spans="1:52" ht="237.75" customHeight="1" thickBot="1" x14ac:dyDescent="0.3">
      <c r="A4" s="9"/>
      <c r="B4" s="100" t="str">
        <f>'Приложение 1 (ОТЧЕТНЫЙ ПЕРИОД) '!B4</f>
        <v>городской округ (муниципальный р-н)</v>
      </c>
      <c r="C4" s="11" t="s">
        <v>3</v>
      </c>
      <c r="D4" s="12" t="s">
        <v>4</v>
      </c>
      <c r="E4" s="21" t="str">
        <f>'Приложение 1 (ОТЧЕТНЫЙ ПЕРИОД) '!E4</f>
        <v>2021 г. 
(план в соответствии с бюджетом)</v>
      </c>
      <c r="F4" s="21" t="str">
        <f>'Приложение 1 (ОТЧЕТНЫЙ ПЕРИОД) '!F4</f>
        <v>сумма подписанного контракта по мероприятию</v>
      </c>
      <c r="G4" s="46" t="str">
        <f>'Приложение 1 (ОТЧЕТНЫЙ ПЕРИОД) '!G4</f>
        <v>профинанси-ровано (кассовый расход) /исполнение 
на 27.12.2021</v>
      </c>
      <c r="H4" s="21" t="str">
        <f>'Приложение 1 (ОТЧЕТНЫЙ ПЕРИОД) '!H4</f>
        <v>2022 г.
(план в соответствии с бюджетом)</v>
      </c>
      <c r="I4" s="21" t="str">
        <f>'Приложение 1 (ОТЧЕТНЫЙ ПЕРИОД) '!I4</f>
        <v>2023 г.
 (план в соответствии с бюджетом)</v>
      </c>
      <c r="J4" s="473"/>
      <c r="K4" s="266" t="str">
        <f>'Приложение 1 (ОТЧЕТНЫЙ ПЕРИОД) '!K4</f>
        <v>2019 г.</v>
      </c>
      <c r="L4" s="266" t="str">
        <f>'Приложение 1 (ОТЧЕТНЫЙ ПЕРИОД) '!L4</f>
        <v>2020 г.</v>
      </c>
      <c r="M4" s="267" t="str">
        <f>'Приложение 1 (ОТЧЕТНЫЙ ПЕРИОД) '!M4</f>
        <v>2024 г.</v>
      </c>
      <c r="N4" s="475"/>
      <c r="P4" s="189" t="s">
        <v>56</v>
      </c>
      <c r="R4" s="121" t="str">
        <f>B4</f>
        <v>городской округ (муниципальный р-н)</v>
      </c>
      <c r="S4" s="122" t="s">
        <v>58</v>
      </c>
      <c r="T4" s="122" t="str">
        <f>E4</f>
        <v>2021 г. 
(план в соответствии с бюджетом)</v>
      </c>
      <c r="U4" s="122" t="str">
        <f t="shared" ref="U4:V4" si="0">F4</f>
        <v>сумма подписанного контракта по мероприятию</v>
      </c>
      <c r="V4" s="232" t="str">
        <f t="shared" si="0"/>
        <v>профинанси-ровано (кассовый расход) /исполнение 
на 27.12.2021</v>
      </c>
      <c r="W4" s="243" t="s">
        <v>71</v>
      </c>
      <c r="X4" s="243" t="s">
        <v>70</v>
      </c>
      <c r="Y4" s="246" t="s">
        <v>68</v>
      </c>
      <c r="Z4" s="108"/>
      <c r="AH4" s="108"/>
      <c r="AI4" s="108"/>
      <c r="AJ4" s="108"/>
      <c r="AK4" s="108"/>
      <c r="AL4" s="108"/>
      <c r="AM4" s="108"/>
      <c r="AN4" s="108"/>
      <c r="AO4" s="108"/>
      <c r="AP4" s="108"/>
    </row>
    <row r="5" spans="1:52" s="15" customFormat="1" ht="24.75" customHeight="1" x14ac:dyDescent="0.25">
      <c r="A5" s="411"/>
      <c r="B5" s="414" t="s">
        <v>30</v>
      </c>
      <c r="C5" s="417"/>
      <c r="D5" s="300" t="s">
        <v>6</v>
      </c>
      <c r="E5" s="301">
        <f t="shared" ref="E5:N5" si="1">E6+E7+E8</f>
        <v>253.427199</v>
      </c>
      <c r="F5" s="301">
        <f t="shared" si="1"/>
        <v>253.427199</v>
      </c>
      <c r="G5" s="301">
        <f t="shared" si="1"/>
        <v>253.427199</v>
      </c>
      <c r="H5" s="301">
        <f t="shared" si="1"/>
        <v>80.671316000000004</v>
      </c>
      <c r="I5" s="301">
        <f t="shared" si="1"/>
        <v>37.321520999999997</v>
      </c>
      <c r="J5" s="398"/>
      <c r="K5" s="302">
        <f t="shared" si="1"/>
        <v>130.61799999999999</v>
      </c>
      <c r="L5" s="301">
        <f t="shared" si="1"/>
        <v>124.03937000000002</v>
      </c>
      <c r="M5" s="301">
        <f t="shared" si="1"/>
        <v>0.6</v>
      </c>
      <c r="N5" s="303">
        <f t="shared" si="1"/>
        <v>626.67740600000002</v>
      </c>
      <c r="O5" s="109"/>
      <c r="P5" s="184"/>
      <c r="Q5" s="110"/>
      <c r="R5" s="414" t="str">
        <f>B5</f>
        <v xml:space="preserve">ВСЕГО </v>
      </c>
      <c r="S5" s="36" t="str">
        <f>D5</f>
        <v>Всего</v>
      </c>
      <c r="T5" s="36">
        <f>E5</f>
        <v>253.427199</v>
      </c>
      <c r="U5" s="36">
        <f t="shared" ref="U5:V5" si="2">F5</f>
        <v>253.427199</v>
      </c>
      <c r="V5" s="36">
        <f t="shared" si="2"/>
        <v>253.427199</v>
      </c>
      <c r="W5" s="36">
        <f>F5/E5%</f>
        <v>100</v>
      </c>
      <c r="X5" s="36">
        <f>G5/F5%</f>
        <v>100</v>
      </c>
      <c r="Y5" s="247">
        <f>V5/T5%</f>
        <v>100</v>
      </c>
      <c r="Z5" s="110"/>
      <c r="AH5" s="110"/>
      <c r="AI5" s="110"/>
      <c r="AJ5" s="110"/>
      <c r="AK5" s="110"/>
      <c r="AL5" s="110"/>
      <c r="AM5" s="110"/>
      <c r="AN5" s="110"/>
      <c r="AO5" s="110"/>
      <c r="AP5" s="110"/>
      <c r="AQ5" s="110"/>
      <c r="AR5" s="109"/>
      <c r="AS5" s="109"/>
      <c r="AT5" s="109"/>
      <c r="AU5" s="109"/>
      <c r="AV5" s="109"/>
      <c r="AW5" s="109"/>
      <c r="AX5" s="109"/>
      <c r="AY5" s="109"/>
      <c r="AZ5" s="109"/>
    </row>
    <row r="6" spans="1:52" s="15" customFormat="1" ht="24.75" customHeight="1" x14ac:dyDescent="0.25">
      <c r="A6" s="412"/>
      <c r="B6" s="415"/>
      <c r="C6" s="418"/>
      <c r="D6" s="292" t="s">
        <v>15</v>
      </c>
      <c r="E6" s="293">
        <f t="shared" ref="E6:I8" si="3">E19+E135</f>
        <v>132.74200000000002</v>
      </c>
      <c r="F6" s="293">
        <f t="shared" si="3"/>
        <v>132.74200000000002</v>
      </c>
      <c r="G6" s="293">
        <f t="shared" si="3"/>
        <v>132.74200000000002</v>
      </c>
      <c r="H6" s="293">
        <f t="shared" si="3"/>
        <v>55.352000000000004</v>
      </c>
      <c r="I6" s="293">
        <f t="shared" si="3"/>
        <v>13.212</v>
      </c>
      <c r="J6" s="399"/>
      <c r="K6" s="298">
        <f t="shared" ref="K6:M8" si="4">K19+K135</f>
        <v>17.934999999999999</v>
      </c>
      <c r="L6" s="293">
        <f t="shared" si="4"/>
        <v>14.739500000000001</v>
      </c>
      <c r="M6" s="293">
        <f t="shared" si="4"/>
        <v>0</v>
      </c>
      <c r="N6" s="304">
        <f t="shared" ref="N6" si="5">N19+N135</f>
        <v>233.98050000000003</v>
      </c>
      <c r="O6" s="109"/>
      <c r="P6" s="184"/>
      <c r="Q6" s="110"/>
      <c r="R6" s="415"/>
      <c r="S6" s="127"/>
      <c r="T6" s="127"/>
      <c r="U6" s="127"/>
      <c r="V6" s="127"/>
      <c r="W6" s="123"/>
      <c r="X6" s="124"/>
      <c r="Y6" s="110"/>
      <c r="Z6" s="110"/>
      <c r="AH6" s="110"/>
      <c r="AI6" s="110"/>
      <c r="AJ6" s="110"/>
      <c r="AK6" s="110"/>
      <c r="AL6" s="110"/>
      <c r="AM6" s="110"/>
      <c r="AN6" s="110"/>
      <c r="AO6" s="110"/>
      <c r="AP6" s="110"/>
      <c r="AQ6" s="110"/>
      <c r="AR6" s="109"/>
      <c r="AS6" s="109"/>
      <c r="AT6" s="109"/>
      <c r="AU6" s="109"/>
      <c r="AV6" s="109"/>
      <c r="AW6" s="109"/>
      <c r="AX6" s="109"/>
      <c r="AY6" s="109"/>
      <c r="AZ6" s="109"/>
    </row>
    <row r="7" spans="1:52" s="15" customFormat="1" ht="24.75" customHeight="1" x14ac:dyDescent="0.25">
      <c r="A7" s="412"/>
      <c r="B7" s="415"/>
      <c r="C7" s="418"/>
      <c r="D7" s="292" t="s">
        <v>7</v>
      </c>
      <c r="E7" s="293">
        <f t="shared" si="3"/>
        <v>103.73144199999999</v>
      </c>
      <c r="F7" s="293">
        <f t="shared" si="3"/>
        <v>103.73144199999999</v>
      </c>
      <c r="G7" s="293">
        <f t="shared" si="3"/>
        <v>103.73144199999999</v>
      </c>
      <c r="H7" s="293">
        <f t="shared" si="3"/>
        <v>24.456659999999999</v>
      </c>
      <c r="I7" s="293">
        <f t="shared" si="3"/>
        <v>23.594899999999999</v>
      </c>
      <c r="J7" s="399"/>
      <c r="K7" s="298">
        <f t="shared" si="4"/>
        <v>102.346</v>
      </c>
      <c r="L7" s="293">
        <f t="shared" si="4"/>
        <v>92.847800000000007</v>
      </c>
      <c r="M7" s="293">
        <f t="shared" si="4"/>
        <v>0</v>
      </c>
      <c r="N7" s="304">
        <f t="shared" ref="N7" si="6">N20+N136</f>
        <v>346.97680200000002</v>
      </c>
      <c r="O7" s="109"/>
      <c r="P7" s="184"/>
      <c r="Q7" s="110"/>
      <c r="R7" s="415"/>
      <c r="S7" s="127"/>
      <c r="T7" s="127"/>
      <c r="U7" s="127"/>
      <c r="V7" s="127"/>
      <c r="W7" s="123"/>
      <c r="X7" s="124"/>
      <c r="Y7" s="110"/>
      <c r="Z7" s="110"/>
      <c r="AH7" s="110"/>
      <c r="AI7" s="110"/>
      <c r="AJ7" s="110"/>
      <c r="AK7" s="110"/>
      <c r="AL7" s="110"/>
      <c r="AM7" s="110"/>
      <c r="AN7" s="110"/>
      <c r="AO7" s="110"/>
      <c r="AP7" s="110"/>
      <c r="AQ7" s="110"/>
      <c r="AR7" s="109"/>
      <c r="AS7" s="109"/>
      <c r="AT7" s="109"/>
      <c r="AU7" s="109"/>
      <c r="AV7" s="109"/>
      <c r="AW7" s="109"/>
      <c r="AX7" s="109"/>
      <c r="AY7" s="109"/>
      <c r="AZ7" s="109"/>
    </row>
    <row r="8" spans="1:52" s="15" customFormat="1" ht="24.75" customHeight="1" thickBot="1" x14ac:dyDescent="0.3">
      <c r="A8" s="412"/>
      <c r="B8" s="415"/>
      <c r="C8" s="419"/>
      <c r="D8" s="305" t="s">
        <v>8</v>
      </c>
      <c r="E8" s="306">
        <f t="shared" si="3"/>
        <v>16.953757</v>
      </c>
      <c r="F8" s="306">
        <f t="shared" si="3"/>
        <v>16.953757</v>
      </c>
      <c r="G8" s="306">
        <f t="shared" si="3"/>
        <v>16.953757</v>
      </c>
      <c r="H8" s="306">
        <f t="shared" si="3"/>
        <v>0.86265599999999987</v>
      </c>
      <c r="I8" s="306">
        <f t="shared" si="3"/>
        <v>0.514621</v>
      </c>
      <c r="J8" s="400"/>
      <c r="K8" s="307">
        <f t="shared" si="4"/>
        <v>10.337</v>
      </c>
      <c r="L8" s="306">
        <f t="shared" si="4"/>
        <v>16.452069999999999</v>
      </c>
      <c r="M8" s="306">
        <f t="shared" si="4"/>
        <v>0.6</v>
      </c>
      <c r="N8" s="308">
        <f t="shared" ref="N8" si="7">N21+N137</f>
        <v>45.720104000000006</v>
      </c>
      <c r="O8" s="109"/>
      <c r="P8" s="184"/>
      <c r="Q8" s="110"/>
      <c r="R8" s="416"/>
      <c r="S8" s="128"/>
      <c r="T8" s="128"/>
      <c r="U8" s="128"/>
      <c r="V8" s="128"/>
      <c r="W8" s="125"/>
      <c r="X8" s="126"/>
      <c r="Y8" s="110"/>
      <c r="Z8" s="110"/>
      <c r="AH8" s="110"/>
      <c r="AI8" s="110"/>
      <c r="AJ8" s="110"/>
      <c r="AK8" s="110"/>
      <c r="AL8" s="110"/>
      <c r="AM8" s="110"/>
      <c r="AN8" s="110"/>
      <c r="AO8" s="110"/>
      <c r="AP8" s="110"/>
      <c r="AQ8" s="110"/>
      <c r="AR8" s="109"/>
      <c r="AS8" s="109"/>
      <c r="AT8" s="109"/>
      <c r="AU8" s="109"/>
      <c r="AV8" s="109"/>
      <c r="AW8" s="109"/>
      <c r="AX8" s="109"/>
      <c r="AY8" s="109"/>
      <c r="AZ8" s="109"/>
    </row>
    <row r="9" spans="1:52" s="14" customFormat="1" ht="11.25" customHeight="1" x14ac:dyDescent="0.25">
      <c r="A9" s="149"/>
      <c r="B9" s="143"/>
      <c r="C9" s="144"/>
      <c r="D9" s="145"/>
      <c r="E9" s="146"/>
      <c r="F9" s="146"/>
      <c r="G9" s="146"/>
      <c r="H9" s="146"/>
      <c r="I9" s="146"/>
      <c r="J9" s="146"/>
      <c r="K9" s="207"/>
      <c r="L9" s="146"/>
      <c r="M9" s="146"/>
      <c r="N9" s="147"/>
      <c r="O9" s="111"/>
      <c r="P9" s="185"/>
      <c r="Q9" s="112"/>
      <c r="R9" s="112"/>
      <c r="S9" s="103"/>
      <c r="T9" s="103"/>
      <c r="U9" s="103"/>
      <c r="V9" s="103"/>
      <c r="W9" s="112"/>
      <c r="X9" s="112"/>
      <c r="Y9" s="112"/>
      <c r="Z9" s="112"/>
      <c r="AH9" s="112"/>
      <c r="AI9" s="112"/>
      <c r="AJ9" s="112"/>
      <c r="AK9" s="112"/>
      <c r="AL9" s="112"/>
      <c r="AM9" s="112"/>
      <c r="AN9" s="112"/>
      <c r="AO9" s="112"/>
      <c r="AP9" s="112"/>
      <c r="AQ9" s="112"/>
      <c r="AR9" s="111"/>
      <c r="AS9" s="111"/>
      <c r="AT9" s="111"/>
      <c r="AU9" s="111"/>
      <c r="AV9" s="111"/>
      <c r="AW9" s="111"/>
      <c r="AX9" s="111"/>
      <c r="AY9" s="111"/>
      <c r="AZ9" s="111"/>
    </row>
    <row r="10" spans="1:52" s="14" customFormat="1" ht="11.25" customHeight="1" x14ac:dyDescent="0.25">
      <c r="A10" s="150"/>
      <c r="B10" s="91"/>
      <c r="C10" s="23"/>
      <c r="D10" s="27"/>
      <c r="E10" s="24"/>
      <c r="F10" s="24"/>
      <c r="G10" s="24"/>
      <c r="H10" s="24"/>
      <c r="I10" s="24"/>
      <c r="J10" s="24"/>
      <c r="K10" s="208"/>
      <c r="L10" s="24"/>
      <c r="M10" s="24"/>
      <c r="N10" s="25"/>
      <c r="O10" s="111"/>
      <c r="P10" s="185"/>
      <c r="Q10" s="112"/>
      <c r="R10" s="112"/>
      <c r="S10" s="103"/>
      <c r="T10" s="103"/>
      <c r="U10" s="103"/>
      <c r="V10" s="103"/>
      <c r="W10" s="112"/>
      <c r="X10" s="112"/>
      <c r="Y10" s="112"/>
      <c r="Z10" s="112"/>
      <c r="AH10" s="112"/>
      <c r="AI10" s="112"/>
      <c r="AJ10" s="112"/>
      <c r="AK10" s="112"/>
      <c r="AL10" s="112"/>
      <c r="AM10" s="112"/>
      <c r="AN10" s="112"/>
      <c r="AO10" s="112"/>
      <c r="AP10" s="112"/>
      <c r="AQ10" s="112"/>
      <c r="AR10" s="111"/>
      <c r="AS10" s="111"/>
      <c r="AT10" s="111"/>
      <c r="AU10" s="111"/>
      <c r="AV10" s="111"/>
      <c r="AW10" s="111"/>
      <c r="AX10" s="111"/>
      <c r="AY10" s="111"/>
      <c r="AZ10" s="111"/>
    </row>
    <row r="11" spans="1:52" s="14" customFormat="1" ht="17.25" customHeight="1" x14ac:dyDescent="0.35">
      <c r="A11" s="150"/>
      <c r="B11" s="92" t="s">
        <v>56</v>
      </c>
      <c r="C11" s="74"/>
      <c r="D11" s="79" t="s">
        <v>6</v>
      </c>
      <c r="E11" s="93">
        <f>E5-'Приложение 1 (ОТЧЕТНЫЙ ПЕРИОД) '!E5</f>
        <v>0</v>
      </c>
      <c r="F11" s="93">
        <f>F5-'Приложение 1 (ОТЧЕТНЫЙ ПЕРИОД) '!F5</f>
        <v>0</v>
      </c>
      <c r="G11" s="93">
        <f>G5-'Приложение 1 (ОТЧЕТНЫЙ ПЕРИОД) '!G5</f>
        <v>0</v>
      </c>
      <c r="H11" s="93">
        <f>H5-'Приложение 1 (ОТЧЕТНЫЙ ПЕРИОД) '!H5</f>
        <v>0</v>
      </c>
      <c r="I11" s="93">
        <f>I5-'Приложение 1 (ОТЧЕТНЫЙ ПЕРИОД) '!I5</f>
        <v>0</v>
      </c>
      <c r="J11" s="93"/>
      <c r="K11" s="209">
        <f>K5-'Приложение 1 (ОТЧЕТНЫЙ ПЕРИОД) '!K5</f>
        <v>0</v>
      </c>
      <c r="L11" s="93">
        <f>L5-'Приложение 1 (ОТЧЕТНЫЙ ПЕРИОД) '!L5</f>
        <v>0</v>
      </c>
      <c r="M11" s="93">
        <f>M5-'Приложение 1 (ОТЧЕТНЫЙ ПЕРИОД) '!M5</f>
        <v>0</v>
      </c>
      <c r="N11" s="94">
        <f>N5-'Приложение 1 (ОТЧЕТНЫЙ ПЕРИОД) '!N5</f>
        <v>0</v>
      </c>
      <c r="O11" s="113"/>
      <c r="P11" s="186">
        <f>SUM(E11:O11)</f>
        <v>0</v>
      </c>
      <c r="Q11" s="112"/>
      <c r="R11" s="112"/>
      <c r="S11" s="103"/>
      <c r="T11" s="103"/>
      <c r="U11" s="103"/>
      <c r="V11" s="103"/>
      <c r="W11" s="112"/>
      <c r="X11" s="112"/>
      <c r="Y11" s="112"/>
      <c r="Z11" s="112"/>
      <c r="AH11" s="112"/>
      <c r="AI11" s="112"/>
      <c r="AJ11" s="112"/>
      <c r="AK11" s="112"/>
      <c r="AL11" s="112"/>
      <c r="AM11" s="112"/>
      <c r="AN11" s="112"/>
      <c r="AO11" s="112"/>
      <c r="AP11" s="112"/>
      <c r="AQ11" s="112"/>
      <c r="AR11" s="111"/>
      <c r="AS11" s="111"/>
      <c r="AT11" s="111"/>
      <c r="AU11" s="111"/>
      <c r="AV11" s="111"/>
      <c r="AW11" s="111"/>
      <c r="AX11" s="111"/>
      <c r="AY11" s="111"/>
      <c r="AZ11" s="111"/>
    </row>
    <row r="12" spans="1:52" s="14" customFormat="1" ht="22.5" customHeight="1" x14ac:dyDescent="0.35">
      <c r="A12" s="150"/>
      <c r="B12" s="92" t="s">
        <v>56</v>
      </c>
      <c r="C12" s="74"/>
      <c r="D12" s="79" t="s">
        <v>15</v>
      </c>
      <c r="E12" s="93">
        <f>E6-'Приложение 1 (ОТЧЕТНЫЙ ПЕРИОД) '!E6</f>
        <v>0</v>
      </c>
      <c r="F12" s="93">
        <f>F6-'Приложение 1 (ОТЧЕТНЫЙ ПЕРИОД) '!F6</f>
        <v>0</v>
      </c>
      <c r="G12" s="93">
        <f>G6-'Приложение 1 (ОТЧЕТНЫЙ ПЕРИОД) '!G6</f>
        <v>0</v>
      </c>
      <c r="H12" s="93">
        <f>H6-'Приложение 1 (ОТЧЕТНЫЙ ПЕРИОД) '!H6</f>
        <v>0</v>
      </c>
      <c r="I12" s="93">
        <f>I6-'Приложение 1 (ОТЧЕТНЫЙ ПЕРИОД) '!I6</f>
        <v>0</v>
      </c>
      <c r="J12" s="93"/>
      <c r="K12" s="209">
        <f>K6-'Приложение 1 (ОТЧЕТНЫЙ ПЕРИОД) '!K6</f>
        <v>0</v>
      </c>
      <c r="L12" s="93">
        <f>L6-'Приложение 1 (ОТЧЕТНЫЙ ПЕРИОД) '!L6</f>
        <v>0</v>
      </c>
      <c r="M12" s="93">
        <f>M6-'Приложение 1 (ОТЧЕТНЫЙ ПЕРИОД) '!M6</f>
        <v>0</v>
      </c>
      <c r="N12" s="94">
        <f>N6-'Приложение 1 (ОТЧЕТНЫЙ ПЕРИОД) '!N6</f>
        <v>0</v>
      </c>
      <c r="O12" s="113"/>
      <c r="P12" s="186">
        <f t="shared" ref="P12:P14" si="8">SUM(E12:O12)</f>
        <v>0</v>
      </c>
      <c r="Q12" s="112"/>
      <c r="R12" s="112"/>
      <c r="S12" s="103"/>
      <c r="T12" s="103"/>
      <c r="U12" s="103"/>
      <c r="V12" s="103"/>
      <c r="W12" s="112"/>
      <c r="X12" s="112"/>
      <c r="Y12" s="112"/>
      <c r="Z12" s="112"/>
      <c r="AH12" s="112"/>
      <c r="AI12" s="112"/>
      <c r="AJ12" s="112"/>
      <c r="AK12" s="112"/>
      <c r="AL12" s="112"/>
      <c r="AM12" s="112"/>
      <c r="AN12" s="112"/>
      <c r="AO12" s="112"/>
      <c r="AP12" s="112"/>
      <c r="AQ12" s="112"/>
      <c r="AR12" s="111"/>
      <c r="AS12" s="111"/>
      <c r="AT12" s="111"/>
      <c r="AU12" s="111"/>
      <c r="AV12" s="111"/>
      <c r="AW12" s="111"/>
      <c r="AX12" s="111"/>
      <c r="AY12" s="111"/>
      <c r="AZ12" s="111"/>
    </row>
    <row r="13" spans="1:52" s="14" customFormat="1" ht="21" customHeight="1" x14ac:dyDescent="0.35">
      <c r="A13" s="150"/>
      <c r="B13" s="92" t="s">
        <v>56</v>
      </c>
      <c r="C13" s="74"/>
      <c r="D13" s="79" t="s">
        <v>7</v>
      </c>
      <c r="E13" s="93">
        <f>E7-'Приложение 1 (ОТЧЕТНЫЙ ПЕРИОД) '!E7</f>
        <v>0</v>
      </c>
      <c r="F13" s="93">
        <f>F7-'Приложение 1 (ОТЧЕТНЫЙ ПЕРИОД) '!F7</f>
        <v>0</v>
      </c>
      <c r="G13" s="93">
        <f>G7-'Приложение 1 (ОТЧЕТНЫЙ ПЕРИОД) '!G7</f>
        <v>0</v>
      </c>
      <c r="H13" s="93">
        <f>H7-'Приложение 1 (ОТЧЕТНЫЙ ПЕРИОД) '!H7</f>
        <v>0</v>
      </c>
      <c r="I13" s="93">
        <f>I7-'Приложение 1 (ОТЧЕТНЫЙ ПЕРИОД) '!I7</f>
        <v>0</v>
      </c>
      <c r="J13" s="93"/>
      <c r="K13" s="209">
        <f>K7-'Приложение 1 (ОТЧЕТНЫЙ ПЕРИОД) '!K7</f>
        <v>0</v>
      </c>
      <c r="L13" s="93">
        <f>L7-'Приложение 1 (ОТЧЕТНЫЙ ПЕРИОД) '!L7</f>
        <v>0</v>
      </c>
      <c r="M13" s="93">
        <f>M7-'Приложение 1 (ОТЧЕТНЫЙ ПЕРИОД) '!M7</f>
        <v>0</v>
      </c>
      <c r="N13" s="94">
        <f>N7-'Приложение 1 (ОТЧЕТНЫЙ ПЕРИОД) '!N7</f>
        <v>0</v>
      </c>
      <c r="O13" s="113"/>
      <c r="P13" s="186">
        <f t="shared" si="8"/>
        <v>0</v>
      </c>
      <c r="Q13" s="112"/>
      <c r="R13" s="112"/>
      <c r="S13" s="103"/>
      <c r="T13" s="103"/>
      <c r="U13" s="103"/>
      <c r="V13" s="103"/>
      <c r="W13" s="112"/>
      <c r="X13" s="112"/>
      <c r="Y13" s="112"/>
      <c r="Z13" s="112"/>
      <c r="AH13" s="112"/>
      <c r="AI13" s="112"/>
      <c r="AJ13" s="112"/>
      <c r="AK13" s="112"/>
      <c r="AL13" s="112"/>
      <c r="AM13" s="112"/>
      <c r="AN13" s="112"/>
      <c r="AO13" s="112"/>
      <c r="AP13" s="112"/>
      <c r="AQ13" s="112"/>
      <c r="AR13" s="111"/>
      <c r="AS13" s="111"/>
      <c r="AT13" s="111"/>
      <c r="AU13" s="111"/>
      <c r="AV13" s="111"/>
      <c r="AW13" s="111"/>
      <c r="AX13" s="111"/>
      <c r="AY13" s="111"/>
      <c r="AZ13" s="111"/>
    </row>
    <row r="14" spans="1:52" s="14" customFormat="1" ht="22.5" customHeight="1" x14ac:dyDescent="0.35">
      <c r="A14" s="150"/>
      <c r="B14" s="92" t="s">
        <v>56</v>
      </c>
      <c r="C14" s="74"/>
      <c r="D14" s="79" t="s">
        <v>8</v>
      </c>
      <c r="E14" s="93">
        <f>E8-'Приложение 1 (ОТЧЕТНЫЙ ПЕРИОД) '!E8</f>
        <v>0</v>
      </c>
      <c r="F14" s="93">
        <f>F8-'Приложение 1 (ОТЧЕТНЫЙ ПЕРИОД) '!F8</f>
        <v>0</v>
      </c>
      <c r="G14" s="93">
        <f>G8-'Приложение 1 (ОТЧЕТНЫЙ ПЕРИОД) '!G8</f>
        <v>0</v>
      </c>
      <c r="H14" s="93">
        <f>H8-'Приложение 1 (ОТЧЕТНЫЙ ПЕРИОД) '!H8</f>
        <v>0</v>
      </c>
      <c r="I14" s="93">
        <f>I8-'Приложение 1 (ОТЧЕТНЫЙ ПЕРИОД) '!I8</f>
        <v>0</v>
      </c>
      <c r="J14" s="93"/>
      <c r="K14" s="209">
        <f>K8-'Приложение 1 (ОТЧЕТНЫЙ ПЕРИОД) '!K8</f>
        <v>0</v>
      </c>
      <c r="L14" s="93">
        <f>L8-'Приложение 1 (ОТЧЕТНЫЙ ПЕРИОД) '!L8</f>
        <v>0</v>
      </c>
      <c r="M14" s="93">
        <f>M8-'Приложение 1 (ОТЧЕТНЫЙ ПЕРИОД) '!M8</f>
        <v>0</v>
      </c>
      <c r="N14" s="94">
        <f>N8-'Приложение 1 (ОТЧЕТНЫЙ ПЕРИОД) '!N8</f>
        <v>0</v>
      </c>
      <c r="O14" s="113"/>
      <c r="P14" s="186">
        <f t="shared" si="8"/>
        <v>0</v>
      </c>
      <c r="Q14" s="112"/>
      <c r="R14" s="112"/>
      <c r="S14" s="103"/>
      <c r="T14" s="103"/>
      <c r="U14" s="103"/>
      <c r="V14" s="103"/>
      <c r="W14" s="112"/>
      <c r="X14" s="112"/>
      <c r="Y14" s="112"/>
      <c r="Z14" s="112"/>
      <c r="AH14" s="112"/>
      <c r="AI14" s="112"/>
      <c r="AJ14" s="112"/>
      <c r="AK14" s="112"/>
      <c r="AL14" s="112"/>
      <c r="AM14" s="112"/>
      <c r="AN14" s="112"/>
      <c r="AO14" s="112"/>
      <c r="AP14" s="112"/>
      <c r="AQ14" s="112"/>
      <c r="AR14" s="111"/>
      <c r="AS14" s="111"/>
      <c r="AT14" s="111"/>
      <c r="AU14" s="111"/>
      <c r="AV14" s="111"/>
      <c r="AW14" s="111"/>
      <c r="AX14" s="111"/>
      <c r="AY14" s="111"/>
      <c r="AZ14" s="111"/>
    </row>
    <row r="15" spans="1:52" s="14" customFormat="1" ht="7.5" customHeight="1" x14ac:dyDescent="0.35">
      <c r="A15" s="150"/>
      <c r="B15" s="92"/>
      <c r="C15" s="74"/>
      <c r="D15" s="79"/>
      <c r="E15" s="93"/>
      <c r="F15" s="93"/>
      <c r="G15" s="93"/>
      <c r="H15" s="93"/>
      <c r="I15" s="93"/>
      <c r="J15" s="93"/>
      <c r="K15" s="209"/>
      <c r="L15" s="93"/>
      <c r="M15" s="93"/>
      <c r="N15" s="94"/>
      <c r="O15" s="113"/>
      <c r="P15" s="186"/>
      <c r="Q15" s="112"/>
      <c r="R15" s="112"/>
      <c r="S15" s="103"/>
      <c r="T15" s="103"/>
      <c r="U15" s="103"/>
      <c r="V15" s="103"/>
      <c r="W15" s="112"/>
      <c r="X15" s="112"/>
      <c r="Y15" s="112"/>
      <c r="Z15" s="112"/>
      <c r="AH15" s="112"/>
      <c r="AI15" s="112"/>
      <c r="AJ15" s="112"/>
      <c r="AK15" s="112"/>
      <c r="AL15" s="112"/>
      <c r="AM15" s="112"/>
      <c r="AN15" s="112"/>
      <c r="AO15" s="112"/>
      <c r="AP15" s="112"/>
      <c r="AQ15" s="112"/>
      <c r="AR15" s="111"/>
      <c r="AS15" s="111"/>
      <c r="AT15" s="111"/>
      <c r="AU15" s="111"/>
      <c r="AV15" s="111"/>
      <c r="AW15" s="111"/>
      <c r="AX15" s="111"/>
      <c r="AY15" s="111"/>
      <c r="AZ15" s="111"/>
    </row>
    <row r="16" spans="1:52" s="14" customFormat="1" ht="11.25" customHeight="1" x14ac:dyDescent="0.25">
      <c r="A16" s="22"/>
      <c r="B16" s="26"/>
      <c r="C16" s="23"/>
      <c r="D16" s="27"/>
      <c r="E16" s="24"/>
      <c r="F16" s="24"/>
      <c r="G16" s="24"/>
      <c r="H16" s="24"/>
      <c r="I16" s="24"/>
      <c r="J16" s="24"/>
      <c r="K16" s="208"/>
      <c r="L16" s="24"/>
      <c r="M16" s="24"/>
      <c r="N16" s="25"/>
      <c r="O16" s="111"/>
      <c r="P16" s="185"/>
      <c r="Q16" s="112"/>
      <c r="R16" s="112"/>
      <c r="S16" s="103"/>
      <c r="T16" s="103"/>
      <c r="U16" s="103"/>
      <c r="V16" s="103"/>
      <c r="W16" s="112"/>
      <c r="X16" s="112"/>
      <c r="Y16" s="112"/>
      <c r="Z16" s="112"/>
      <c r="AH16" s="112"/>
      <c r="AI16" s="112"/>
      <c r="AJ16" s="112"/>
      <c r="AK16" s="112"/>
      <c r="AL16" s="112"/>
      <c r="AM16" s="112"/>
      <c r="AN16" s="112"/>
      <c r="AO16" s="112"/>
      <c r="AP16" s="112"/>
      <c r="AQ16" s="112"/>
      <c r="AR16" s="111"/>
      <c r="AS16" s="111"/>
      <c r="AT16" s="111"/>
      <c r="AU16" s="111"/>
      <c r="AV16" s="111"/>
      <c r="AW16" s="111"/>
      <c r="AX16" s="111"/>
      <c r="AY16" s="111"/>
      <c r="AZ16" s="111"/>
    </row>
    <row r="17" spans="1:52" s="14" customFormat="1" ht="29.25" customHeight="1" thickBot="1" x14ac:dyDescent="0.3">
      <c r="A17" s="177"/>
      <c r="B17" s="178"/>
      <c r="C17" s="179"/>
      <c r="D17" s="180"/>
      <c r="E17" s="181"/>
      <c r="F17" s="181"/>
      <c r="G17" s="181"/>
      <c r="H17" s="181"/>
      <c r="I17" s="181"/>
      <c r="J17" s="181"/>
      <c r="K17" s="210"/>
      <c r="L17" s="181"/>
      <c r="M17" s="181"/>
      <c r="N17" s="182"/>
      <c r="O17" s="111"/>
      <c r="P17" s="185"/>
      <c r="Q17" s="112"/>
      <c r="R17" s="112"/>
      <c r="S17" s="103"/>
      <c r="T17" s="103"/>
      <c r="U17" s="248"/>
      <c r="V17" s="248"/>
      <c r="W17" s="249"/>
      <c r="X17" s="250"/>
      <c r="Y17" s="312" t="s">
        <v>65</v>
      </c>
      <c r="Z17" s="112"/>
      <c r="AH17" s="112"/>
      <c r="AI17" s="112"/>
      <c r="AJ17" s="112"/>
      <c r="AK17" s="112"/>
      <c r="AL17" s="112"/>
      <c r="AM17" s="112"/>
      <c r="AN17" s="112"/>
      <c r="AO17" s="112"/>
      <c r="AP17" s="112"/>
      <c r="AQ17" s="112"/>
      <c r="AR17" s="111"/>
      <c r="AS17" s="111"/>
      <c r="AT17" s="111"/>
      <c r="AU17" s="111"/>
      <c r="AV17" s="111"/>
      <c r="AW17" s="111"/>
      <c r="AX17" s="111"/>
      <c r="AY17" s="111"/>
      <c r="AZ17" s="111"/>
    </row>
    <row r="18" spans="1:52" s="15" customFormat="1" ht="24.75" customHeight="1" x14ac:dyDescent="0.25">
      <c r="A18" s="426"/>
      <c r="B18" s="406" t="s">
        <v>76</v>
      </c>
      <c r="C18" s="423"/>
      <c r="D18" s="37" t="s">
        <v>6</v>
      </c>
      <c r="E18" s="38">
        <f>'Приложение 1 (ОТЧЕТНЫЙ ПЕРИОД) '!E10</f>
        <v>246.88254300000003</v>
      </c>
      <c r="F18" s="38">
        <f>'Приложение 1 (ОТЧЕТНЫЙ ПЕРИОД) '!F10</f>
        <v>246.88254300000003</v>
      </c>
      <c r="G18" s="38">
        <f>'Приложение 1 (ОТЧЕТНЫЙ ПЕРИОД) '!G10</f>
        <v>246.88254300000003</v>
      </c>
      <c r="H18" s="38">
        <f>'Приложение 1 (ОТЧЕТНЫЙ ПЕРИОД) '!H10</f>
        <v>80.206659999999999</v>
      </c>
      <c r="I18" s="38">
        <f>'Приложение 1 (ОТЧЕТНЫЙ ПЕРИОД) '!I10</f>
        <v>36.86</v>
      </c>
      <c r="J18" s="481"/>
      <c r="K18" s="196">
        <f>'Приложение 1 (ОТЧЕТНЫЙ ПЕРИОД) '!K10</f>
        <v>130.04</v>
      </c>
      <c r="L18" s="38">
        <f>'Приложение 1 (ОТЧЕТНЫЙ ПЕРИОД) '!L10</f>
        <v>123.55146999999999</v>
      </c>
      <c r="M18" s="38">
        <f>'Приложение 1 (ОТЧЕТНЫЙ ПЕРИОД) '!M10</f>
        <v>0.6</v>
      </c>
      <c r="N18" s="39">
        <f>'Приложение 1 (ОТЧЕТНЫЙ ПЕРИОД) '!N10</f>
        <v>618.14067299999999</v>
      </c>
      <c r="O18" s="109"/>
      <c r="P18" s="184"/>
      <c r="Q18" s="110"/>
      <c r="R18" s="466" t="str">
        <f>B18</f>
        <v xml:space="preserve">Всего по мероприятиям 
национальных проектов  </v>
      </c>
      <c r="S18" s="222" t="str">
        <f>D18</f>
        <v>Всего</v>
      </c>
      <c r="T18" s="222">
        <f>E18</f>
        <v>246.88254300000003</v>
      </c>
      <c r="U18" s="222">
        <f t="shared" ref="U18" si="9">F18</f>
        <v>246.88254300000003</v>
      </c>
      <c r="V18" s="222">
        <f t="shared" ref="V18" si="10">G18</f>
        <v>246.88254300000003</v>
      </c>
      <c r="W18" s="222">
        <f>F18/E18%</f>
        <v>100</v>
      </c>
      <c r="X18" s="222">
        <f>G18/F18%</f>
        <v>100</v>
      </c>
      <c r="Y18" s="247">
        <f>V18/T18%</f>
        <v>100</v>
      </c>
      <c r="Z18" s="110"/>
      <c r="AH18" s="110"/>
      <c r="AI18" s="110"/>
      <c r="AJ18" s="110"/>
      <c r="AK18" s="110"/>
      <c r="AL18" s="110"/>
      <c r="AM18" s="110"/>
      <c r="AN18" s="110"/>
      <c r="AO18" s="110"/>
      <c r="AP18" s="110"/>
      <c r="AQ18" s="110"/>
      <c r="AR18" s="109"/>
      <c r="AS18" s="109"/>
      <c r="AT18" s="109"/>
      <c r="AU18" s="109"/>
      <c r="AV18" s="109"/>
      <c r="AW18" s="109"/>
      <c r="AX18" s="109"/>
      <c r="AY18" s="109"/>
      <c r="AZ18" s="109"/>
    </row>
    <row r="19" spans="1:52" s="15" customFormat="1" ht="24.75" customHeight="1" x14ac:dyDescent="0.25">
      <c r="A19" s="427"/>
      <c r="B19" s="407"/>
      <c r="C19" s="424"/>
      <c r="D19" s="28" t="s">
        <v>15</v>
      </c>
      <c r="E19" s="45">
        <f>'Приложение 1 (ОТЧЕТНЫЙ ПЕРИОД) '!E11</f>
        <v>132.31700000000001</v>
      </c>
      <c r="F19" s="45">
        <f>'Приложение 1 (ОТЧЕТНЫЙ ПЕРИОД) '!F11</f>
        <v>132.31700000000001</v>
      </c>
      <c r="G19" s="45">
        <f>'Приложение 1 (ОТЧЕТНЫЙ ПЕРИОД) '!G11</f>
        <v>132.31700000000001</v>
      </c>
      <c r="H19" s="45">
        <f>'Приложение 1 (ОТЧЕТНЫЙ ПЕРИОД) '!H11</f>
        <v>54.947000000000003</v>
      </c>
      <c r="I19" s="45">
        <f>'Приложение 1 (ОТЧЕТНЫЙ ПЕРИОД) '!I11</f>
        <v>12.81</v>
      </c>
      <c r="J19" s="482"/>
      <c r="K19" s="197">
        <f>'Приложение 1 (ОТЧЕТНЫЙ ПЕРИОД) '!K11</f>
        <v>17.52</v>
      </c>
      <c r="L19" s="45">
        <f>'Приложение 1 (ОТЧЕТНЫЙ ПЕРИОД) '!L11</f>
        <v>14.314500000000001</v>
      </c>
      <c r="M19" s="45">
        <f>'Приложение 1 (ОТЧЕТНЫЙ ПЕРИОД) '!M11</f>
        <v>0</v>
      </c>
      <c r="N19" s="60">
        <f>'Приложение 1 (ОТЧЕТНЫЙ ПЕРИОД) '!N11</f>
        <v>231.90850000000003</v>
      </c>
      <c r="O19" s="109"/>
      <c r="P19" s="184"/>
      <c r="Q19" s="110"/>
      <c r="R19" s="467"/>
      <c r="S19" s="127"/>
      <c r="T19" s="127"/>
      <c r="U19" s="127"/>
      <c r="V19" s="127"/>
      <c r="W19" s="123"/>
      <c r="X19" s="124"/>
      <c r="Y19" s="110"/>
      <c r="Z19" s="110"/>
      <c r="AH19" s="110"/>
      <c r="AI19" s="110"/>
      <c r="AJ19" s="110"/>
      <c r="AK19" s="110"/>
      <c r="AL19" s="110"/>
      <c r="AM19" s="110"/>
      <c r="AN19" s="110"/>
      <c r="AO19" s="110"/>
      <c r="AP19" s="110"/>
      <c r="AQ19" s="110"/>
      <c r="AR19" s="109"/>
      <c r="AS19" s="109"/>
      <c r="AT19" s="109"/>
      <c r="AU19" s="109"/>
      <c r="AV19" s="109"/>
      <c r="AW19" s="109"/>
      <c r="AX19" s="109"/>
      <c r="AY19" s="109"/>
      <c r="AZ19" s="109"/>
    </row>
    <row r="20" spans="1:52" s="15" customFormat="1" ht="24.75" customHeight="1" x14ac:dyDescent="0.25">
      <c r="A20" s="427"/>
      <c r="B20" s="407"/>
      <c r="C20" s="424"/>
      <c r="D20" s="28" t="s">
        <v>7</v>
      </c>
      <c r="E20" s="45">
        <f>'Приложение 1 (ОТЧЕТНЫЙ ПЕРИОД) '!E12</f>
        <v>97.676441999999994</v>
      </c>
      <c r="F20" s="45">
        <f>'Приложение 1 (ОТЧЕТНЫЙ ПЕРИОД) '!F12</f>
        <v>97.676441999999994</v>
      </c>
      <c r="G20" s="45">
        <f>'Приложение 1 (ОТЧЕТНЫЙ ПЕРИОД) '!G12</f>
        <v>97.676441999999994</v>
      </c>
      <c r="H20" s="45">
        <f>'Приложение 1 (ОТЧЕТНЫЙ ПЕРИОД) '!H12</f>
        <v>24.40166</v>
      </c>
      <c r="I20" s="45">
        <f>'Приложение 1 (ОТЧЕТНЫЙ ПЕРИОД) '!I12</f>
        <v>23.54</v>
      </c>
      <c r="J20" s="482"/>
      <c r="K20" s="197">
        <f>'Приложение 1 (ОТЧЕТНЫЙ ПЕРИОД) '!K12</f>
        <v>102.29</v>
      </c>
      <c r="L20" s="45">
        <f>'Приложение 1 (ОТЧЕТНЫЙ ПЕРИОД) '!L12</f>
        <v>92.7898</v>
      </c>
      <c r="M20" s="45">
        <f>'Приложение 1 (ОТЧЕТНЫЙ ПЕРИОД) '!M12</f>
        <v>0</v>
      </c>
      <c r="N20" s="60">
        <f>'Приложение 1 (ОТЧЕТНЫЙ ПЕРИОД) '!N12</f>
        <v>340.697902</v>
      </c>
      <c r="O20" s="109"/>
      <c r="P20" s="184"/>
      <c r="Q20" s="110"/>
      <c r="R20" s="467"/>
      <c r="S20" s="127"/>
      <c r="T20" s="127"/>
      <c r="U20" s="127"/>
      <c r="V20" s="127"/>
      <c r="W20" s="123"/>
      <c r="X20" s="124"/>
      <c r="Y20" s="110"/>
      <c r="Z20" s="110"/>
      <c r="AH20" s="110"/>
      <c r="AI20" s="110"/>
      <c r="AJ20" s="110"/>
      <c r="AK20" s="110"/>
      <c r="AL20" s="110"/>
      <c r="AM20" s="110"/>
      <c r="AN20" s="110"/>
      <c r="AO20" s="110"/>
      <c r="AP20" s="110"/>
      <c r="AQ20" s="110"/>
      <c r="AR20" s="109"/>
      <c r="AS20" s="109"/>
      <c r="AT20" s="109"/>
      <c r="AU20" s="109"/>
      <c r="AV20" s="109"/>
      <c r="AW20" s="109"/>
      <c r="AX20" s="109"/>
      <c r="AY20" s="109"/>
      <c r="AZ20" s="109"/>
    </row>
    <row r="21" spans="1:52" s="15" customFormat="1" ht="24.75" customHeight="1" thickBot="1" x14ac:dyDescent="0.3">
      <c r="A21" s="428"/>
      <c r="B21" s="408"/>
      <c r="C21" s="425"/>
      <c r="D21" s="286" t="s">
        <v>8</v>
      </c>
      <c r="E21" s="287">
        <f>'Приложение 1 (ОТЧЕТНЫЙ ПЕРИОД) '!E13</f>
        <v>16.889101</v>
      </c>
      <c r="F21" s="287">
        <f>'Приложение 1 (ОТЧЕТНЫЙ ПЕРИОД) '!F13</f>
        <v>16.889101</v>
      </c>
      <c r="G21" s="287">
        <f>'Приложение 1 (ОТЧЕТНЫЙ ПЕРИОД) '!G13</f>
        <v>16.889101</v>
      </c>
      <c r="H21" s="287">
        <f>'Приложение 1 (ОТЧЕТНЫЙ ПЕРИОД) '!H13</f>
        <v>0.85799999999999987</v>
      </c>
      <c r="I21" s="287">
        <f>'Приложение 1 (ОТЧЕТНЫЙ ПЕРИОД) '!I13</f>
        <v>0.51</v>
      </c>
      <c r="J21" s="483"/>
      <c r="K21" s="290">
        <f>'Приложение 1 (ОТЧЕТНЫЙ ПЕРИОД) '!K13</f>
        <v>10.23</v>
      </c>
      <c r="L21" s="287">
        <f>'Приложение 1 (ОТЧЕТНЫЙ ПЕРИОД) '!L13</f>
        <v>16.44717</v>
      </c>
      <c r="M21" s="287">
        <f>'Приложение 1 (ОТЧЕТНЫЙ ПЕРИОД) '!M13</f>
        <v>0.6</v>
      </c>
      <c r="N21" s="291">
        <f>'Приложение 1 (ОТЧЕТНЫЙ ПЕРИОД) '!N13</f>
        <v>45.534271000000004</v>
      </c>
      <c r="O21" s="109"/>
      <c r="P21" s="184"/>
      <c r="Q21" s="110"/>
      <c r="R21" s="468"/>
      <c r="S21" s="128"/>
      <c r="T21" s="128"/>
      <c r="U21" s="128"/>
      <c r="V21" s="128"/>
      <c r="W21" s="125"/>
      <c r="X21" s="126"/>
      <c r="Y21" s="110"/>
      <c r="Z21" s="110"/>
      <c r="AH21" s="110"/>
      <c r="AI21" s="110"/>
      <c r="AJ21" s="110"/>
      <c r="AK21" s="110"/>
      <c r="AL21" s="110"/>
      <c r="AM21" s="110"/>
      <c r="AN21" s="110"/>
      <c r="AO21" s="110"/>
      <c r="AP21" s="110"/>
      <c r="AQ21" s="110"/>
      <c r="AR21" s="109"/>
      <c r="AS21" s="109"/>
      <c r="AT21" s="109"/>
      <c r="AU21" s="109"/>
      <c r="AV21" s="109"/>
      <c r="AW21" s="109"/>
      <c r="AX21" s="109"/>
      <c r="AY21" s="109"/>
      <c r="AZ21" s="109"/>
    </row>
    <row r="22" spans="1:52" s="15" customFormat="1" ht="24.75" customHeight="1" x14ac:dyDescent="0.35">
      <c r="A22" s="88"/>
      <c r="B22" s="87"/>
      <c r="C22" s="75"/>
      <c r="D22" s="76" t="s">
        <v>56</v>
      </c>
      <c r="E22" s="77">
        <f>E19+E20+E21</f>
        <v>246.88254300000003</v>
      </c>
      <c r="F22" s="77">
        <f>F19+F20+F21</f>
        <v>246.88254300000003</v>
      </c>
      <c r="G22" s="77">
        <f>G19+G20+G21</f>
        <v>246.88254300000003</v>
      </c>
      <c r="H22" s="77">
        <f>H19+H20+H21</f>
        <v>80.206659999999999</v>
      </c>
      <c r="I22" s="77">
        <f>I19+I20+I21</f>
        <v>36.86</v>
      </c>
      <c r="J22" s="77"/>
      <c r="K22" s="211">
        <f>K19+K20+K21</f>
        <v>130.04</v>
      </c>
      <c r="L22" s="77">
        <f>L19+L20+L21</f>
        <v>123.55146999999999</v>
      </c>
      <c r="M22" s="77">
        <f>M19+M20+M21</f>
        <v>0.6</v>
      </c>
      <c r="N22" s="78">
        <f>N19+N20+N21</f>
        <v>618.14067299999999</v>
      </c>
      <c r="O22" s="114"/>
      <c r="P22" s="187">
        <f>SUM(E22:O22)</f>
        <v>1730.0464320000001</v>
      </c>
      <c r="Q22" s="110"/>
      <c r="R22" s="110"/>
      <c r="S22" s="102"/>
      <c r="T22" s="102"/>
      <c r="U22" s="102"/>
      <c r="V22" s="102"/>
      <c r="W22" s="110"/>
      <c r="X22" s="110"/>
      <c r="Y22" s="110"/>
      <c r="Z22" s="110"/>
      <c r="AH22" s="110"/>
      <c r="AI22" s="110"/>
      <c r="AJ22" s="110"/>
      <c r="AK22" s="110"/>
      <c r="AL22" s="110"/>
      <c r="AM22" s="110"/>
      <c r="AN22" s="110"/>
      <c r="AO22" s="110"/>
      <c r="AP22" s="110"/>
      <c r="AQ22" s="110"/>
      <c r="AR22" s="109"/>
      <c r="AS22" s="109"/>
      <c r="AT22" s="109"/>
      <c r="AU22" s="109"/>
      <c r="AV22" s="109"/>
      <c r="AW22" s="109"/>
      <c r="AX22" s="109"/>
      <c r="AY22" s="109"/>
      <c r="AZ22" s="109"/>
    </row>
    <row r="23" spans="1:52" s="15" customFormat="1" ht="24.75" customHeight="1" x14ac:dyDescent="0.35">
      <c r="A23" s="88"/>
      <c r="B23" s="87"/>
      <c r="C23" s="74"/>
      <c r="D23" s="96" t="s">
        <v>56</v>
      </c>
      <c r="E23" s="97">
        <f>E22-E18</f>
        <v>0</v>
      </c>
      <c r="F23" s="97">
        <f>F22-F18</f>
        <v>0</v>
      </c>
      <c r="G23" s="97">
        <f>G22-G18</f>
        <v>0</v>
      </c>
      <c r="H23" s="97">
        <f>H22-H18</f>
        <v>0</v>
      </c>
      <c r="I23" s="97">
        <f>I22-I18</f>
        <v>0</v>
      </c>
      <c r="J23" s="97"/>
      <c r="K23" s="212">
        <f>K22-K18</f>
        <v>0</v>
      </c>
      <c r="L23" s="97">
        <f>L22-L18</f>
        <v>0</v>
      </c>
      <c r="M23" s="97">
        <f>M22-M18</f>
        <v>0</v>
      </c>
      <c r="N23" s="98">
        <f>N22-N18</f>
        <v>0</v>
      </c>
      <c r="O23" s="109"/>
      <c r="P23" s="186">
        <f>SUM(E23:O23)</f>
        <v>0</v>
      </c>
      <c r="Q23" s="110"/>
      <c r="R23" s="110"/>
      <c r="S23" s="102"/>
      <c r="T23" s="102"/>
      <c r="U23" s="102"/>
      <c r="V23" s="102"/>
      <c r="W23" s="110"/>
      <c r="X23" s="110"/>
      <c r="Y23" s="110"/>
      <c r="Z23" s="110"/>
      <c r="AH23" s="110"/>
      <c r="AI23" s="110"/>
      <c r="AJ23" s="110"/>
      <c r="AK23" s="110"/>
      <c r="AL23" s="110"/>
      <c r="AM23" s="110"/>
      <c r="AN23" s="110"/>
      <c r="AO23" s="110"/>
      <c r="AP23" s="110"/>
      <c r="AQ23" s="110"/>
      <c r="AR23" s="109"/>
      <c r="AS23" s="109"/>
      <c r="AT23" s="109"/>
      <c r="AU23" s="109"/>
      <c r="AV23" s="109"/>
      <c r="AW23" s="109"/>
      <c r="AX23" s="109"/>
      <c r="AY23" s="109"/>
      <c r="AZ23" s="109"/>
    </row>
    <row r="24" spans="1:52" s="15" customFormat="1" ht="24.75" customHeight="1" x14ac:dyDescent="0.35">
      <c r="A24" s="99"/>
      <c r="B24" s="87" t="s">
        <v>56</v>
      </c>
      <c r="C24" s="74"/>
      <c r="D24" s="79" t="s">
        <v>6</v>
      </c>
      <c r="E24" s="80">
        <f t="shared" ref="E24:N24" si="11">E25+E26+E27</f>
        <v>246.88254300000003</v>
      </c>
      <c r="F24" s="80">
        <f t="shared" si="11"/>
        <v>246.88254300000003</v>
      </c>
      <c r="G24" s="80">
        <f t="shared" si="11"/>
        <v>246.88254300000003</v>
      </c>
      <c r="H24" s="80">
        <f t="shared" si="11"/>
        <v>80.206659999999999</v>
      </c>
      <c r="I24" s="80">
        <f t="shared" si="11"/>
        <v>36.86</v>
      </c>
      <c r="J24" s="80"/>
      <c r="K24" s="213">
        <f t="shared" si="11"/>
        <v>130.04</v>
      </c>
      <c r="L24" s="80">
        <f t="shared" si="11"/>
        <v>123.55146999999999</v>
      </c>
      <c r="M24" s="80">
        <f t="shared" si="11"/>
        <v>0.6</v>
      </c>
      <c r="N24" s="80">
        <f t="shared" si="11"/>
        <v>618.14067299999988</v>
      </c>
      <c r="O24" s="109"/>
      <c r="P24" s="186">
        <f>SUM(E24:O24)</f>
        <v>1730.0464319999999</v>
      </c>
      <c r="Q24" s="110"/>
      <c r="R24" s="110"/>
      <c r="S24" s="102"/>
      <c r="T24" s="102"/>
      <c r="U24" s="102"/>
      <c r="V24" s="102"/>
      <c r="W24" s="110"/>
      <c r="X24" s="110"/>
      <c r="Y24" s="110"/>
      <c r="Z24" s="110"/>
      <c r="AH24" s="110"/>
      <c r="AI24" s="110"/>
      <c r="AJ24" s="110"/>
      <c r="AK24" s="110"/>
      <c r="AL24" s="110"/>
      <c r="AM24" s="110"/>
      <c r="AN24" s="110"/>
      <c r="AO24" s="110"/>
      <c r="AP24" s="110"/>
      <c r="AQ24" s="110"/>
      <c r="AR24" s="109"/>
      <c r="AS24" s="109"/>
      <c r="AT24" s="109"/>
      <c r="AU24" s="109"/>
      <c r="AV24" s="109"/>
      <c r="AW24" s="109"/>
      <c r="AX24" s="109"/>
      <c r="AY24" s="109"/>
      <c r="AZ24" s="109"/>
    </row>
    <row r="25" spans="1:52" s="15" customFormat="1" ht="24.75" customHeight="1" x14ac:dyDescent="0.35">
      <c r="A25" s="99"/>
      <c r="B25" s="87" t="s">
        <v>56</v>
      </c>
      <c r="C25" s="74"/>
      <c r="D25" s="79" t="s">
        <v>15</v>
      </c>
      <c r="E25" s="95">
        <f>E37+E44+E62+E69+E76+E83+E90+E97+E104+E111+E118+E125</f>
        <v>132.31700000000001</v>
      </c>
      <c r="F25" s="95">
        <f t="shared" ref="F25:N25" si="12">F37+F44+F62+F69+F76+F83+F90+F97+F104+F111+F118+F125</f>
        <v>132.31700000000001</v>
      </c>
      <c r="G25" s="95">
        <f t="shared" si="12"/>
        <v>132.31700000000001</v>
      </c>
      <c r="H25" s="95">
        <f t="shared" si="12"/>
        <v>54.947000000000003</v>
      </c>
      <c r="I25" s="95">
        <f t="shared" si="12"/>
        <v>12.81</v>
      </c>
      <c r="J25" s="80"/>
      <c r="K25" s="214">
        <f t="shared" si="12"/>
        <v>17.52</v>
      </c>
      <c r="L25" s="95">
        <f t="shared" si="12"/>
        <v>14.314500000000001</v>
      </c>
      <c r="M25" s="95">
        <f t="shared" si="12"/>
        <v>0</v>
      </c>
      <c r="N25" s="95">
        <f t="shared" si="12"/>
        <v>231.9085</v>
      </c>
      <c r="O25" s="80"/>
      <c r="P25" s="186">
        <f t="shared" ref="P25:P27" si="13">SUM(E25:O25)</f>
        <v>728.45100000000002</v>
      </c>
      <c r="Q25" s="110"/>
      <c r="R25" s="110"/>
      <c r="S25" s="102"/>
      <c r="T25" s="102"/>
      <c r="U25" s="102"/>
      <c r="V25" s="102"/>
      <c r="W25" s="110"/>
      <c r="X25" s="110"/>
      <c r="Y25" s="110"/>
      <c r="Z25" s="110"/>
      <c r="AH25" s="110"/>
      <c r="AI25" s="110"/>
      <c r="AJ25" s="110"/>
      <c r="AK25" s="110"/>
      <c r="AL25" s="110"/>
      <c r="AM25" s="110"/>
      <c r="AN25" s="110"/>
      <c r="AO25" s="110"/>
      <c r="AP25" s="110"/>
      <c r="AQ25" s="110"/>
      <c r="AR25" s="109"/>
      <c r="AS25" s="109"/>
      <c r="AT25" s="109"/>
      <c r="AU25" s="109"/>
      <c r="AV25" s="109"/>
      <c r="AW25" s="109"/>
      <c r="AX25" s="109"/>
      <c r="AY25" s="109"/>
      <c r="AZ25" s="109"/>
    </row>
    <row r="26" spans="1:52" s="15" customFormat="1" ht="24.75" customHeight="1" x14ac:dyDescent="0.35">
      <c r="A26" s="99"/>
      <c r="B26" s="87" t="s">
        <v>56</v>
      </c>
      <c r="C26" s="74"/>
      <c r="D26" s="79" t="s">
        <v>7</v>
      </c>
      <c r="E26" s="95">
        <f>E38+E45+E63+E70+E77+E84+E91+E98+E105+E112+E119+E126</f>
        <v>97.676441999999994</v>
      </c>
      <c r="F26" s="95">
        <f t="shared" ref="F26:N26" si="14">F38+F45+F63+F70+F77+F84+F91+F98+F105+F112+F119+F126</f>
        <v>97.676441999999994</v>
      </c>
      <c r="G26" s="95">
        <f t="shared" si="14"/>
        <v>97.676441999999994</v>
      </c>
      <c r="H26" s="95">
        <f t="shared" si="14"/>
        <v>24.40166</v>
      </c>
      <c r="I26" s="95">
        <f t="shared" si="14"/>
        <v>23.54</v>
      </c>
      <c r="J26" s="80"/>
      <c r="K26" s="214">
        <f t="shared" si="14"/>
        <v>102.29</v>
      </c>
      <c r="L26" s="95">
        <f t="shared" si="14"/>
        <v>92.7898</v>
      </c>
      <c r="M26" s="95">
        <f t="shared" si="14"/>
        <v>0</v>
      </c>
      <c r="N26" s="95">
        <f t="shared" si="14"/>
        <v>340.69790199999994</v>
      </c>
      <c r="O26" s="109"/>
      <c r="P26" s="186">
        <f t="shared" si="13"/>
        <v>876.7486879999999</v>
      </c>
      <c r="Q26" s="110"/>
      <c r="R26" s="110"/>
      <c r="S26" s="102"/>
      <c r="T26" s="102"/>
      <c r="U26" s="102"/>
      <c r="V26" s="102"/>
      <c r="W26" s="110"/>
      <c r="X26" s="110"/>
      <c r="Y26" s="110"/>
      <c r="Z26" s="110"/>
      <c r="AH26" s="110"/>
      <c r="AI26" s="110"/>
      <c r="AJ26" s="110"/>
      <c r="AK26" s="110"/>
      <c r="AL26" s="110"/>
      <c r="AM26" s="110"/>
      <c r="AN26" s="110"/>
      <c r="AO26" s="110"/>
      <c r="AP26" s="110"/>
      <c r="AQ26" s="110"/>
      <c r="AR26" s="109"/>
      <c r="AS26" s="109"/>
      <c r="AT26" s="109"/>
      <c r="AU26" s="109"/>
      <c r="AV26" s="109"/>
      <c r="AW26" s="109"/>
      <c r="AX26" s="109"/>
      <c r="AY26" s="109"/>
      <c r="AZ26" s="109"/>
    </row>
    <row r="27" spans="1:52" s="15" customFormat="1" ht="24.75" customHeight="1" x14ac:dyDescent="0.35">
      <c r="A27" s="99"/>
      <c r="B27" s="87" t="s">
        <v>56</v>
      </c>
      <c r="C27" s="74"/>
      <c r="D27" s="79" t="s">
        <v>8</v>
      </c>
      <c r="E27" s="95">
        <f>E39+E46+E64+E71+E78+E85+E92+E99+E106+E113+E120+E127</f>
        <v>16.889101</v>
      </c>
      <c r="F27" s="95">
        <f t="shared" ref="F27:N27" si="15">F39+F46+F64+F71+F78+F85+F92+F99+F106+F113+F120+F127</f>
        <v>16.889101</v>
      </c>
      <c r="G27" s="95">
        <f t="shared" si="15"/>
        <v>16.889101</v>
      </c>
      <c r="H27" s="95">
        <f t="shared" si="15"/>
        <v>0.85799999999999987</v>
      </c>
      <c r="I27" s="95">
        <f t="shared" si="15"/>
        <v>0.51</v>
      </c>
      <c r="J27" s="80"/>
      <c r="K27" s="214">
        <f t="shared" si="15"/>
        <v>10.23</v>
      </c>
      <c r="L27" s="95">
        <f t="shared" si="15"/>
        <v>16.44717</v>
      </c>
      <c r="M27" s="95">
        <f t="shared" si="15"/>
        <v>0.6</v>
      </c>
      <c r="N27" s="95">
        <f t="shared" si="15"/>
        <v>45.534271000000004</v>
      </c>
      <c r="O27" s="109"/>
      <c r="P27" s="186">
        <f t="shared" si="13"/>
        <v>124.846744</v>
      </c>
      <c r="Q27" s="110"/>
      <c r="R27" s="110"/>
      <c r="S27" s="102"/>
      <c r="T27" s="102"/>
      <c r="U27" s="102"/>
      <c r="V27" s="102"/>
      <c r="W27" s="110"/>
      <c r="X27" s="110"/>
      <c r="Y27" s="110"/>
      <c r="Z27" s="110"/>
      <c r="AH27" s="110"/>
      <c r="AI27" s="110"/>
      <c r="AJ27" s="110"/>
      <c r="AK27" s="110"/>
      <c r="AL27" s="110"/>
      <c r="AM27" s="110"/>
      <c r="AN27" s="110"/>
      <c r="AO27" s="110"/>
      <c r="AP27" s="110"/>
      <c r="AQ27" s="110"/>
      <c r="AR27" s="109"/>
      <c r="AS27" s="109"/>
      <c r="AT27" s="109"/>
      <c r="AU27" s="109"/>
      <c r="AV27" s="109"/>
      <c r="AW27" s="109"/>
      <c r="AX27" s="109"/>
      <c r="AY27" s="109"/>
      <c r="AZ27" s="109"/>
    </row>
    <row r="28" spans="1:52" s="72" customFormat="1" ht="20.25" customHeight="1" x14ac:dyDescent="0.4">
      <c r="A28" s="88"/>
      <c r="B28" s="87"/>
      <c r="C28" s="69"/>
      <c r="D28" s="68"/>
      <c r="E28" s="70"/>
      <c r="F28" s="70"/>
      <c r="G28" s="70"/>
      <c r="H28" s="70"/>
      <c r="I28" s="70"/>
      <c r="J28" s="70"/>
      <c r="K28" s="215"/>
      <c r="L28" s="70"/>
      <c r="M28" s="70"/>
      <c r="N28" s="71"/>
      <c r="O28" s="115"/>
      <c r="P28" s="188"/>
      <c r="Q28" s="116"/>
      <c r="R28" s="116"/>
      <c r="S28" s="104"/>
      <c r="T28" s="104"/>
      <c r="U28" s="104"/>
      <c r="V28" s="104"/>
      <c r="W28" s="116"/>
      <c r="X28" s="116"/>
      <c r="Y28" s="116"/>
      <c r="Z28" s="116"/>
      <c r="AH28" s="116"/>
      <c r="AI28" s="116"/>
      <c r="AJ28" s="116"/>
      <c r="AK28" s="116"/>
      <c r="AL28" s="116"/>
      <c r="AM28" s="116"/>
      <c r="AN28" s="116"/>
      <c r="AO28" s="116"/>
      <c r="AP28" s="116"/>
      <c r="AQ28" s="116"/>
      <c r="AR28" s="115"/>
      <c r="AS28" s="115"/>
      <c r="AT28" s="115"/>
      <c r="AU28" s="115"/>
      <c r="AV28" s="115"/>
      <c r="AW28" s="115"/>
      <c r="AX28" s="115"/>
      <c r="AY28" s="115"/>
      <c r="AZ28" s="115"/>
    </row>
    <row r="29" spans="1:52" s="72" customFormat="1" ht="18.75" customHeight="1" x14ac:dyDescent="0.4">
      <c r="A29" s="88"/>
      <c r="B29" s="87" t="s">
        <v>56</v>
      </c>
      <c r="C29" s="69"/>
      <c r="D29" s="79" t="s">
        <v>6</v>
      </c>
      <c r="E29" s="73">
        <f>E24-E18</f>
        <v>0</v>
      </c>
      <c r="F29" s="73">
        <f t="shared" ref="F29:I29" si="16">F24-F18</f>
        <v>0</v>
      </c>
      <c r="G29" s="73">
        <f t="shared" si="16"/>
        <v>0</v>
      </c>
      <c r="H29" s="73">
        <f t="shared" si="16"/>
        <v>0</v>
      </c>
      <c r="I29" s="73">
        <f t="shared" si="16"/>
        <v>0</v>
      </c>
      <c r="J29" s="70"/>
      <c r="K29" s="216">
        <f t="shared" ref="K29:N29" si="17">K24-K18</f>
        <v>0</v>
      </c>
      <c r="L29" s="73">
        <f t="shared" si="17"/>
        <v>0</v>
      </c>
      <c r="M29" s="73">
        <f t="shared" si="17"/>
        <v>0</v>
      </c>
      <c r="N29" s="81">
        <f t="shared" si="17"/>
        <v>0</v>
      </c>
      <c r="O29" s="115"/>
      <c r="P29" s="186">
        <f>SUM(E29:O29)</f>
        <v>0</v>
      </c>
      <c r="Q29" s="116"/>
      <c r="R29" s="116"/>
      <c r="S29" s="104"/>
      <c r="T29" s="104"/>
      <c r="U29" s="104"/>
      <c r="V29" s="104"/>
      <c r="W29" s="116"/>
      <c r="X29" s="116"/>
      <c r="Y29" s="116"/>
      <c r="Z29" s="116"/>
      <c r="AH29" s="116"/>
      <c r="AI29" s="116"/>
      <c r="AJ29" s="116"/>
      <c r="AK29" s="116"/>
      <c r="AL29" s="116"/>
      <c r="AM29" s="116"/>
      <c r="AN29" s="116"/>
      <c r="AO29" s="116"/>
      <c r="AP29" s="116"/>
      <c r="AQ29" s="116"/>
      <c r="AR29" s="115"/>
      <c r="AS29" s="115"/>
      <c r="AT29" s="115"/>
      <c r="AU29" s="115"/>
      <c r="AV29" s="115"/>
      <c r="AW29" s="115"/>
      <c r="AX29" s="115"/>
      <c r="AY29" s="115"/>
      <c r="AZ29" s="115"/>
    </row>
    <row r="30" spans="1:52" s="72" customFormat="1" ht="27.75" customHeight="1" x14ac:dyDescent="0.4">
      <c r="A30" s="88"/>
      <c r="B30" s="87" t="s">
        <v>56</v>
      </c>
      <c r="C30" s="69"/>
      <c r="D30" s="79" t="s">
        <v>15</v>
      </c>
      <c r="E30" s="73">
        <f t="shared" ref="E30:I30" si="18">E25-E19</f>
        <v>0</v>
      </c>
      <c r="F30" s="73">
        <f t="shared" si="18"/>
        <v>0</v>
      </c>
      <c r="G30" s="73">
        <f t="shared" si="18"/>
        <v>0</v>
      </c>
      <c r="H30" s="73">
        <f t="shared" si="18"/>
        <v>0</v>
      </c>
      <c r="I30" s="73">
        <f t="shared" si="18"/>
        <v>0</v>
      </c>
      <c r="J30" s="70"/>
      <c r="K30" s="216">
        <f t="shared" ref="K30:N30" si="19">K25-K19</f>
        <v>0</v>
      </c>
      <c r="L30" s="73">
        <f t="shared" si="19"/>
        <v>0</v>
      </c>
      <c r="M30" s="73">
        <f t="shared" si="19"/>
        <v>0</v>
      </c>
      <c r="N30" s="81">
        <f t="shared" si="19"/>
        <v>0</v>
      </c>
      <c r="O30" s="115"/>
      <c r="P30" s="186">
        <f>SUM(E30:O30)</f>
        <v>0</v>
      </c>
      <c r="Q30" s="116"/>
      <c r="R30" s="116"/>
      <c r="S30" s="104"/>
      <c r="T30" s="104"/>
      <c r="U30" s="104"/>
      <c r="V30" s="104"/>
      <c r="W30" s="116"/>
      <c r="X30" s="116"/>
      <c r="Y30" s="116"/>
      <c r="Z30" s="116"/>
      <c r="AH30" s="116"/>
      <c r="AI30" s="116"/>
      <c r="AJ30" s="116"/>
      <c r="AK30" s="116"/>
      <c r="AL30" s="116"/>
      <c r="AM30" s="116"/>
      <c r="AN30" s="116"/>
      <c r="AO30" s="116"/>
      <c r="AP30" s="116"/>
      <c r="AQ30" s="116"/>
      <c r="AR30" s="115"/>
      <c r="AS30" s="115"/>
      <c r="AT30" s="115"/>
      <c r="AU30" s="115"/>
      <c r="AV30" s="115"/>
      <c r="AW30" s="115"/>
      <c r="AX30" s="115"/>
      <c r="AY30" s="115"/>
      <c r="AZ30" s="115"/>
    </row>
    <row r="31" spans="1:52" s="72" customFormat="1" ht="24" customHeight="1" x14ac:dyDescent="0.4">
      <c r="A31" s="88"/>
      <c r="B31" s="87" t="s">
        <v>56</v>
      </c>
      <c r="C31" s="69"/>
      <c r="D31" s="79" t="s">
        <v>7</v>
      </c>
      <c r="E31" s="73">
        <f t="shared" ref="E31:I31" si="20">E26-E20</f>
        <v>0</v>
      </c>
      <c r="F31" s="73">
        <f t="shared" si="20"/>
        <v>0</v>
      </c>
      <c r="G31" s="73">
        <f t="shared" si="20"/>
        <v>0</v>
      </c>
      <c r="H31" s="73">
        <f t="shared" si="20"/>
        <v>0</v>
      </c>
      <c r="I31" s="73">
        <f t="shared" si="20"/>
        <v>0</v>
      </c>
      <c r="J31" s="70"/>
      <c r="K31" s="216">
        <f t="shared" ref="K31:N31" si="21">K26-K20</f>
        <v>0</v>
      </c>
      <c r="L31" s="73">
        <f t="shared" si="21"/>
        <v>0</v>
      </c>
      <c r="M31" s="73">
        <f t="shared" si="21"/>
        <v>0</v>
      </c>
      <c r="N31" s="81">
        <f t="shared" si="21"/>
        <v>0</v>
      </c>
      <c r="O31" s="115"/>
      <c r="P31" s="186">
        <f>SUM(E31:O31)</f>
        <v>0</v>
      </c>
      <c r="Q31" s="116"/>
      <c r="R31" s="116"/>
      <c r="S31" s="104"/>
      <c r="T31" s="104"/>
      <c r="U31" s="104"/>
      <c r="V31" s="104"/>
      <c r="W31" s="116"/>
      <c r="X31" s="116"/>
      <c r="Y31" s="116"/>
      <c r="Z31" s="116"/>
      <c r="AH31" s="116"/>
      <c r="AI31" s="116"/>
      <c r="AJ31" s="116"/>
      <c r="AK31" s="116"/>
      <c r="AL31" s="116"/>
      <c r="AM31" s="116"/>
      <c r="AN31" s="116"/>
      <c r="AO31" s="116"/>
      <c r="AP31" s="116"/>
      <c r="AQ31" s="116"/>
      <c r="AR31" s="115"/>
      <c r="AS31" s="115"/>
      <c r="AT31" s="115"/>
      <c r="AU31" s="115"/>
      <c r="AV31" s="115"/>
      <c r="AW31" s="115"/>
      <c r="AX31" s="115"/>
      <c r="AY31" s="115"/>
      <c r="AZ31" s="115"/>
    </row>
    <row r="32" spans="1:52" s="72" customFormat="1" ht="20.25" customHeight="1" thickBot="1" x14ac:dyDescent="0.45">
      <c r="A32" s="89"/>
      <c r="B32" s="90" t="s">
        <v>56</v>
      </c>
      <c r="C32" s="83"/>
      <c r="D32" s="82" t="s">
        <v>8</v>
      </c>
      <c r="E32" s="84">
        <f t="shared" ref="E32:I32" si="22">E27-E21</f>
        <v>0</v>
      </c>
      <c r="F32" s="84">
        <f t="shared" si="22"/>
        <v>0</v>
      </c>
      <c r="G32" s="84">
        <f t="shared" si="22"/>
        <v>0</v>
      </c>
      <c r="H32" s="84">
        <f t="shared" si="22"/>
        <v>0</v>
      </c>
      <c r="I32" s="84">
        <f t="shared" si="22"/>
        <v>0</v>
      </c>
      <c r="J32" s="85"/>
      <c r="K32" s="217">
        <f t="shared" ref="K32:N32" si="23">K27-K21</f>
        <v>0</v>
      </c>
      <c r="L32" s="84">
        <f t="shared" si="23"/>
        <v>0</v>
      </c>
      <c r="M32" s="84">
        <f t="shared" si="23"/>
        <v>0</v>
      </c>
      <c r="N32" s="86">
        <f t="shared" si="23"/>
        <v>0</v>
      </c>
      <c r="O32" s="115"/>
      <c r="P32" s="186">
        <f>SUM(E32:O32)</f>
        <v>0</v>
      </c>
      <c r="Q32" s="116"/>
      <c r="R32" s="116"/>
      <c r="S32" s="104"/>
      <c r="T32" s="104"/>
      <c r="U32" s="104"/>
      <c r="V32" s="104"/>
      <c r="W32" s="116"/>
      <c r="X32" s="116"/>
      <c r="Y32" s="116"/>
      <c r="Z32" s="116"/>
      <c r="AH32" s="116"/>
      <c r="AI32" s="116"/>
      <c r="AJ32" s="116"/>
      <c r="AK32" s="116"/>
      <c r="AL32" s="116"/>
      <c r="AM32" s="116"/>
      <c r="AN32" s="116"/>
      <c r="AO32" s="116"/>
      <c r="AP32" s="116"/>
      <c r="AQ32" s="116"/>
      <c r="AR32" s="115"/>
      <c r="AS32" s="115"/>
      <c r="AT32" s="115"/>
      <c r="AU32" s="115"/>
      <c r="AV32" s="115"/>
      <c r="AW32" s="115"/>
      <c r="AX32" s="115"/>
      <c r="AY32" s="115"/>
      <c r="AZ32" s="115"/>
    </row>
    <row r="33" spans="1:52" s="72" customFormat="1" ht="11.25" customHeight="1" x14ac:dyDescent="0.4">
      <c r="A33" s="67"/>
      <c r="B33" s="68"/>
      <c r="C33" s="69"/>
      <c r="D33" s="68"/>
      <c r="E33" s="70"/>
      <c r="F33" s="70"/>
      <c r="G33" s="70"/>
      <c r="H33" s="70"/>
      <c r="I33" s="70"/>
      <c r="J33" s="70"/>
      <c r="K33" s="215"/>
      <c r="L33" s="70"/>
      <c r="M33" s="70"/>
      <c r="N33" s="71"/>
      <c r="O33" s="115"/>
      <c r="P33" s="188"/>
      <c r="Q33" s="116"/>
      <c r="R33" s="116"/>
      <c r="S33" s="104"/>
      <c r="T33" s="104"/>
      <c r="U33" s="104"/>
      <c r="V33" s="104"/>
      <c r="W33" s="116"/>
      <c r="X33" s="116"/>
      <c r="Y33" s="116"/>
      <c r="Z33" s="116"/>
      <c r="AH33" s="116"/>
      <c r="AI33" s="116"/>
      <c r="AJ33" s="116"/>
      <c r="AK33" s="116"/>
      <c r="AL33" s="116"/>
      <c r="AM33" s="116"/>
      <c r="AN33" s="116"/>
      <c r="AO33" s="116"/>
      <c r="AP33" s="116"/>
      <c r="AQ33" s="116"/>
      <c r="AR33" s="115"/>
      <c r="AS33" s="115"/>
      <c r="AT33" s="115"/>
      <c r="AU33" s="115"/>
      <c r="AV33" s="115"/>
      <c r="AW33" s="115"/>
      <c r="AX33" s="115"/>
      <c r="AY33" s="115"/>
      <c r="AZ33" s="115"/>
    </row>
    <row r="34" spans="1:52" s="14" customFormat="1" ht="11.25" customHeight="1" thickBot="1" x14ac:dyDescent="0.3">
      <c r="A34" s="48"/>
      <c r="B34" s="27"/>
      <c r="C34" s="23"/>
      <c r="D34" s="27"/>
      <c r="E34" s="49"/>
      <c r="F34" s="49"/>
      <c r="G34" s="49"/>
      <c r="H34" s="49"/>
      <c r="I34" s="49"/>
      <c r="J34" s="49"/>
      <c r="K34" s="198"/>
      <c r="L34" s="49"/>
      <c r="M34" s="49"/>
      <c r="N34" s="50"/>
      <c r="O34" s="111"/>
      <c r="P34" s="185"/>
      <c r="Q34" s="112"/>
      <c r="R34" s="112"/>
      <c r="S34" s="103"/>
      <c r="T34" s="103"/>
      <c r="U34" s="103"/>
      <c r="V34" s="103"/>
      <c r="W34" s="112"/>
      <c r="X34" s="112"/>
      <c r="Y34" s="112"/>
      <c r="Z34" s="112"/>
      <c r="AH34" s="112"/>
      <c r="AI34" s="112"/>
      <c r="AJ34" s="112"/>
      <c r="AK34" s="112"/>
      <c r="AL34" s="112"/>
      <c r="AM34" s="112"/>
      <c r="AN34" s="112"/>
      <c r="AO34" s="112"/>
      <c r="AP34" s="112"/>
      <c r="AQ34" s="112"/>
      <c r="AR34" s="111"/>
      <c r="AS34" s="111"/>
      <c r="AT34" s="111"/>
      <c r="AU34" s="111"/>
      <c r="AV34" s="111"/>
      <c r="AW34" s="111"/>
      <c r="AX34" s="111"/>
      <c r="AY34" s="111"/>
      <c r="AZ34" s="111"/>
    </row>
    <row r="35" spans="1:52" ht="48.75" customHeight="1" thickBot="1" x14ac:dyDescent="0.3">
      <c r="A35" s="30"/>
      <c r="B35" s="31"/>
      <c r="C35" s="31"/>
      <c r="D35" s="31"/>
      <c r="E35" s="52" t="s">
        <v>32</v>
      </c>
      <c r="F35" s="51" t="s">
        <v>33</v>
      </c>
      <c r="G35" s="53"/>
      <c r="H35" s="31"/>
      <c r="I35" s="31"/>
      <c r="J35" s="31"/>
      <c r="K35" s="199"/>
      <c r="L35" s="31"/>
      <c r="M35" s="31"/>
      <c r="N35" s="32"/>
    </row>
    <row r="36" spans="1:52" s="15" customFormat="1" ht="40.5" x14ac:dyDescent="0.25">
      <c r="A36" s="476" t="str">
        <f>E35</f>
        <v>I</v>
      </c>
      <c r="B36" s="55" t="s">
        <v>31</v>
      </c>
      <c r="C36" s="480"/>
      <c r="D36" s="56" t="s">
        <v>6</v>
      </c>
      <c r="E36" s="57">
        <f>'Приложение 1 (ОТЧЕТНЫЙ ПЕРИОД) '!E30</f>
        <v>0</v>
      </c>
      <c r="F36" s="57">
        <f>'Приложение 1 (ОТЧЕТНЫЙ ПЕРИОД) '!F30</f>
        <v>0</v>
      </c>
      <c r="G36" s="57">
        <f>'Приложение 1 (ОТЧЕТНЫЙ ПЕРИОД) '!G30</f>
        <v>0</v>
      </c>
      <c r="H36" s="57">
        <f>'Приложение 1 (ОТЧЕТНЫЙ ПЕРИОД) '!H30</f>
        <v>0</v>
      </c>
      <c r="I36" s="57">
        <f>'Приложение 1 (ОТЧЕТНЫЙ ПЕРИОД) '!I30</f>
        <v>0</v>
      </c>
      <c r="J36" s="477"/>
      <c r="K36" s="220">
        <f>'Приложение 1 (ОТЧЕТНЫЙ ПЕРИОД) '!K30</f>
        <v>15.43</v>
      </c>
      <c r="L36" s="57">
        <f>'Приложение 1 (ОТЧЕТНЫЙ ПЕРИОД) '!L30</f>
        <v>1.5041</v>
      </c>
      <c r="M36" s="57">
        <f>'Приложение 1 (ОТЧЕТНЫЙ ПЕРИОД) '!M30</f>
        <v>0.6</v>
      </c>
      <c r="N36" s="58">
        <f>'Приложение 1 (ОТЧЕТНЫЙ ПЕРИОД) '!N30</f>
        <v>17.534100000000002</v>
      </c>
      <c r="O36" s="109"/>
      <c r="P36" s="183"/>
      <c r="Q36" s="110"/>
      <c r="R36" s="491" t="str">
        <f>B37</f>
        <v>ДЕМОГРАФИЯ</v>
      </c>
      <c r="S36" s="129" t="str">
        <f>D36</f>
        <v>Всего</v>
      </c>
      <c r="T36" s="129">
        <f>E36</f>
        <v>0</v>
      </c>
      <c r="U36" s="129">
        <f t="shared" ref="U36:V36" si="24">F36</f>
        <v>0</v>
      </c>
      <c r="V36" s="129">
        <f t="shared" si="24"/>
        <v>0</v>
      </c>
      <c r="W36" s="129" t="e">
        <f>F36/E36%</f>
        <v>#DIV/0!</v>
      </c>
      <c r="X36" s="130" t="e">
        <f>G36/F36%</f>
        <v>#DIV/0!</v>
      </c>
      <c r="Y36" s="247" t="e">
        <f>V36/T36%</f>
        <v>#DIV/0!</v>
      </c>
      <c r="Z36" s="110"/>
      <c r="AH36" s="110"/>
      <c r="AI36" s="110"/>
      <c r="AJ36" s="110"/>
      <c r="AK36" s="110"/>
      <c r="AL36" s="110"/>
      <c r="AM36" s="110"/>
      <c r="AN36" s="110"/>
      <c r="AO36" s="110"/>
      <c r="AP36" s="110"/>
      <c r="AQ36" s="110"/>
      <c r="AR36" s="109"/>
      <c r="AS36" s="109"/>
      <c r="AT36" s="109"/>
      <c r="AU36" s="109"/>
      <c r="AV36" s="109"/>
      <c r="AW36" s="109"/>
      <c r="AX36" s="109"/>
      <c r="AY36" s="109"/>
      <c r="AZ36" s="109"/>
    </row>
    <row r="37" spans="1:52" s="17" customFormat="1" ht="23.25" x14ac:dyDescent="0.25">
      <c r="A37" s="372"/>
      <c r="B37" s="379" t="str">
        <f>F35</f>
        <v>ДЕМОГРАФИЯ</v>
      </c>
      <c r="C37" s="374"/>
      <c r="D37" s="20" t="s">
        <v>15</v>
      </c>
      <c r="E37" s="54">
        <f>'Приложение 1 (ОТЧЕТНЫЙ ПЕРИОД) '!E31</f>
        <v>0</v>
      </c>
      <c r="F37" s="54">
        <f>'Приложение 1 (ОТЧЕТНЫЙ ПЕРИОД) '!F31</f>
        <v>0</v>
      </c>
      <c r="G37" s="54">
        <f>'Приложение 1 (ОТЧЕТНЫЙ ПЕРИОД) '!G31</f>
        <v>0</v>
      </c>
      <c r="H37" s="54">
        <f>'Приложение 1 (ОТЧЕТНЫЙ ПЕРИОД) '!H31</f>
        <v>0</v>
      </c>
      <c r="I37" s="54">
        <f>'Приложение 1 (ОТЧЕТНЫЙ ПЕРИОД) '!I31</f>
        <v>0</v>
      </c>
      <c r="J37" s="478"/>
      <c r="K37" s="221">
        <f>'Приложение 1 (ОТЧЕТНЫЙ ПЕРИОД) '!K31</f>
        <v>0</v>
      </c>
      <c r="L37" s="54">
        <f>'Приложение 1 (ОТЧЕТНЫЙ ПЕРИОД) '!L31</f>
        <v>0</v>
      </c>
      <c r="M37" s="54">
        <f>'Приложение 1 (ОТЧЕТНЫЙ ПЕРИОД) '!M31</f>
        <v>0</v>
      </c>
      <c r="N37" s="59">
        <f>'Приложение 1 (ОТЧЕТНЫЙ ПЕРИОД) '!N31</f>
        <v>0</v>
      </c>
      <c r="O37" s="106"/>
      <c r="P37" s="183"/>
      <c r="Q37" s="107"/>
      <c r="R37" s="492"/>
      <c r="S37" s="127"/>
      <c r="T37" s="127"/>
      <c r="U37" s="127"/>
      <c r="V37" s="127"/>
      <c r="W37" s="123"/>
      <c r="X37" s="124"/>
      <c r="Y37" s="107"/>
      <c r="Z37" s="107"/>
      <c r="AH37" s="107"/>
      <c r="AI37" s="107"/>
      <c r="AJ37" s="107"/>
      <c r="AK37" s="107"/>
      <c r="AL37" s="107"/>
      <c r="AM37" s="107"/>
      <c r="AN37" s="107"/>
      <c r="AO37" s="107"/>
      <c r="AP37" s="107"/>
      <c r="AQ37" s="107"/>
      <c r="AR37" s="106"/>
      <c r="AS37" s="106"/>
      <c r="AT37" s="106"/>
      <c r="AU37" s="106"/>
      <c r="AV37" s="106"/>
      <c r="AW37" s="106"/>
      <c r="AX37" s="106"/>
      <c r="AY37" s="106"/>
      <c r="AZ37" s="106"/>
    </row>
    <row r="38" spans="1:52" s="17" customFormat="1" ht="28.5" customHeight="1" x14ac:dyDescent="0.25">
      <c r="A38" s="372"/>
      <c r="B38" s="380"/>
      <c r="C38" s="374"/>
      <c r="D38" s="20" t="s">
        <v>7</v>
      </c>
      <c r="E38" s="54">
        <f>'Приложение 1 (ОТЧЕТНЫЙ ПЕРИОД) '!E32</f>
        <v>0</v>
      </c>
      <c r="F38" s="54">
        <f>'Приложение 1 (ОТЧЕТНЫЙ ПЕРИОД) '!F32</f>
        <v>0</v>
      </c>
      <c r="G38" s="54">
        <f>'Приложение 1 (ОТЧЕТНЫЙ ПЕРИОД) '!G32</f>
        <v>0</v>
      </c>
      <c r="H38" s="54">
        <f>'Приложение 1 (ОТЧЕТНЫЙ ПЕРИОД) '!H32</f>
        <v>0</v>
      </c>
      <c r="I38" s="54">
        <f>'Приложение 1 (ОТЧЕТНЫЙ ПЕРИОД) '!I32</f>
        <v>0</v>
      </c>
      <c r="J38" s="478"/>
      <c r="K38" s="221">
        <f>'Приложение 1 (ОТЧЕТНЫЙ ПЕРИОД) '!K32</f>
        <v>14.59</v>
      </c>
      <c r="L38" s="54">
        <f>'Приложение 1 (ОТЧЕТНЫЙ ПЕРИОД) '!L32</f>
        <v>0.97</v>
      </c>
      <c r="M38" s="54">
        <f>'Приложение 1 (ОТЧЕТНЫЙ ПЕРИОД) '!M32</f>
        <v>0</v>
      </c>
      <c r="N38" s="59">
        <f>'Приложение 1 (ОТЧЕТНЫЙ ПЕРИОД) '!N32</f>
        <v>15.56</v>
      </c>
      <c r="O38" s="106"/>
      <c r="P38" s="183"/>
      <c r="Q38" s="107"/>
      <c r="R38" s="492"/>
      <c r="S38" s="127"/>
      <c r="T38" s="127"/>
      <c r="U38" s="127"/>
      <c r="V38" s="127"/>
      <c r="W38" s="123"/>
      <c r="X38" s="124"/>
      <c r="Y38" s="107"/>
      <c r="Z38" s="107"/>
      <c r="AH38" s="107"/>
      <c r="AI38" s="107"/>
      <c r="AJ38" s="107"/>
      <c r="AK38" s="107"/>
      <c r="AL38" s="107"/>
      <c r="AM38" s="107"/>
      <c r="AN38" s="107"/>
      <c r="AO38" s="107"/>
      <c r="AP38" s="107"/>
      <c r="AQ38" s="107"/>
      <c r="AR38" s="106"/>
      <c r="AS38" s="106"/>
      <c r="AT38" s="106"/>
      <c r="AU38" s="106"/>
      <c r="AV38" s="106"/>
      <c r="AW38" s="106"/>
      <c r="AX38" s="106"/>
      <c r="AY38" s="106"/>
      <c r="AZ38" s="106"/>
    </row>
    <row r="39" spans="1:52" s="15" customFormat="1" ht="24" thickBot="1" x14ac:dyDescent="0.3">
      <c r="A39" s="373"/>
      <c r="B39" s="381"/>
      <c r="C39" s="375"/>
      <c r="D39" s="282" t="s">
        <v>8</v>
      </c>
      <c r="E39" s="309">
        <f>'Приложение 1 (ОТЧЕТНЫЙ ПЕРИОД) '!E33</f>
        <v>0</v>
      </c>
      <c r="F39" s="309">
        <f>'Приложение 1 (ОТЧЕТНЫЙ ПЕРИОД) '!F33</f>
        <v>0</v>
      </c>
      <c r="G39" s="309">
        <f>'Приложение 1 (ОТЧЕТНЫЙ ПЕРИОД) '!G33</f>
        <v>0</v>
      </c>
      <c r="H39" s="309">
        <f>'Приложение 1 (ОТЧЕТНЫЙ ПЕРИОД) '!H33</f>
        <v>0</v>
      </c>
      <c r="I39" s="309">
        <f>'Приложение 1 (ОТЧЕТНЫЙ ПЕРИОД) '!I33</f>
        <v>0</v>
      </c>
      <c r="J39" s="479"/>
      <c r="K39" s="310">
        <f>'Приложение 1 (ОТЧЕТНЫЙ ПЕРИОД) '!K33</f>
        <v>0.84</v>
      </c>
      <c r="L39" s="309">
        <f>'Приложение 1 (ОТЧЕТНЫЙ ПЕРИОД) '!L33</f>
        <v>0.53410000000000002</v>
      </c>
      <c r="M39" s="309">
        <f>'Приложение 1 (ОТЧЕТНЫЙ ПЕРИОД) '!M33</f>
        <v>0.6</v>
      </c>
      <c r="N39" s="311">
        <f>'Приложение 1 (ОТЧЕТНЫЙ ПЕРИОД) '!N33</f>
        <v>1.9741</v>
      </c>
      <c r="O39" s="109"/>
      <c r="P39" s="183"/>
      <c r="Q39" s="110"/>
      <c r="R39" s="493"/>
      <c r="S39" s="128"/>
      <c r="T39" s="128"/>
      <c r="U39" s="128"/>
      <c r="V39" s="128"/>
      <c r="W39" s="125"/>
      <c r="X39" s="126"/>
      <c r="Y39" s="110"/>
      <c r="Z39" s="110"/>
      <c r="AH39" s="110"/>
      <c r="AI39" s="110"/>
      <c r="AJ39" s="110"/>
      <c r="AK39" s="110"/>
      <c r="AL39" s="110"/>
      <c r="AM39" s="110"/>
      <c r="AN39" s="110"/>
      <c r="AO39" s="110"/>
      <c r="AP39" s="110"/>
      <c r="AQ39" s="110"/>
      <c r="AR39" s="109"/>
      <c r="AS39" s="109"/>
      <c r="AT39" s="109"/>
      <c r="AU39" s="109"/>
      <c r="AV39" s="109"/>
      <c r="AW39" s="109"/>
      <c r="AX39" s="109"/>
      <c r="AY39" s="109"/>
      <c r="AZ39" s="109"/>
    </row>
    <row r="40" spans="1:52" s="15" customFormat="1" ht="23.25" x14ac:dyDescent="0.35">
      <c r="A40"/>
      <c r="B40"/>
      <c r="C40" s="63"/>
      <c r="D40" s="64" t="s">
        <v>56</v>
      </c>
      <c r="E40" s="65">
        <f>E37+E38+E39</f>
        <v>0</v>
      </c>
      <c r="F40" s="65">
        <f>F37+F38+F39</f>
        <v>0</v>
      </c>
      <c r="G40" s="65">
        <f>G37+G38+G39</f>
        <v>0</v>
      </c>
      <c r="H40" s="65">
        <f>H37+H38+H39</f>
        <v>0</v>
      </c>
      <c r="I40" s="65">
        <f>I37+I38+I39</f>
        <v>0</v>
      </c>
      <c r="J40" s="65"/>
      <c r="K40" s="218">
        <f>K37+K38+K39</f>
        <v>15.43</v>
      </c>
      <c r="L40" s="65">
        <f>L37+L38+L39</f>
        <v>1.5041</v>
      </c>
      <c r="M40" s="65">
        <f>M37+M38+M39</f>
        <v>0.6</v>
      </c>
      <c r="N40" s="65">
        <f>N37+N38+N39</f>
        <v>17.534100000000002</v>
      </c>
      <c r="O40" s="114"/>
      <c r="P40" s="187">
        <f>SUM(E40:O40)</f>
        <v>35.068200000000004</v>
      </c>
      <c r="Q40" s="110"/>
      <c r="R40" s="110"/>
      <c r="S40" s="102"/>
      <c r="T40" s="102"/>
      <c r="U40" s="102"/>
      <c r="V40" s="102"/>
      <c r="W40" s="110"/>
      <c r="X40" s="110"/>
      <c r="Y40" s="110"/>
      <c r="Z40" s="110"/>
      <c r="AH40" s="110"/>
      <c r="AI40" s="110"/>
      <c r="AJ40" s="110"/>
      <c r="AK40" s="110"/>
      <c r="AL40" s="110"/>
      <c r="AM40" s="110"/>
      <c r="AN40" s="110"/>
      <c r="AO40" s="110"/>
      <c r="AP40" s="110"/>
      <c r="AQ40" s="110"/>
      <c r="AR40" s="109"/>
      <c r="AS40" s="109"/>
      <c r="AT40" s="109"/>
      <c r="AU40" s="109"/>
      <c r="AV40" s="109"/>
      <c r="AW40" s="109"/>
      <c r="AX40" s="109"/>
      <c r="AY40" s="109"/>
      <c r="AZ40" s="109"/>
    </row>
    <row r="41" spans="1:52" s="15" customFormat="1" ht="24" thickBot="1" x14ac:dyDescent="0.4">
      <c r="A41"/>
      <c r="B41"/>
      <c r="C41"/>
      <c r="D41" s="62" t="s">
        <v>56</v>
      </c>
      <c r="E41" s="61">
        <f>E40-E36</f>
        <v>0</v>
      </c>
      <c r="F41" s="61">
        <f>F40-F36</f>
        <v>0</v>
      </c>
      <c r="G41" s="61">
        <f>G40-G36</f>
        <v>0</v>
      </c>
      <c r="H41" s="61">
        <f>H40-H36</f>
        <v>0</v>
      </c>
      <c r="I41" s="61">
        <f>I40-I36</f>
        <v>0</v>
      </c>
      <c r="J41" s="61"/>
      <c r="K41" s="219">
        <f>K40-K36</f>
        <v>0</v>
      </c>
      <c r="L41" s="61">
        <f>L40-L36</f>
        <v>0</v>
      </c>
      <c r="M41" s="61">
        <f>M40-M36</f>
        <v>0</v>
      </c>
      <c r="N41" s="61">
        <f>N40-N36</f>
        <v>0</v>
      </c>
      <c r="O41" s="106"/>
      <c r="P41" s="186">
        <f>SUM(E41:O41)</f>
        <v>0</v>
      </c>
      <c r="Q41" s="110"/>
      <c r="R41" s="110"/>
      <c r="S41" s="102"/>
      <c r="T41" s="102"/>
      <c r="U41" s="102"/>
      <c r="V41" s="102"/>
      <c r="W41" s="110"/>
      <c r="X41" s="110"/>
      <c r="Y41" s="110"/>
      <c r="Z41" s="110"/>
      <c r="AH41" s="110"/>
      <c r="AI41" s="110"/>
      <c r="AJ41" s="110"/>
      <c r="AK41" s="110"/>
      <c r="AL41" s="110"/>
      <c r="AM41" s="110"/>
      <c r="AN41" s="110"/>
      <c r="AO41" s="110"/>
      <c r="AP41" s="110"/>
      <c r="AQ41" s="110"/>
      <c r="AR41" s="109"/>
      <c r="AS41" s="109"/>
      <c r="AT41" s="109"/>
      <c r="AU41" s="109"/>
      <c r="AV41" s="109"/>
      <c r="AW41" s="109"/>
      <c r="AX41" s="109"/>
      <c r="AY41" s="109"/>
      <c r="AZ41" s="109"/>
    </row>
    <row r="42" spans="1:52" s="15" customFormat="1" ht="53.25" customHeight="1" thickBot="1" x14ac:dyDescent="0.3">
      <c r="A42" s="30"/>
      <c r="B42" s="31"/>
      <c r="C42" s="31"/>
      <c r="D42" s="31"/>
      <c r="E42" s="52" t="s">
        <v>34</v>
      </c>
      <c r="F42" s="51" t="s">
        <v>35</v>
      </c>
      <c r="G42" s="53"/>
      <c r="H42" s="31"/>
      <c r="I42" s="31"/>
      <c r="J42" s="31"/>
      <c r="K42" s="199"/>
      <c r="L42" s="31"/>
      <c r="M42" s="31"/>
      <c r="N42" s="32"/>
      <c r="O42" s="109"/>
      <c r="P42" s="183"/>
      <c r="Q42" s="110"/>
      <c r="R42" s="110"/>
      <c r="S42" s="102"/>
      <c r="T42" s="102"/>
      <c r="U42" s="102"/>
      <c r="V42" s="102"/>
      <c r="W42" s="110"/>
      <c r="X42" s="110"/>
      <c r="Y42" s="110"/>
      <c r="Z42" s="110"/>
      <c r="AH42" s="110"/>
      <c r="AI42" s="110"/>
      <c r="AJ42" s="110"/>
      <c r="AK42" s="110"/>
      <c r="AL42" s="110"/>
      <c r="AM42" s="110"/>
      <c r="AN42" s="110"/>
      <c r="AO42" s="110"/>
      <c r="AP42" s="110"/>
      <c r="AQ42" s="110"/>
      <c r="AR42" s="109"/>
      <c r="AS42" s="109"/>
      <c r="AT42" s="109"/>
      <c r="AU42" s="109"/>
      <c r="AV42" s="109"/>
      <c r="AW42" s="109"/>
      <c r="AX42" s="109"/>
      <c r="AY42" s="109"/>
      <c r="AZ42" s="109"/>
    </row>
    <row r="43" spans="1:52" s="15" customFormat="1" ht="40.5" x14ac:dyDescent="0.25">
      <c r="A43" s="476" t="str">
        <f>E42</f>
        <v>II</v>
      </c>
      <c r="B43" s="34" t="s">
        <v>31</v>
      </c>
      <c r="C43" s="374"/>
      <c r="D43" s="56" t="s">
        <v>6</v>
      </c>
      <c r="E43" s="57">
        <f>'Приложение 1 (ОТЧЕТНЫЙ ПЕРИОД) '!E56</f>
        <v>0</v>
      </c>
      <c r="F43" s="57">
        <f>'Приложение 1 (ОТЧЕТНЫЙ ПЕРИОД) '!F56</f>
        <v>0</v>
      </c>
      <c r="G43" s="57">
        <f>'Приложение 1 (ОТЧЕТНЫЙ ПЕРИОД) '!G56</f>
        <v>0</v>
      </c>
      <c r="H43" s="57">
        <f>'Приложение 1 (ОТЧЕТНЫЙ ПЕРИОД) '!H56</f>
        <v>0</v>
      </c>
      <c r="I43" s="57">
        <f>'Приложение 1 (ОТЧЕТНЫЙ ПЕРИОД) '!I56</f>
        <v>0</v>
      </c>
      <c r="J43" s="477"/>
      <c r="K43" s="220">
        <f>'Приложение 1 (ОТЧЕТНЫЙ ПЕРИОД) '!K56</f>
        <v>0</v>
      </c>
      <c r="L43" s="57">
        <f>'Приложение 1 (ОТЧЕТНЫЙ ПЕРИОД) '!L56</f>
        <v>0</v>
      </c>
      <c r="M43" s="57">
        <f>'Приложение 1 (ОТЧЕТНЫЙ ПЕРИОД) '!M56</f>
        <v>0</v>
      </c>
      <c r="N43" s="58">
        <f>'Приложение 1 (ОТЧЕТНЫЙ ПЕРИОД) '!N56</f>
        <v>0</v>
      </c>
      <c r="O43" s="109"/>
      <c r="P43" s="183"/>
      <c r="Q43" s="110"/>
      <c r="R43" s="491" t="str">
        <f>B44</f>
        <v>ЗДРАВООХРАНЕНИЕ</v>
      </c>
      <c r="S43" s="129" t="str">
        <f>D43</f>
        <v>Всего</v>
      </c>
      <c r="T43" s="129">
        <f>E43</f>
        <v>0</v>
      </c>
      <c r="U43" s="129">
        <f t="shared" ref="U43:V43" si="25">F43</f>
        <v>0</v>
      </c>
      <c r="V43" s="129">
        <f t="shared" si="25"/>
        <v>0</v>
      </c>
      <c r="W43" s="129" t="e">
        <f>F43/E43%</f>
        <v>#DIV/0!</v>
      </c>
      <c r="X43" s="130" t="e">
        <f>G43/F43%</f>
        <v>#DIV/0!</v>
      </c>
      <c r="Y43" s="247" t="e">
        <f>V43/T43%</f>
        <v>#DIV/0!</v>
      </c>
      <c r="Z43" s="110"/>
      <c r="AH43" s="110"/>
      <c r="AI43" s="110"/>
      <c r="AJ43" s="110"/>
      <c r="AK43" s="110"/>
      <c r="AL43" s="110"/>
      <c r="AM43" s="110"/>
      <c r="AN43" s="110"/>
      <c r="AO43" s="110"/>
      <c r="AP43" s="110"/>
      <c r="AQ43" s="110"/>
      <c r="AR43" s="109"/>
      <c r="AS43" s="109"/>
      <c r="AT43" s="109"/>
      <c r="AU43" s="109"/>
      <c r="AV43" s="109"/>
      <c r="AW43" s="109"/>
      <c r="AX43" s="109"/>
      <c r="AY43" s="109"/>
      <c r="AZ43" s="109"/>
    </row>
    <row r="44" spans="1:52" s="15" customFormat="1" ht="23.25" customHeight="1" x14ac:dyDescent="0.25">
      <c r="A44" s="372"/>
      <c r="B44" s="379" t="str">
        <f>F42</f>
        <v>ЗДРАВООХРАНЕНИЕ</v>
      </c>
      <c r="C44" s="374"/>
      <c r="D44" s="20" t="s">
        <v>15</v>
      </c>
      <c r="E44" s="54">
        <f>'Приложение 1 (ОТЧЕТНЫЙ ПЕРИОД) '!E57</f>
        <v>0</v>
      </c>
      <c r="F44" s="54">
        <f>'Приложение 1 (ОТЧЕТНЫЙ ПЕРИОД) '!F57</f>
        <v>0</v>
      </c>
      <c r="G44" s="54">
        <f>'Приложение 1 (ОТЧЕТНЫЙ ПЕРИОД) '!G57</f>
        <v>0</v>
      </c>
      <c r="H44" s="54">
        <f>'Приложение 1 (ОТЧЕТНЫЙ ПЕРИОД) '!H57</f>
        <v>0</v>
      </c>
      <c r="I44" s="54">
        <f>'Приложение 1 (ОТЧЕТНЫЙ ПЕРИОД) '!I57</f>
        <v>0</v>
      </c>
      <c r="J44" s="478"/>
      <c r="K44" s="221">
        <f>'Приложение 1 (ОТЧЕТНЫЙ ПЕРИОД) '!K57</f>
        <v>0</v>
      </c>
      <c r="L44" s="54">
        <f>'Приложение 1 (ОТЧЕТНЫЙ ПЕРИОД) '!L57</f>
        <v>0</v>
      </c>
      <c r="M44" s="54">
        <f>'Приложение 1 (ОТЧЕТНЫЙ ПЕРИОД) '!M57</f>
        <v>0</v>
      </c>
      <c r="N44" s="59">
        <f>'Приложение 1 (ОТЧЕТНЫЙ ПЕРИОД) '!N57</f>
        <v>0</v>
      </c>
      <c r="O44" s="109"/>
      <c r="P44" s="183"/>
      <c r="Q44" s="110"/>
      <c r="R44" s="492"/>
      <c r="S44" s="127"/>
      <c r="T44" s="127"/>
      <c r="U44" s="127"/>
      <c r="V44" s="127"/>
      <c r="W44" s="123"/>
      <c r="X44" s="124"/>
      <c r="Y44" s="110"/>
      <c r="Z44" s="110"/>
      <c r="AH44" s="110"/>
      <c r="AI44" s="110"/>
      <c r="AJ44" s="110"/>
      <c r="AK44" s="110"/>
      <c r="AL44" s="110"/>
      <c r="AM44" s="110"/>
      <c r="AN44" s="110"/>
      <c r="AO44" s="110"/>
      <c r="AP44" s="110"/>
      <c r="AQ44" s="110"/>
      <c r="AR44" s="109"/>
      <c r="AS44" s="109"/>
      <c r="AT44" s="109"/>
      <c r="AU44" s="109"/>
      <c r="AV44" s="109"/>
      <c r="AW44" s="109"/>
      <c r="AX44" s="109"/>
      <c r="AY44" s="109"/>
      <c r="AZ44" s="109"/>
    </row>
    <row r="45" spans="1:52" s="15" customFormat="1" ht="23.25" customHeight="1" x14ac:dyDescent="0.25">
      <c r="A45" s="372"/>
      <c r="B45" s="380"/>
      <c r="C45" s="374"/>
      <c r="D45" s="20" t="s">
        <v>7</v>
      </c>
      <c r="E45" s="54">
        <f>'Приложение 1 (ОТЧЕТНЫЙ ПЕРИОД) '!E58</f>
        <v>0</v>
      </c>
      <c r="F45" s="54">
        <f>'Приложение 1 (ОТЧЕТНЫЙ ПЕРИОД) '!F58</f>
        <v>0</v>
      </c>
      <c r="G45" s="54">
        <f>'Приложение 1 (ОТЧЕТНЫЙ ПЕРИОД) '!G58</f>
        <v>0</v>
      </c>
      <c r="H45" s="54">
        <f>'Приложение 1 (ОТЧЕТНЫЙ ПЕРИОД) '!H58</f>
        <v>0</v>
      </c>
      <c r="I45" s="54">
        <f>'Приложение 1 (ОТЧЕТНЫЙ ПЕРИОД) '!I58</f>
        <v>0</v>
      </c>
      <c r="J45" s="478"/>
      <c r="K45" s="221">
        <f>'Приложение 1 (ОТЧЕТНЫЙ ПЕРИОД) '!K58</f>
        <v>0</v>
      </c>
      <c r="L45" s="54">
        <f>'Приложение 1 (ОТЧЕТНЫЙ ПЕРИОД) '!L58</f>
        <v>0</v>
      </c>
      <c r="M45" s="54">
        <f>'Приложение 1 (ОТЧЕТНЫЙ ПЕРИОД) '!M58</f>
        <v>0</v>
      </c>
      <c r="N45" s="59">
        <f>'Приложение 1 (ОТЧЕТНЫЙ ПЕРИОД) '!N58</f>
        <v>0</v>
      </c>
      <c r="O45" s="109"/>
      <c r="P45" s="183"/>
      <c r="Q45" s="110"/>
      <c r="R45" s="492"/>
      <c r="S45" s="127"/>
      <c r="T45" s="127"/>
      <c r="U45" s="127"/>
      <c r="V45" s="127"/>
      <c r="W45" s="123"/>
      <c r="X45" s="124"/>
      <c r="Y45" s="110"/>
      <c r="Z45" s="110"/>
      <c r="AH45" s="110"/>
      <c r="AI45" s="110"/>
      <c r="AJ45" s="110"/>
      <c r="AK45" s="110"/>
      <c r="AL45" s="110"/>
      <c r="AM45" s="110"/>
      <c r="AN45" s="110"/>
      <c r="AO45" s="110"/>
      <c r="AP45" s="110"/>
      <c r="AQ45" s="110"/>
      <c r="AR45" s="109"/>
      <c r="AS45" s="109"/>
      <c r="AT45" s="109"/>
      <c r="AU45" s="109"/>
      <c r="AV45" s="109"/>
      <c r="AW45" s="109"/>
      <c r="AX45" s="109"/>
      <c r="AY45" s="109"/>
      <c r="AZ45" s="109"/>
    </row>
    <row r="46" spans="1:52" s="15" customFormat="1" ht="23.25" customHeight="1" thickBot="1" x14ac:dyDescent="0.3">
      <c r="A46" s="373"/>
      <c r="B46" s="381"/>
      <c r="C46" s="375"/>
      <c r="D46" s="282" t="s">
        <v>8</v>
      </c>
      <c r="E46" s="309">
        <f>'Приложение 1 (ОТЧЕТНЫЙ ПЕРИОД) '!E59</f>
        <v>0</v>
      </c>
      <c r="F46" s="309">
        <f>'Приложение 1 (ОТЧЕТНЫЙ ПЕРИОД) '!F59</f>
        <v>0</v>
      </c>
      <c r="G46" s="309">
        <f>'Приложение 1 (ОТЧЕТНЫЙ ПЕРИОД) '!G59</f>
        <v>0</v>
      </c>
      <c r="H46" s="309">
        <f>'Приложение 1 (ОТЧЕТНЫЙ ПЕРИОД) '!H59</f>
        <v>0</v>
      </c>
      <c r="I46" s="309">
        <f>'Приложение 1 (ОТЧЕТНЫЙ ПЕРИОД) '!I59</f>
        <v>0</v>
      </c>
      <c r="J46" s="479"/>
      <c r="K46" s="310">
        <f>'Приложение 1 (ОТЧЕТНЫЙ ПЕРИОД) '!K59</f>
        <v>0</v>
      </c>
      <c r="L46" s="309">
        <f>'Приложение 1 (ОТЧЕТНЫЙ ПЕРИОД) '!L59</f>
        <v>0</v>
      </c>
      <c r="M46" s="309">
        <f>'Приложение 1 (ОТЧЕТНЫЙ ПЕРИОД) '!M59</f>
        <v>0</v>
      </c>
      <c r="N46" s="311">
        <f>'Приложение 1 (ОТЧЕТНЫЙ ПЕРИОД) '!N59</f>
        <v>0</v>
      </c>
      <c r="O46" s="109"/>
      <c r="P46" s="183"/>
      <c r="Q46" s="110"/>
      <c r="R46" s="493"/>
      <c r="S46" s="128"/>
      <c r="T46" s="128"/>
      <c r="U46" s="128"/>
      <c r="V46" s="128"/>
      <c r="W46" s="125"/>
      <c r="X46" s="126"/>
      <c r="Y46" s="110"/>
      <c r="Z46" s="110"/>
      <c r="AH46" s="110"/>
      <c r="AI46" s="110"/>
      <c r="AJ46" s="110"/>
      <c r="AK46" s="110"/>
      <c r="AL46" s="110"/>
      <c r="AM46" s="110"/>
      <c r="AN46" s="110"/>
      <c r="AO46" s="110"/>
      <c r="AP46" s="110"/>
      <c r="AQ46" s="110"/>
      <c r="AR46" s="109"/>
      <c r="AS46" s="109"/>
      <c r="AT46" s="109"/>
      <c r="AU46" s="109"/>
      <c r="AV46" s="109"/>
      <c r="AW46" s="109"/>
      <c r="AX46" s="109"/>
      <c r="AY46" s="109"/>
      <c r="AZ46" s="109"/>
    </row>
    <row r="47" spans="1:52" s="15" customFormat="1" ht="23.25" x14ac:dyDescent="0.35">
      <c r="A47"/>
      <c r="B47"/>
      <c r="C47" s="63"/>
      <c r="D47" s="64" t="s">
        <v>56</v>
      </c>
      <c r="E47" s="65">
        <f>E44+E45+E46</f>
        <v>0</v>
      </c>
      <c r="F47" s="65">
        <f>F44+F45+F46</f>
        <v>0</v>
      </c>
      <c r="G47" s="65">
        <f>G44+G45+G46</f>
        <v>0</v>
      </c>
      <c r="H47" s="65">
        <f>H44+H45+H46</f>
        <v>0</v>
      </c>
      <c r="I47" s="65">
        <f>I44+I45+I46</f>
        <v>0</v>
      </c>
      <c r="J47" s="65"/>
      <c r="K47" s="218">
        <f>K44+K45+K46</f>
        <v>0</v>
      </c>
      <c r="L47" s="65">
        <f>L44+L45+L46</f>
        <v>0</v>
      </c>
      <c r="M47" s="65">
        <f>M44+M45+M46</f>
        <v>0</v>
      </c>
      <c r="N47" s="65">
        <f>N44+N45+N46</f>
        <v>0</v>
      </c>
      <c r="O47" s="114"/>
      <c r="P47" s="187">
        <f>SUM(E47:O47)</f>
        <v>0</v>
      </c>
      <c r="Q47" s="110"/>
      <c r="R47" s="110"/>
      <c r="S47" s="102"/>
      <c r="T47" s="102"/>
      <c r="U47" s="102"/>
      <c r="V47" s="102"/>
      <c r="W47" s="110"/>
      <c r="X47" s="110"/>
      <c r="Y47" s="110"/>
      <c r="Z47" s="110"/>
      <c r="AH47" s="110"/>
      <c r="AI47" s="110"/>
      <c r="AJ47" s="110"/>
      <c r="AK47" s="110"/>
      <c r="AL47" s="110"/>
      <c r="AM47" s="110"/>
      <c r="AN47" s="110"/>
      <c r="AO47" s="110"/>
      <c r="AP47" s="110"/>
      <c r="AQ47" s="110"/>
      <c r="AR47" s="109"/>
      <c r="AS47" s="109"/>
      <c r="AT47" s="109"/>
      <c r="AU47" s="109"/>
      <c r="AV47" s="109"/>
      <c r="AW47" s="109"/>
      <c r="AX47" s="109"/>
      <c r="AY47" s="109"/>
      <c r="AZ47" s="109"/>
    </row>
    <row r="48" spans="1:52" s="15" customFormat="1" ht="23.25" x14ac:dyDescent="0.35">
      <c r="A48"/>
      <c r="B48"/>
      <c r="C48"/>
      <c r="D48" s="62" t="s">
        <v>56</v>
      </c>
      <c r="E48" s="61">
        <f>E47-E43</f>
        <v>0</v>
      </c>
      <c r="F48" s="61">
        <f>F47-F43</f>
        <v>0</v>
      </c>
      <c r="G48" s="61">
        <f>G47-G43</f>
        <v>0</v>
      </c>
      <c r="H48" s="61">
        <f>H47-H43</f>
        <v>0</v>
      </c>
      <c r="I48" s="61">
        <f>I47-I43</f>
        <v>0</v>
      </c>
      <c r="J48" s="61"/>
      <c r="K48" s="219">
        <f>K47-K43</f>
        <v>0</v>
      </c>
      <c r="L48" s="61">
        <f>L47-L43</f>
        <v>0</v>
      </c>
      <c r="M48" s="61">
        <f>M47-M43</f>
        <v>0</v>
      </c>
      <c r="N48" s="61">
        <f>N47-N43</f>
        <v>0</v>
      </c>
      <c r="O48" s="106"/>
      <c r="P48" s="186">
        <f>SUM(E48:O48)</f>
        <v>0</v>
      </c>
      <c r="Q48" s="110"/>
      <c r="R48" s="110"/>
      <c r="S48" s="102"/>
      <c r="T48" s="102"/>
      <c r="U48" s="102"/>
      <c r="V48" s="102"/>
      <c r="W48" s="110"/>
      <c r="X48" s="110"/>
      <c r="Y48" s="110"/>
      <c r="Z48" s="110"/>
      <c r="AH48" s="110"/>
      <c r="AI48" s="110"/>
      <c r="AJ48" s="110"/>
      <c r="AK48" s="110"/>
      <c r="AL48" s="110"/>
      <c r="AM48" s="110"/>
      <c r="AN48" s="110"/>
      <c r="AO48" s="110"/>
      <c r="AP48" s="110"/>
      <c r="AQ48" s="110"/>
      <c r="AR48" s="109"/>
      <c r="AS48" s="109"/>
      <c r="AT48" s="109"/>
      <c r="AU48" s="109"/>
      <c r="AV48" s="109"/>
      <c r="AW48" s="109"/>
      <c r="AX48" s="109"/>
      <c r="AY48" s="109"/>
      <c r="AZ48" s="109"/>
    </row>
    <row r="49" spans="1:52" s="15" customFormat="1" ht="26.25" hidden="1" customHeight="1" thickBot="1" x14ac:dyDescent="0.4">
      <c r="A49" s="458" t="s">
        <v>66</v>
      </c>
      <c r="B49" s="459"/>
      <c r="C49" s="459"/>
      <c r="D49" s="459"/>
      <c r="E49" s="459"/>
      <c r="F49" s="459"/>
      <c r="G49" s="459"/>
      <c r="H49" s="459"/>
      <c r="I49" s="459"/>
      <c r="J49" s="459"/>
      <c r="K49" s="460"/>
      <c r="L49" s="460"/>
      <c r="M49" s="460"/>
      <c r="N49" s="461"/>
      <c r="O49" s="106"/>
      <c r="P49" s="186"/>
      <c r="Q49" s="110"/>
      <c r="R49" s="110"/>
      <c r="S49" s="102"/>
      <c r="T49" s="102"/>
      <c r="U49" s="102"/>
      <c r="V49" s="102"/>
      <c r="W49" s="110"/>
      <c r="X49" s="110"/>
      <c r="Y49" s="110"/>
      <c r="Z49" s="110"/>
      <c r="AH49" s="110"/>
      <c r="AI49" s="110"/>
      <c r="AJ49" s="110"/>
      <c r="AK49" s="110"/>
      <c r="AL49" s="110"/>
      <c r="AM49" s="110"/>
      <c r="AN49" s="110"/>
      <c r="AO49" s="110"/>
      <c r="AP49" s="110"/>
      <c r="AQ49" s="110"/>
      <c r="AR49" s="109"/>
      <c r="AS49" s="109"/>
      <c r="AT49" s="109"/>
      <c r="AU49" s="109"/>
      <c r="AV49" s="109"/>
      <c r="AW49" s="109"/>
      <c r="AX49" s="109"/>
      <c r="AY49" s="109"/>
      <c r="AZ49" s="109"/>
    </row>
    <row r="50" spans="1:52" s="15" customFormat="1" ht="23.25" hidden="1" x14ac:dyDescent="0.35">
      <c r="A50" s="455" t="s">
        <v>9</v>
      </c>
      <c r="B50" s="139"/>
      <c r="C50" s="237"/>
      <c r="D50" s="159"/>
      <c r="E50" s="140">
        <f>'Приложение 1 (ОТЧЕТНЫЙ ПЕРИОД) '!E36</f>
        <v>0</v>
      </c>
      <c r="F50" s="140">
        <f>'Приложение 1 (ОТЧЕТНЫЙ ПЕРИОД) '!F36</f>
        <v>0</v>
      </c>
      <c r="G50" s="140">
        <f>'Приложение 1 (ОТЧЕТНЫЙ ПЕРИОД) '!G36</f>
        <v>0</v>
      </c>
      <c r="H50" s="140">
        <f>'Приложение 1 (ОТЧЕТНЫЙ ПЕРИОД) '!H36</f>
        <v>0</v>
      </c>
      <c r="I50" s="140">
        <f>'Приложение 1 (ОТЧЕТНЫЙ ПЕРИОД) '!I36</f>
        <v>0</v>
      </c>
      <c r="J50" s="151"/>
      <c r="K50" s="233">
        <f>'Приложение 1 (ОТЧЕТНЫЙ ПЕРИОД) '!K36</f>
        <v>0</v>
      </c>
      <c r="L50" s="140">
        <f>'Приложение 1 (ОТЧЕТНЫЙ ПЕРИОД) '!L36</f>
        <v>0</v>
      </c>
      <c r="M50" s="140">
        <f>'Приложение 1 (ОТЧЕТНЫЙ ПЕРИОД) '!M36</f>
        <v>0</v>
      </c>
      <c r="N50" s="152">
        <f>'Приложение 1 (ОТЧЕТНЫЙ ПЕРИОД) '!N36</f>
        <v>0</v>
      </c>
      <c r="O50" s="106"/>
      <c r="P50" s="186"/>
      <c r="Q50" s="244"/>
      <c r="R50" s="244"/>
      <c r="S50" s="102"/>
      <c r="T50" s="102"/>
      <c r="U50" s="102"/>
      <c r="V50" s="102"/>
      <c r="W50" s="110"/>
      <c r="X50" s="110"/>
      <c r="Y50" s="110"/>
      <c r="Z50" s="110"/>
      <c r="AH50" s="110"/>
      <c r="AI50" s="110"/>
      <c r="AJ50" s="110"/>
      <c r="AK50" s="110"/>
      <c r="AL50" s="110"/>
      <c r="AM50" s="110"/>
      <c r="AN50" s="110"/>
      <c r="AO50" s="110"/>
      <c r="AP50" s="110"/>
      <c r="AQ50" s="110"/>
      <c r="AR50" s="109"/>
      <c r="AS50" s="109"/>
      <c r="AT50" s="109"/>
      <c r="AU50" s="109"/>
      <c r="AV50" s="109"/>
      <c r="AW50" s="109"/>
      <c r="AX50" s="109"/>
      <c r="AY50" s="109"/>
      <c r="AZ50" s="109"/>
    </row>
    <row r="51" spans="1:52" s="15" customFormat="1" ht="22.5" hidden="1" customHeight="1" x14ac:dyDescent="0.35">
      <c r="A51" s="456"/>
      <c r="B51" s="4"/>
      <c r="C51" s="238"/>
      <c r="D51" s="160"/>
      <c r="E51" s="141">
        <f>'Приложение 1 (ОТЧЕТНЫЙ ПЕРИОД) '!E37</f>
        <v>0</v>
      </c>
      <c r="F51" s="134">
        <f>'Приложение 1 (ОТЧЕТНЫЙ ПЕРИОД) '!F37</f>
        <v>0</v>
      </c>
      <c r="G51" s="134">
        <f>'Приложение 1 (ОТЧЕТНЫЙ ПЕРИОД) '!G37</f>
        <v>0</v>
      </c>
      <c r="H51" s="134">
        <f>'Приложение 1 (ОТЧЕТНЫЙ ПЕРИОД) '!H37</f>
        <v>0</v>
      </c>
      <c r="I51" s="134">
        <f>'Приложение 1 (ОТЧЕТНЫЙ ПЕРИОД) '!I37</f>
        <v>0</v>
      </c>
      <c r="J51" s="153"/>
      <c r="K51" s="234">
        <f>'Приложение 1 (ОТЧЕТНЫЙ ПЕРИОД) '!K37</f>
        <v>0</v>
      </c>
      <c r="L51" s="134">
        <f>'Приложение 1 (ОТЧЕТНЫЙ ПЕРИОД) '!L37</f>
        <v>0</v>
      </c>
      <c r="M51" s="134">
        <f>'Приложение 1 (ОТЧЕТНЫЙ ПЕРИОД) '!M37</f>
        <v>0</v>
      </c>
      <c r="N51" s="154">
        <f>'Приложение 1 (ОТЧЕТНЫЙ ПЕРИОД) '!N37</f>
        <v>0</v>
      </c>
      <c r="O51" s="106"/>
      <c r="P51" s="186"/>
      <c r="Q51" s="244"/>
      <c r="R51" s="244"/>
      <c r="S51" s="102"/>
      <c r="T51" s="102"/>
      <c r="U51" s="102"/>
      <c r="V51" s="102"/>
      <c r="W51" s="110"/>
      <c r="X51" s="110"/>
      <c r="Y51" s="110"/>
      <c r="Z51" s="110"/>
      <c r="AH51" s="110"/>
      <c r="AI51" s="110"/>
      <c r="AJ51" s="110"/>
      <c r="AK51" s="110"/>
      <c r="AL51" s="110"/>
      <c r="AM51" s="110"/>
      <c r="AN51" s="110"/>
      <c r="AO51" s="110"/>
      <c r="AP51" s="110"/>
      <c r="AQ51" s="110"/>
      <c r="AR51" s="109"/>
      <c r="AS51" s="109"/>
      <c r="AT51" s="109"/>
      <c r="AU51" s="109"/>
      <c r="AV51" s="109"/>
      <c r="AW51" s="109"/>
      <c r="AX51" s="109"/>
      <c r="AY51" s="109"/>
      <c r="AZ51" s="109"/>
    </row>
    <row r="52" spans="1:52" s="15" customFormat="1" ht="23.25" hidden="1" x14ac:dyDescent="0.35">
      <c r="A52" s="456" t="s">
        <v>10</v>
      </c>
      <c r="B52" s="135"/>
      <c r="C52" s="239"/>
      <c r="D52" s="161"/>
      <c r="E52" s="136">
        <f>'Приложение 1 (ОТЧЕТНЫЙ ПЕРИОД) '!E38</f>
        <v>0</v>
      </c>
      <c r="F52" s="136">
        <f>'Приложение 1 (ОТЧЕТНЫЙ ПЕРИОД) '!F38</f>
        <v>0</v>
      </c>
      <c r="G52" s="136">
        <f>'Приложение 1 (ОТЧЕТНЫЙ ПЕРИОД) '!G38</f>
        <v>0</v>
      </c>
      <c r="H52" s="136">
        <f>'Приложение 1 (ОТЧЕТНЫЙ ПЕРИОД) '!H38</f>
        <v>0</v>
      </c>
      <c r="I52" s="136">
        <f>'Приложение 1 (ОТЧЕТНЫЙ ПЕРИОД) '!I38</f>
        <v>0</v>
      </c>
      <c r="J52" s="155"/>
      <c r="K52" s="235">
        <f>'Приложение 1 (ОТЧЕТНЫЙ ПЕРИОД) '!K38</f>
        <v>0</v>
      </c>
      <c r="L52" s="136">
        <f>'Приложение 1 (ОТЧЕТНЫЙ ПЕРИОД) '!L38</f>
        <v>0</v>
      </c>
      <c r="M52" s="136">
        <f>'Приложение 1 (ОТЧЕТНЫЙ ПЕРИОД) '!M38</f>
        <v>0</v>
      </c>
      <c r="N52" s="156">
        <f>'Приложение 1 (ОТЧЕТНЫЙ ПЕРИОД) '!N38</f>
        <v>0</v>
      </c>
      <c r="O52" s="106"/>
      <c r="P52" s="186"/>
      <c r="Q52" s="244"/>
      <c r="R52" s="244"/>
      <c r="S52" s="102"/>
      <c r="T52" s="102"/>
      <c r="U52" s="102"/>
      <c r="V52" s="102"/>
      <c r="W52" s="110"/>
      <c r="X52" s="110"/>
      <c r="Y52" s="110"/>
      <c r="Z52" s="110"/>
      <c r="AH52" s="110"/>
      <c r="AI52" s="110"/>
      <c r="AJ52" s="110"/>
      <c r="AK52" s="110"/>
      <c r="AL52" s="110"/>
      <c r="AM52" s="110"/>
      <c r="AN52" s="110"/>
      <c r="AO52" s="110"/>
      <c r="AP52" s="110"/>
      <c r="AQ52" s="110"/>
      <c r="AR52" s="109"/>
      <c r="AS52" s="109"/>
      <c r="AT52" s="109"/>
      <c r="AU52" s="109"/>
      <c r="AV52" s="109"/>
      <c r="AW52" s="109"/>
      <c r="AX52" s="109"/>
      <c r="AY52" s="109"/>
      <c r="AZ52" s="109"/>
    </row>
    <row r="53" spans="1:52" s="15" customFormat="1" ht="22.5" hidden="1" customHeight="1" x14ac:dyDescent="0.35">
      <c r="A53" s="456"/>
      <c r="B53" s="4"/>
      <c r="C53" s="238"/>
      <c r="D53" s="160"/>
      <c r="E53" s="141">
        <f>'Приложение 1 (ОТЧЕТНЫЙ ПЕРИОД) '!E39</f>
        <v>0</v>
      </c>
      <c r="F53" s="134">
        <f>'Приложение 1 (ОТЧЕТНЫЙ ПЕРИОД) '!F39</f>
        <v>0</v>
      </c>
      <c r="G53" s="134">
        <f>'Приложение 1 (ОТЧЕТНЫЙ ПЕРИОД) '!G39</f>
        <v>0</v>
      </c>
      <c r="H53" s="134">
        <f>'Приложение 1 (ОТЧЕТНЫЙ ПЕРИОД) '!H39</f>
        <v>0</v>
      </c>
      <c r="I53" s="134">
        <f>'Приложение 1 (ОТЧЕТНЫЙ ПЕРИОД) '!I39</f>
        <v>0</v>
      </c>
      <c r="J53" s="153"/>
      <c r="K53" s="234">
        <f>'Приложение 1 (ОТЧЕТНЫЙ ПЕРИОД) '!K39</f>
        <v>0</v>
      </c>
      <c r="L53" s="134">
        <f>'Приложение 1 (ОТЧЕТНЫЙ ПЕРИОД) '!L39</f>
        <v>0</v>
      </c>
      <c r="M53" s="134">
        <f>'Приложение 1 (ОТЧЕТНЫЙ ПЕРИОД) '!M39</f>
        <v>0</v>
      </c>
      <c r="N53" s="154">
        <f>'Приложение 1 (ОТЧЕТНЫЙ ПЕРИОД) '!N39</f>
        <v>0</v>
      </c>
      <c r="O53" s="106"/>
      <c r="P53" s="186"/>
      <c r="Q53" s="244"/>
      <c r="R53" s="244"/>
      <c r="S53" s="102"/>
      <c r="T53" s="102"/>
      <c r="U53" s="102"/>
      <c r="V53" s="102"/>
      <c r="W53" s="110"/>
      <c r="X53" s="110"/>
      <c r="Y53" s="110"/>
      <c r="Z53" s="110"/>
      <c r="AH53" s="110"/>
      <c r="AI53" s="110"/>
      <c r="AJ53" s="110"/>
      <c r="AK53" s="110"/>
      <c r="AL53" s="110"/>
      <c r="AM53" s="110"/>
      <c r="AN53" s="110"/>
      <c r="AO53" s="110"/>
      <c r="AP53" s="110"/>
      <c r="AQ53" s="110"/>
      <c r="AR53" s="109"/>
      <c r="AS53" s="109"/>
      <c r="AT53" s="109"/>
      <c r="AU53" s="109"/>
      <c r="AV53" s="109"/>
      <c r="AW53" s="109"/>
      <c r="AX53" s="109"/>
      <c r="AY53" s="109"/>
      <c r="AZ53" s="109"/>
    </row>
    <row r="54" spans="1:52" s="15" customFormat="1" ht="23.25" hidden="1" x14ac:dyDescent="0.35">
      <c r="A54" s="456" t="s">
        <v>60</v>
      </c>
      <c r="B54" s="135"/>
      <c r="C54" s="239"/>
      <c r="D54" s="161"/>
      <c r="E54" s="136">
        <f>'Приложение 1 (ОТЧЕТНЫЙ ПЕРИОД) '!E40</f>
        <v>0</v>
      </c>
      <c r="F54" s="136">
        <f>'Приложение 1 (ОТЧЕТНЫЙ ПЕРИОД) '!F40</f>
        <v>0</v>
      </c>
      <c r="G54" s="136">
        <f>'Приложение 1 (ОТЧЕТНЫЙ ПЕРИОД) '!G40</f>
        <v>0</v>
      </c>
      <c r="H54" s="136">
        <f>'Приложение 1 (ОТЧЕТНЫЙ ПЕРИОД) '!H40</f>
        <v>0</v>
      </c>
      <c r="I54" s="136">
        <f>'Приложение 1 (ОТЧЕТНЫЙ ПЕРИОД) '!I40</f>
        <v>0</v>
      </c>
      <c r="J54" s="155"/>
      <c r="K54" s="235">
        <f>'Приложение 1 (ОТЧЕТНЫЙ ПЕРИОД) '!K40</f>
        <v>0</v>
      </c>
      <c r="L54" s="136">
        <f>'Приложение 1 (ОТЧЕТНЫЙ ПЕРИОД) '!L40</f>
        <v>0</v>
      </c>
      <c r="M54" s="136">
        <f>'Приложение 1 (ОТЧЕТНЫЙ ПЕРИОД) '!M40</f>
        <v>0</v>
      </c>
      <c r="N54" s="156">
        <f>'Приложение 1 (ОТЧЕТНЫЙ ПЕРИОД) '!N40</f>
        <v>0</v>
      </c>
      <c r="O54" s="106"/>
      <c r="P54" s="186"/>
      <c r="Q54" s="244"/>
      <c r="R54" s="244"/>
      <c r="S54" s="102"/>
      <c r="T54" s="102"/>
      <c r="U54" s="102"/>
      <c r="V54" s="102"/>
      <c r="W54" s="110"/>
      <c r="X54" s="110"/>
      <c r="Y54" s="110"/>
      <c r="Z54" s="110"/>
      <c r="AH54" s="110"/>
      <c r="AI54" s="110"/>
      <c r="AJ54" s="110"/>
      <c r="AK54" s="110"/>
      <c r="AL54" s="110"/>
      <c r="AM54" s="110"/>
      <c r="AN54" s="110"/>
      <c r="AO54" s="110"/>
      <c r="AP54" s="110"/>
      <c r="AQ54" s="110"/>
      <c r="AR54" s="109"/>
      <c r="AS54" s="109"/>
      <c r="AT54" s="109"/>
      <c r="AU54" s="109"/>
      <c r="AV54" s="109"/>
      <c r="AW54" s="109"/>
      <c r="AX54" s="109"/>
      <c r="AY54" s="109"/>
      <c r="AZ54" s="109"/>
    </row>
    <row r="55" spans="1:52" s="15" customFormat="1" ht="22.5" hidden="1" customHeight="1" x14ac:dyDescent="0.35">
      <c r="A55" s="456"/>
      <c r="B55" s="4"/>
      <c r="C55" s="238"/>
      <c r="D55" s="160"/>
      <c r="E55" s="141">
        <f>'Приложение 1 (ОТЧЕТНЫЙ ПЕРИОД) '!E41</f>
        <v>0</v>
      </c>
      <c r="F55" s="134">
        <f>'Приложение 1 (ОТЧЕТНЫЙ ПЕРИОД) '!F41</f>
        <v>0</v>
      </c>
      <c r="G55" s="134">
        <f>'Приложение 1 (ОТЧЕТНЫЙ ПЕРИОД) '!G41</f>
        <v>0</v>
      </c>
      <c r="H55" s="134">
        <f>'Приложение 1 (ОТЧЕТНЫЙ ПЕРИОД) '!H41</f>
        <v>0</v>
      </c>
      <c r="I55" s="134">
        <f>'Приложение 1 (ОТЧЕТНЫЙ ПЕРИОД) '!I41</f>
        <v>0</v>
      </c>
      <c r="J55" s="153"/>
      <c r="K55" s="234">
        <f>'Приложение 1 (ОТЧЕТНЫЙ ПЕРИОД) '!K41</f>
        <v>0</v>
      </c>
      <c r="L55" s="134">
        <f>'Приложение 1 (ОТЧЕТНЫЙ ПЕРИОД) '!L41</f>
        <v>0</v>
      </c>
      <c r="M55" s="134">
        <f>'Приложение 1 (ОТЧЕТНЫЙ ПЕРИОД) '!M41</f>
        <v>0</v>
      </c>
      <c r="N55" s="154">
        <f>'Приложение 1 (ОТЧЕТНЫЙ ПЕРИОД) '!N41</f>
        <v>0</v>
      </c>
      <c r="O55" s="106"/>
      <c r="P55" s="186"/>
      <c r="Q55" s="244"/>
      <c r="R55" s="244"/>
      <c r="S55" s="102"/>
      <c r="T55" s="102"/>
      <c r="U55" s="102"/>
      <c r="V55" s="102"/>
      <c r="W55" s="110"/>
      <c r="X55" s="110"/>
      <c r="Y55" s="110"/>
      <c r="Z55" s="110"/>
      <c r="AH55" s="110"/>
      <c r="AI55" s="110"/>
      <c r="AJ55" s="110"/>
      <c r="AK55" s="110"/>
      <c r="AL55" s="110"/>
      <c r="AM55" s="110"/>
      <c r="AN55" s="110"/>
      <c r="AO55" s="110"/>
      <c r="AP55" s="110"/>
      <c r="AQ55" s="110"/>
      <c r="AR55" s="109"/>
      <c r="AS55" s="109"/>
      <c r="AT55" s="109"/>
      <c r="AU55" s="109"/>
      <c r="AV55" s="109"/>
      <c r="AW55" s="109"/>
      <c r="AX55" s="109"/>
      <c r="AY55" s="109"/>
      <c r="AZ55" s="109"/>
    </row>
    <row r="56" spans="1:52" s="15" customFormat="1" ht="23.25" hidden="1" x14ac:dyDescent="0.35">
      <c r="A56" s="456" t="s">
        <v>61</v>
      </c>
      <c r="B56" s="135"/>
      <c r="C56" s="239"/>
      <c r="D56" s="161"/>
      <c r="E56" s="136">
        <f>'Приложение 1 (ОТЧЕТНЫЙ ПЕРИОД) '!E42</f>
        <v>0</v>
      </c>
      <c r="F56" s="136">
        <f>'Приложение 1 (ОТЧЕТНЫЙ ПЕРИОД) '!F42</f>
        <v>0</v>
      </c>
      <c r="G56" s="136">
        <f>'Приложение 1 (ОТЧЕТНЫЙ ПЕРИОД) '!G42</f>
        <v>0</v>
      </c>
      <c r="H56" s="136">
        <f>'Приложение 1 (ОТЧЕТНЫЙ ПЕРИОД) '!H42</f>
        <v>0</v>
      </c>
      <c r="I56" s="136">
        <f>'Приложение 1 (ОТЧЕТНЫЙ ПЕРИОД) '!I42</f>
        <v>0</v>
      </c>
      <c r="J56" s="155"/>
      <c r="K56" s="235">
        <f>'Приложение 1 (ОТЧЕТНЫЙ ПЕРИОД) '!K42</f>
        <v>0</v>
      </c>
      <c r="L56" s="136">
        <f>'Приложение 1 (ОТЧЕТНЫЙ ПЕРИОД) '!L42</f>
        <v>0</v>
      </c>
      <c r="M56" s="136">
        <f>'Приложение 1 (ОТЧЕТНЫЙ ПЕРИОД) '!M42</f>
        <v>0</v>
      </c>
      <c r="N56" s="156">
        <f>'Приложение 1 (ОТЧЕТНЫЙ ПЕРИОД) '!N42</f>
        <v>0</v>
      </c>
      <c r="O56" s="106"/>
      <c r="P56" s="186"/>
      <c r="Q56" s="244"/>
      <c r="R56" s="244"/>
      <c r="S56" s="102"/>
      <c r="T56" s="102"/>
      <c r="U56" s="102"/>
      <c r="V56" s="102"/>
      <c r="W56" s="110"/>
      <c r="X56" s="110"/>
      <c r="Y56" s="110"/>
      <c r="Z56" s="110"/>
      <c r="AH56" s="110"/>
      <c r="AI56" s="110"/>
      <c r="AJ56" s="110"/>
      <c r="AK56" s="110"/>
      <c r="AL56" s="110"/>
      <c r="AM56" s="110"/>
      <c r="AN56" s="110"/>
      <c r="AO56" s="110"/>
      <c r="AP56" s="110"/>
      <c r="AQ56" s="110"/>
      <c r="AR56" s="109"/>
      <c r="AS56" s="109"/>
      <c r="AT56" s="109"/>
      <c r="AU56" s="109"/>
      <c r="AV56" s="109"/>
      <c r="AW56" s="109"/>
      <c r="AX56" s="109"/>
      <c r="AY56" s="109"/>
      <c r="AZ56" s="109"/>
    </row>
    <row r="57" spans="1:52" s="15" customFormat="1" ht="23.25" hidden="1" customHeight="1" thickBot="1" x14ac:dyDescent="0.4">
      <c r="A57" s="457"/>
      <c r="B57" s="137"/>
      <c r="C57" s="240"/>
      <c r="D57" s="162"/>
      <c r="E57" s="142">
        <f>'Приложение 1 (ОТЧЕТНЫЙ ПЕРИОД) '!E43</f>
        <v>0</v>
      </c>
      <c r="F57" s="138">
        <f>'Приложение 1 (ОТЧЕТНЫЙ ПЕРИОД) '!F43</f>
        <v>0</v>
      </c>
      <c r="G57" s="138">
        <f>'Приложение 1 (ОТЧЕТНЫЙ ПЕРИОД) '!G43</f>
        <v>0</v>
      </c>
      <c r="H57" s="138">
        <f>'Приложение 1 (ОТЧЕТНЫЙ ПЕРИОД) '!H43</f>
        <v>0</v>
      </c>
      <c r="I57" s="138">
        <f>'Приложение 1 (ОТЧЕТНЫЙ ПЕРИОД) '!I43</f>
        <v>0</v>
      </c>
      <c r="J57" s="157"/>
      <c r="K57" s="236">
        <f>'Приложение 1 (ОТЧЕТНЫЙ ПЕРИОД) '!K43</f>
        <v>0</v>
      </c>
      <c r="L57" s="138">
        <f>'Приложение 1 (ОТЧЕТНЫЙ ПЕРИОД) '!L43</f>
        <v>0</v>
      </c>
      <c r="M57" s="138">
        <f>'Приложение 1 (ОТЧЕТНЫЙ ПЕРИОД) '!M43</f>
        <v>0</v>
      </c>
      <c r="N57" s="158">
        <f>'Приложение 1 (ОТЧЕТНЫЙ ПЕРИОД) '!N43</f>
        <v>0</v>
      </c>
      <c r="O57" s="106"/>
      <c r="P57" s="186"/>
      <c r="Q57" s="244"/>
      <c r="R57" s="244"/>
      <c r="S57" s="102"/>
      <c r="T57" s="102"/>
      <c r="U57" s="102"/>
      <c r="V57" s="102"/>
      <c r="W57" s="110"/>
      <c r="X57" s="110"/>
      <c r="Y57" s="110"/>
      <c r="Z57" s="110"/>
      <c r="AH57" s="110"/>
      <c r="AI57" s="110"/>
      <c r="AJ57" s="110"/>
      <c r="AK57" s="110"/>
      <c r="AL57" s="110"/>
      <c r="AM57" s="110"/>
      <c r="AN57" s="110"/>
      <c r="AO57" s="110"/>
      <c r="AP57" s="110"/>
      <c r="AQ57" s="110"/>
      <c r="AR57" s="109"/>
      <c r="AS57" s="109"/>
      <c r="AT57" s="109"/>
      <c r="AU57" s="109"/>
      <c r="AV57" s="109"/>
      <c r="AW57" s="109"/>
      <c r="AX57" s="109"/>
      <c r="AY57" s="109"/>
      <c r="AZ57" s="109"/>
    </row>
    <row r="58" spans="1:52" s="15" customFormat="1" ht="9.75" hidden="1" customHeight="1" x14ac:dyDescent="0.35">
      <c r="A58"/>
      <c r="B58"/>
      <c r="C58"/>
      <c r="D58" s="62"/>
      <c r="E58" s="61"/>
      <c r="F58" s="61"/>
      <c r="G58" s="61"/>
      <c r="H58" s="61"/>
      <c r="I58" s="61"/>
      <c r="J58" s="61"/>
      <c r="K58" s="219"/>
      <c r="L58" s="61"/>
      <c r="M58" s="61"/>
      <c r="N58" s="61"/>
      <c r="O58" s="106"/>
      <c r="P58" s="186"/>
      <c r="Q58" s="110"/>
      <c r="R58" s="110"/>
      <c r="S58" s="102"/>
      <c r="T58" s="102"/>
      <c r="U58" s="102"/>
      <c r="V58" s="102"/>
      <c r="W58" s="110"/>
      <c r="X58" s="110"/>
      <c r="Y58" s="110"/>
      <c r="Z58" s="110"/>
      <c r="AH58" s="110"/>
      <c r="AI58" s="110"/>
      <c r="AJ58" s="110"/>
      <c r="AK58" s="110"/>
      <c r="AL58" s="110"/>
      <c r="AM58" s="110"/>
      <c r="AN58" s="110"/>
      <c r="AO58" s="110"/>
      <c r="AP58" s="110"/>
      <c r="AQ58" s="110"/>
      <c r="AR58" s="109"/>
      <c r="AS58" s="109"/>
      <c r="AT58" s="109"/>
      <c r="AU58" s="109"/>
      <c r="AV58" s="109"/>
      <c r="AW58" s="109"/>
      <c r="AX58" s="109"/>
      <c r="AY58" s="109"/>
      <c r="AZ58" s="109"/>
    </row>
    <row r="59" spans="1:52" s="15" customFormat="1" ht="10.5" customHeight="1" thickBot="1" x14ac:dyDescent="0.4">
      <c r="A59"/>
      <c r="B59"/>
      <c r="C59"/>
      <c r="D59" s="62"/>
      <c r="E59" s="61"/>
      <c r="F59" s="61"/>
      <c r="G59" s="61"/>
      <c r="H59" s="61"/>
      <c r="I59" s="61"/>
      <c r="J59" s="61"/>
      <c r="K59" s="219"/>
      <c r="L59" s="61"/>
      <c r="M59" s="61"/>
      <c r="N59" s="61"/>
      <c r="O59" s="106"/>
      <c r="P59" s="186"/>
      <c r="Q59" s="110"/>
      <c r="R59" s="110"/>
      <c r="S59" s="102"/>
      <c r="T59" s="102"/>
      <c r="U59" s="102"/>
      <c r="V59" s="102"/>
      <c r="W59" s="110"/>
      <c r="X59" s="110"/>
      <c r="Y59" s="110"/>
      <c r="Z59" s="110"/>
      <c r="AH59" s="110"/>
      <c r="AI59" s="110"/>
      <c r="AJ59" s="110"/>
      <c r="AK59" s="110"/>
      <c r="AL59" s="110"/>
      <c r="AM59" s="110"/>
      <c r="AN59" s="110"/>
      <c r="AO59" s="110"/>
      <c r="AP59" s="110"/>
      <c r="AQ59" s="110"/>
      <c r="AR59" s="109"/>
      <c r="AS59" s="109"/>
      <c r="AT59" s="109"/>
      <c r="AU59" s="109"/>
      <c r="AV59" s="109"/>
      <c r="AW59" s="109"/>
      <c r="AX59" s="109"/>
      <c r="AY59" s="109"/>
      <c r="AZ59" s="109"/>
    </row>
    <row r="60" spans="1:52" s="15" customFormat="1" ht="39.75" customHeight="1" thickBot="1" x14ac:dyDescent="0.3">
      <c r="A60" s="30"/>
      <c r="B60" s="31"/>
      <c r="C60" s="31"/>
      <c r="D60" s="31"/>
      <c r="E60" s="52" t="s">
        <v>36</v>
      </c>
      <c r="F60" s="51" t="s">
        <v>37</v>
      </c>
      <c r="G60" s="53"/>
      <c r="H60" s="31"/>
      <c r="I60" s="31"/>
      <c r="J60" s="31"/>
      <c r="K60" s="199"/>
      <c r="L60" s="31"/>
      <c r="M60" s="31"/>
      <c r="N60" s="32"/>
      <c r="O60" s="109"/>
      <c r="P60" s="183"/>
      <c r="Q60" s="110"/>
      <c r="R60" s="110"/>
      <c r="S60" s="102"/>
      <c r="T60" s="102"/>
      <c r="U60" s="102"/>
      <c r="V60" s="102"/>
      <c r="W60" s="110"/>
      <c r="X60" s="110"/>
      <c r="Y60" s="110"/>
      <c r="Z60" s="110"/>
      <c r="AH60" s="110"/>
      <c r="AI60" s="110"/>
      <c r="AJ60" s="110"/>
      <c r="AK60" s="110"/>
      <c r="AL60" s="110"/>
      <c r="AM60" s="110"/>
      <c r="AN60" s="110"/>
      <c r="AO60" s="110"/>
      <c r="AP60" s="110"/>
      <c r="AQ60" s="110"/>
      <c r="AR60" s="109"/>
      <c r="AS60" s="109"/>
      <c r="AT60" s="109"/>
      <c r="AU60" s="109"/>
      <c r="AV60" s="109"/>
      <c r="AW60" s="109"/>
      <c r="AX60" s="109"/>
      <c r="AY60" s="109"/>
      <c r="AZ60" s="109"/>
    </row>
    <row r="61" spans="1:52" s="15" customFormat="1" ht="40.5" x14ac:dyDescent="0.25">
      <c r="A61" s="372" t="str">
        <f>E60</f>
        <v>III</v>
      </c>
      <c r="B61" s="34" t="s">
        <v>31</v>
      </c>
      <c r="C61" s="374"/>
      <c r="D61" s="56" t="s">
        <v>6</v>
      </c>
      <c r="E61" s="57">
        <f>'Приложение 1 (ОТЧЕТНЫЙ ПЕРИОД) '!E83</f>
        <v>5.3100299999999994</v>
      </c>
      <c r="F61" s="57">
        <f>'Приложение 1 (ОТЧЕТНЫЙ ПЕРИОД) '!F83</f>
        <v>5.3100299999999994</v>
      </c>
      <c r="G61" s="57">
        <f>'Приложение 1 (ОТЧЕТНЫЙ ПЕРИОД) '!G83</f>
        <v>5.3100299999999994</v>
      </c>
      <c r="H61" s="57">
        <f>'Приложение 1 (ОТЧЕТНЫЙ ПЕРИОД) '!H83</f>
        <v>35.016660000000002</v>
      </c>
      <c r="I61" s="57">
        <f>'Приложение 1 (ОТЧЕТНЫЙ ПЕРИОД) '!I83</f>
        <v>0</v>
      </c>
      <c r="J61" s="477"/>
      <c r="K61" s="220">
        <f>'Приложение 1 (ОТЧЕТНЫЙ ПЕРИОД) '!K83</f>
        <v>33.880000000000003</v>
      </c>
      <c r="L61" s="57">
        <f>'Приложение 1 (ОТЧЕТНЫЙ ПЕРИОД) '!L83</f>
        <v>8.6912000000000003</v>
      </c>
      <c r="M61" s="57">
        <f>'Приложение 1 (ОТЧЕТНЫЙ ПЕРИОД) '!M83</f>
        <v>0</v>
      </c>
      <c r="N61" s="58">
        <f>'Приложение 1 (ОТЧЕТНЫЙ ПЕРИОД) '!N83</f>
        <v>82.897890000000004</v>
      </c>
      <c r="O61" s="109"/>
      <c r="P61" s="183"/>
      <c r="Q61" s="110"/>
      <c r="R61" s="491" t="str">
        <f>B62</f>
        <v>ОБРАЗОВАНИЕ</v>
      </c>
      <c r="S61" s="129" t="str">
        <f>D61</f>
        <v>Всего</v>
      </c>
      <c r="T61" s="129">
        <f>E61</f>
        <v>5.3100299999999994</v>
      </c>
      <c r="U61" s="129">
        <f t="shared" ref="U61:V61" si="26">F61</f>
        <v>5.3100299999999994</v>
      </c>
      <c r="V61" s="129">
        <f t="shared" si="26"/>
        <v>5.3100299999999994</v>
      </c>
      <c r="W61" s="129">
        <f>F61/E61%</f>
        <v>100</v>
      </c>
      <c r="X61" s="130">
        <f>G61/F61%</f>
        <v>100</v>
      </c>
      <c r="Y61" s="247">
        <f>V61/T61%</f>
        <v>100</v>
      </c>
      <c r="Z61" s="110"/>
      <c r="AH61" s="110"/>
      <c r="AI61" s="110"/>
      <c r="AJ61" s="110"/>
      <c r="AK61" s="110"/>
      <c r="AL61" s="110"/>
      <c r="AM61" s="110"/>
      <c r="AN61" s="110"/>
      <c r="AO61" s="110"/>
      <c r="AP61" s="110"/>
      <c r="AQ61" s="110"/>
      <c r="AR61" s="109"/>
      <c r="AS61" s="109"/>
      <c r="AT61" s="109"/>
      <c r="AU61" s="109"/>
      <c r="AV61" s="109"/>
      <c r="AW61" s="109"/>
      <c r="AX61" s="109"/>
      <c r="AY61" s="109"/>
      <c r="AZ61" s="109"/>
    </row>
    <row r="62" spans="1:52" s="15" customFormat="1" ht="23.25" customHeight="1" x14ac:dyDescent="0.25">
      <c r="A62" s="372"/>
      <c r="B62" s="379" t="str">
        <f>F60</f>
        <v>ОБРАЗОВАНИЕ</v>
      </c>
      <c r="C62" s="374"/>
      <c r="D62" s="20" t="s">
        <v>15</v>
      </c>
      <c r="E62" s="54">
        <f>'Приложение 1 (ОТЧЕТНЫЙ ПЕРИОД) '!E84</f>
        <v>0</v>
      </c>
      <c r="F62" s="54">
        <f>'Приложение 1 (ОТЧЕТНЫЙ ПЕРИОД) '!F84</f>
        <v>0</v>
      </c>
      <c r="G62" s="54">
        <f>'Приложение 1 (ОТЧЕТНЫЙ ПЕРИОД) '!G84</f>
        <v>0</v>
      </c>
      <c r="H62" s="54">
        <f>'Приложение 1 (ОТЧЕТНЫЙ ПЕРИОД) '!H84</f>
        <v>33.977000000000004</v>
      </c>
      <c r="I62" s="54">
        <f>'Приложение 1 (ОТЧЕТНЫЙ ПЕРИОД) '!I84</f>
        <v>0</v>
      </c>
      <c r="J62" s="478"/>
      <c r="K62" s="221">
        <f>'Приложение 1 (ОТЧЕТНЫЙ ПЕРИОД) '!K84</f>
        <v>0</v>
      </c>
      <c r="L62" s="54">
        <f>'Приложение 1 (ОТЧЕТНЫЙ ПЕРИОД) '!L84</f>
        <v>0</v>
      </c>
      <c r="M62" s="54">
        <f>'Приложение 1 (ОТЧЕТНЫЙ ПЕРИОД) '!M84</f>
        <v>0</v>
      </c>
      <c r="N62" s="59">
        <f>'Приложение 1 (ОТЧЕТНЫЙ ПЕРИОД) '!N84</f>
        <v>33.977000000000004</v>
      </c>
      <c r="O62" s="109"/>
      <c r="P62" s="183"/>
      <c r="Q62" s="110"/>
      <c r="R62" s="492"/>
      <c r="S62" s="127"/>
      <c r="T62" s="127"/>
      <c r="U62" s="127"/>
      <c r="V62" s="127"/>
      <c r="W62" s="123"/>
      <c r="X62" s="124"/>
      <c r="Y62" s="110"/>
      <c r="Z62" s="110"/>
      <c r="AH62" s="110"/>
      <c r="AI62" s="110"/>
      <c r="AJ62" s="110"/>
      <c r="AK62" s="110"/>
      <c r="AL62" s="110"/>
      <c r="AM62" s="110"/>
      <c r="AN62" s="110"/>
      <c r="AO62" s="110"/>
      <c r="AP62" s="110"/>
      <c r="AQ62" s="110"/>
      <c r="AR62" s="109"/>
      <c r="AS62" s="109"/>
      <c r="AT62" s="109"/>
      <c r="AU62" s="109"/>
      <c r="AV62" s="109"/>
      <c r="AW62" s="109"/>
      <c r="AX62" s="109"/>
      <c r="AY62" s="109"/>
      <c r="AZ62" s="109"/>
    </row>
    <row r="63" spans="1:52" s="15" customFormat="1" ht="23.25" customHeight="1" x14ac:dyDescent="0.25">
      <c r="A63" s="372"/>
      <c r="B63" s="380"/>
      <c r="C63" s="374"/>
      <c r="D63" s="20" t="s">
        <v>7</v>
      </c>
      <c r="E63" s="54">
        <f>'Приложение 1 (ОТЧЕТНЫЙ ПЕРИОД) '!E85</f>
        <v>5.2569299999999997</v>
      </c>
      <c r="F63" s="54">
        <f>'Приложение 1 (ОТЧЕТНЫЙ ПЕРИОД) '!F85</f>
        <v>5.2569299999999997</v>
      </c>
      <c r="G63" s="54">
        <f>'Приложение 1 (ОТЧЕТНЫЙ ПЕРИОД) '!G85</f>
        <v>5.2569299999999997</v>
      </c>
      <c r="H63" s="54">
        <f>'Приложение 1 (ОТЧЕТНЫЙ ПЕРИОД) '!H85</f>
        <v>0.69165999999999994</v>
      </c>
      <c r="I63" s="54">
        <f>'Приложение 1 (ОТЧЕТНЫЙ ПЕРИОД) '!I85</f>
        <v>0</v>
      </c>
      <c r="J63" s="478"/>
      <c r="K63" s="221">
        <f>'Приложение 1 (ОТЧЕТНЫЙ ПЕРИОД) '!K85</f>
        <v>30.3</v>
      </c>
      <c r="L63" s="54">
        <f>'Приложение 1 (ОТЧЕТНЫЙ ПЕРИОД) '!L85</f>
        <v>3.35</v>
      </c>
      <c r="M63" s="54">
        <f>'Приложение 1 (ОТЧЕТНЫЙ ПЕРИОД) '!M85</f>
        <v>0</v>
      </c>
      <c r="N63" s="59">
        <f>'Приложение 1 (ОТЧЕТНЫЙ ПЕРИОД) '!N85</f>
        <v>39.598590000000002</v>
      </c>
      <c r="O63" s="109"/>
      <c r="P63" s="183"/>
      <c r="Q63" s="110"/>
      <c r="R63" s="492"/>
      <c r="S63" s="127"/>
      <c r="T63" s="127"/>
      <c r="U63" s="127"/>
      <c r="V63" s="127"/>
      <c r="W63" s="123"/>
      <c r="X63" s="124"/>
      <c r="Y63" s="110"/>
      <c r="Z63" s="110"/>
      <c r="AH63" s="110"/>
      <c r="AI63" s="110"/>
      <c r="AJ63" s="110"/>
      <c r="AK63" s="110"/>
      <c r="AL63" s="110"/>
      <c r="AM63" s="110"/>
      <c r="AN63" s="110"/>
      <c r="AO63" s="110"/>
      <c r="AP63" s="110"/>
      <c r="AQ63" s="110"/>
      <c r="AR63" s="109"/>
      <c r="AS63" s="109"/>
      <c r="AT63" s="109"/>
      <c r="AU63" s="109"/>
      <c r="AV63" s="109"/>
      <c r="AW63" s="109"/>
      <c r="AX63" s="109"/>
      <c r="AY63" s="109"/>
      <c r="AZ63" s="109"/>
    </row>
    <row r="64" spans="1:52" s="15" customFormat="1" ht="23.25" customHeight="1" thickBot="1" x14ac:dyDescent="0.3">
      <c r="A64" s="373"/>
      <c r="B64" s="381"/>
      <c r="C64" s="375"/>
      <c r="D64" s="282" t="s">
        <v>8</v>
      </c>
      <c r="E64" s="309">
        <f>'Приложение 1 (ОТЧЕТНЫЙ ПЕРИОД) '!E86</f>
        <v>5.3100000000000001E-2</v>
      </c>
      <c r="F64" s="309">
        <f>'Приложение 1 (ОТЧЕТНЫЙ ПЕРИОД) '!F86</f>
        <v>5.3100000000000001E-2</v>
      </c>
      <c r="G64" s="309">
        <f>'Приложение 1 (ОТЧЕТНЫЙ ПЕРИОД) '!G86</f>
        <v>5.3100000000000001E-2</v>
      </c>
      <c r="H64" s="309">
        <f>'Приложение 1 (ОТЧЕТНЫЙ ПЕРИОД) '!H86</f>
        <v>0.34799999999999998</v>
      </c>
      <c r="I64" s="309">
        <f>'Приложение 1 (ОТЧЕТНЫЙ ПЕРИОД) '!I86</f>
        <v>0</v>
      </c>
      <c r="J64" s="479"/>
      <c r="K64" s="310">
        <f>'Приложение 1 (ОТЧЕТНЫЙ ПЕРИОД) '!K86</f>
        <v>3.58</v>
      </c>
      <c r="L64" s="309">
        <f>'Приложение 1 (ОТЧЕТНЫЙ ПЕРИОД) '!L86</f>
        <v>5.3411999999999997</v>
      </c>
      <c r="M64" s="309">
        <f>'Приложение 1 (ОТЧЕТНЫЙ ПЕРИОД) '!M86</f>
        <v>0</v>
      </c>
      <c r="N64" s="311">
        <f>'Приложение 1 (ОТЧЕТНЫЙ ПЕРИОД) '!N86</f>
        <v>9.3223000000000003</v>
      </c>
      <c r="O64" s="109"/>
      <c r="P64" s="183"/>
      <c r="Q64" s="110"/>
      <c r="R64" s="493"/>
      <c r="S64" s="128"/>
      <c r="T64" s="128"/>
      <c r="U64" s="128"/>
      <c r="V64" s="128"/>
      <c r="W64" s="125"/>
      <c r="X64" s="126"/>
      <c r="Y64" s="110"/>
      <c r="Z64" s="110"/>
      <c r="AH64" s="110"/>
      <c r="AI64" s="110"/>
      <c r="AJ64" s="110"/>
      <c r="AK64" s="110"/>
      <c r="AL64" s="110"/>
      <c r="AM64" s="110"/>
      <c r="AN64" s="110"/>
      <c r="AO64" s="110"/>
      <c r="AP64" s="110"/>
      <c r="AQ64" s="110"/>
      <c r="AR64" s="109"/>
      <c r="AS64" s="109"/>
      <c r="AT64" s="109"/>
      <c r="AU64" s="109"/>
      <c r="AV64" s="109"/>
      <c r="AW64" s="109"/>
      <c r="AX64" s="109"/>
      <c r="AY64" s="109"/>
      <c r="AZ64" s="109"/>
    </row>
    <row r="65" spans="1:52" s="15" customFormat="1" ht="23.25" x14ac:dyDescent="0.35">
      <c r="A65"/>
      <c r="B65"/>
      <c r="C65" s="63"/>
      <c r="D65" s="64" t="s">
        <v>56</v>
      </c>
      <c r="E65" s="65">
        <f>E62+E63+E64</f>
        <v>5.3100299999999994</v>
      </c>
      <c r="F65" s="65">
        <f>F62+F63+F64</f>
        <v>5.3100299999999994</v>
      </c>
      <c r="G65" s="65">
        <f>G62+G63+G64</f>
        <v>5.3100299999999994</v>
      </c>
      <c r="H65" s="65">
        <f>H62+H63+H64</f>
        <v>35.016660000000002</v>
      </c>
      <c r="I65" s="65">
        <f>I62+I63+I64</f>
        <v>0</v>
      </c>
      <c r="J65" s="65"/>
      <c r="K65" s="218">
        <f>K62+K63+K64</f>
        <v>33.880000000000003</v>
      </c>
      <c r="L65" s="65">
        <f>L62+L63+L64</f>
        <v>8.6912000000000003</v>
      </c>
      <c r="M65" s="65">
        <f>M62+M63+M64</f>
        <v>0</v>
      </c>
      <c r="N65" s="65">
        <f>N62+N63+N64</f>
        <v>82.897890000000004</v>
      </c>
      <c r="O65" s="114"/>
      <c r="P65" s="187">
        <f>SUM(E65:O65)</f>
        <v>176.41584</v>
      </c>
      <c r="Q65" s="110"/>
      <c r="R65" s="110"/>
      <c r="S65" s="102"/>
      <c r="T65" s="102"/>
      <c r="U65" s="102"/>
      <c r="V65" s="102"/>
      <c r="W65" s="110"/>
      <c r="X65" s="110"/>
      <c r="Y65" s="110"/>
      <c r="Z65" s="110"/>
      <c r="AA65" s="110"/>
      <c r="AB65" s="102"/>
      <c r="AC65" s="102"/>
      <c r="AD65" s="102"/>
      <c r="AE65" s="102"/>
      <c r="AF65" s="110"/>
      <c r="AG65" s="110"/>
      <c r="AH65" s="110"/>
      <c r="AI65" s="110"/>
      <c r="AJ65" s="110"/>
      <c r="AK65" s="110"/>
      <c r="AL65" s="110"/>
      <c r="AM65" s="110"/>
      <c r="AN65" s="110"/>
      <c r="AO65" s="110"/>
      <c r="AP65" s="110"/>
      <c r="AQ65" s="110"/>
      <c r="AR65" s="109"/>
      <c r="AS65" s="109"/>
      <c r="AT65" s="109"/>
      <c r="AU65" s="109"/>
      <c r="AV65" s="109"/>
      <c r="AW65" s="109"/>
      <c r="AX65" s="109"/>
      <c r="AY65" s="109"/>
      <c r="AZ65" s="109"/>
    </row>
    <row r="66" spans="1:52" s="15" customFormat="1" ht="24" thickBot="1" x14ac:dyDescent="0.4">
      <c r="A66"/>
      <c r="B66"/>
      <c r="C66"/>
      <c r="D66" s="62" t="s">
        <v>56</v>
      </c>
      <c r="E66" s="61">
        <f>E65-E61</f>
        <v>0</v>
      </c>
      <c r="F66" s="61">
        <f>F65-F61</f>
        <v>0</v>
      </c>
      <c r="G66" s="61">
        <f>G65-G61</f>
        <v>0</v>
      </c>
      <c r="H66" s="61">
        <f>H65-H61</f>
        <v>0</v>
      </c>
      <c r="I66" s="61">
        <f>I65-I61</f>
        <v>0</v>
      </c>
      <c r="J66" s="61"/>
      <c r="K66" s="219">
        <f>K65-K61</f>
        <v>0</v>
      </c>
      <c r="L66" s="61">
        <f>L65-L61</f>
        <v>0</v>
      </c>
      <c r="M66" s="61">
        <f>M65-M61</f>
        <v>0</v>
      </c>
      <c r="N66" s="61">
        <f>N65-N61</f>
        <v>0</v>
      </c>
      <c r="O66" s="106"/>
      <c r="P66" s="186">
        <f>SUM(E66:O66)</f>
        <v>0</v>
      </c>
      <c r="Q66" s="110"/>
      <c r="R66" s="110"/>
      <c r="S66" s="102"/>
      <c r="T66" s="102"/>
      <c r="U66" s="102"/>
      <c r="V66" s="102"/>
      <c r="W66" s="110"/>
      <c r="X66" s="110"/>
      <c r="Y66" s="110"/>
      <c r="Z66" s="110"/>
      <c r="AA66" s="110"/>
      <c r="AB66" s="102"/>
      <c r="AC66" s="102"/>
      <c r="AD66" s="102"/>
      <c r="AE66" s="102"/>
      <c r="AF66" s="110"/>
      <c r="AG66" s="110"/>
      <c r="AH66" s="110"/>
      <c r="AI66" s="110"/>
      <c r="AJ66" s="110"/>
      <c r="AK66" s="110"/>
      <c r="AL66" s="110"/>
      <c r="AM66" s="110"/>
      <c r="AN66" s="110"/>
      <c r="AO66" s="110"/>
      <c r="AP66" s="110"/>
      <c r="AQ66" s="110"/>
      <c r="AR66" s="109"/>
      <c r="AS66" s="109"/>
      <c r="AT66" s="109"/>
      <c r="AU66" s="109"/>
      <c r="AV66" s="109"/>
      <c r="AW66" s="109"/>
      <c r="AX66" s="109"/>
      <c r="AY66" s="109"/>
      <c r="AZ66" s="109"/>
    </row>
    <row r="67" spans="1:52" s="15" customFormat="1" ht="57.75" customHeight="1" thickBot="1" x14ac:dyDescent="0.3">
      <c r="A67" s="30"/>
      <c r="B67" s="31"/>
      <c r="C67" s="31"/>
      <c r="D67" s="31"/>
      <c r="E67" s="52" t="s">
        <v>39</v>
      </c>
      <c r="F67" s="51" t="s">
        <v>38</v>
      </c>
      <c r="G67" s="53"/>
      <c r="H67" s="31"/>
      <c r="I67" s="31"/>
      <c r="J67" s="31"/>
      <c r="K67" s="199"/>
      <c r="L67" s="31"/>
      <c r="M67" s="31"/>
      <c r="N67" s="32"/>
      <c r="O67" s="109"/>
      <c r="P67" s="183"/>
      <c r="Q67" s="110"/>
      <c r="R67" s="110"/>
      <c r="S67" s="102"/>
      <c r="T67" s="102"/>
      <c r="U67" s="102"/>
      <c r="V67" s="102"/>
      <c r="W67" s="110"/>
      <c r="X67" s="110"/>
      <c r="Y67" s="110"/>
      <c r="Z67" s="110"/>
      <c r="AA67" s="110"/>
      <c r="AB67" s="102"/>
      <c r="AC67" s="102"/>
      <c r="AD67" s="102"/>
      <c r="AE67" s="102"/>
      <c r="AF67" s="110"/>
      <c r="AG67" s="110"/>
      <c r="AH67" s="110"/>
      <c r="AI67" s="110"/>
      <c r="AJ67" s="110"/>
      <c r="AK67" s="110"/>
      <c r="AL67" s="110"/>
      <c r="AM67" s="110"/>
      <c r="AN67" s="110"/>
      <c r="AO67" s="110"/>
      <c r="AP67" s="110"/>
      <c r="AQ67" s="110"/>
      <c r="AR67" s="109"/>
      <c r="AS67" s="109"/>
      <c r="AT67" s="109"/>
      <c r="AU67" s="109"/>
      <c r="AV67" s="109"/>
      <c r="AW67" s="109"/>
      <c r="AX67" s="109"/>
      <c r="AY67" s="109"/>
      <c r="AZ67" s="109"/>
    </row>
    <row r="68" spans="1:52" s="15" customFormat="1" ht="40.5" x14ac:dyDescent="0.25">
      <c r="A68" s="485" t="str">
        <f>E67</f>
        <v>IV</v>
      </c>
      <c r="B68" s="34" t="s">
        <v>31</v>
      </c>
      <c r="C68" s="488"/>
      <c r="D68" s="56" t="s">
        <v>6</v>
      </c>
      <c r="E68" s="57">
        <f>'Приложение 1 (ОТЧЕТНЫЙ ПЕРИОД) '!E117</f>
        <v>167.638645</v>
      </c>
      <c r="F68" s="57">
        <f>'Приложение 1 (ОТЧЕТНЫЙ ПЕРИОД) '!F117</f>
        <v>167.638645</v>
      </c>
      <c r="G68" s="57">
        <f>'Приложение 1 (ОТЧЕТНЫЙ ПЕРИОД) '!G117</f>
        <v>167.638645</v>
      </c>
      <c r="H68" s="57">
        <f>'Приложение 1 (ОТЧЕТНЫЙ ПЕРИОД) '!H117</f>
        <v>44.99</v>
      </c>
      <c r="I68" s="57">
        <f>'Приложение 1 (ОТЧЕТНЫЙ ПЕРИОД) '!I117</f>
        <v>36.660000000000004</v>
      </c>
      <c r="J68" s="477"/>
      <c r="K68" s="220">
        <f>'Приложение 1 (ОТЧЕТНЫЙ ПЕРИОД) '!K117</f>
        <v>41.77</v>
      </c>
      <c r="L68" s="57">
        <f>'Приложение 1 (ОТЧЕТНЫЙ ПЕРИОД) '!L117</f>
        <v>47.952100000000002</v>
      </c>
      <c r="M68" s="57">
        <f>'Приложение 1 (ОТЧЕТНЫЙ ПЕРИОД) '!M117</f>
        <v>0</v>
      </c>
      <c r="N68" s="58">
        <f>'Приложение 1 (ОТЧЕТНЫЙ ПЕРИОД) '!N117</f>
        <v>339.01074500000004</v>
      </c>
      <c r="O68" s="109"/>
      <c r="P68" s="183"/>
      <c r="Q68" s="110"/>
      <c r="R68" s="491" t="str">
        <f>B69</f>
        <v>ЖИЛЬЕ И ГОРОДСКАЯ СРЕДА</v>
      </c>
      <c r="S68" s="129" t="str">
        <f>D68</f>
        <v>Всего</v>
      </c>
      <c r="T68" s="129">
        <f>E68</f>
        <v>167.638645</v>
      </c>
      <c r="U68" s="129">
        <f t="shared" ref="U68:V68" si="27">F68</f>
        <v>167.638645</v>
      </c>
      <c r="V68" s="129">
        <f t="shared" si="27"/>
        <v>167.638645</v>
      </c>
      <c r="W68" s="129">
        <f>F68/E68%</f>
        <v>100</v>
      </c>
      <c r="X68" s="130">
        <f>G68/F68%</f>
        <v>100</v>
      </c>
      <c r="Y68" s="247">
        <f>V68/T68%</f>
        <v>100</v>
      </c>
      <c r="Z68" s="110"/>
      <c r="AH68" s="110"/>
      <c r="AI68" s="110"/>
      <c r="AJ68" s="110"/>
      <c r="AK68" s="110"/>
      <c r="AL68" s="110"/>
      <c r="AM68" s="110"/>
      <c r="AN68" s="110"/>
      <c r="AO68" s="110"/>
      <c r="AP68" s="110"/>
      <c r="AQ68" s="110"/>
      <c r="AR68" s="109"/>
      <c r="AS68" s="109"/>
      <c r="AT68" s="109"/>
      <c r="AU68" s="109"/>
      <c r="AV68" s="109"/>
      <c r="AW68" s="109"/>
      <c r="AX68" s="109"/>
      <c r="AY68" s="109"/>
      <c r="AZ68" s="109"/>
    </row>
    <row r="69" spans="1:52" s="15" customFormat="1" ht="20.25" customHeight="1" x14ac:dyDescent="0.25">
      <c r="A69" s="486"/>
      <c r="B69" s="379" t="str">
        <f>F67</f>
        <v>ЖИЛЬЕ И ГОРОДСКАЯ СРЕДА</v>
      </c>
      <c r="C69" s="489"/>
      <c r="D69" s="20" t="s">
        <v>15</v>
      </c>
      <c r="E69" s="54">
        <f>'Приложение 1 (ОТЧЕТНЫЙ ПЕРИОД) '!E118</f>
        <v>132.31700000000001</v>
      </c>
      <c r="F69" s="54">
        <f>'Приложение 1 (ОТЧЕТНЫЙ ПЕРИОД) '!F118</f>
        <v>132.31700000000001</v>
      </c>
      <c r="G69" s="54">
        <f>'Приложение 1 (ОТЧЕТНЫЙ ПЕРИОД) '!G118</f>
        <v>132.31700000000001</v>
      </c>
      <c r="H69" s="54">
        <f>'Приложение 1 (ОТЧЕТНЫЙ ПЕРИОД) '!H118</f>
        <v>20.97</v>
      </c>
      <c r="I69" s="54">
        <f>'Приложение 1 (ОТЧЕТНЫЙ ПЕРИОД) '!I118</f>
        <v>12.81</v>
      </c>
      <c r="J69" s="478"/>
      <c r="K69" s="221">
        <f>'Приложение 1 (ОТЧЕТНЫЙ ПЕРИОД) '!K118</f>
        <v>17.03</v>
      </c>
      <c r="L69" s="54">
        <f>'Приложение 1 (ОТЧЕТНЫЙ ПЕРИОД) '!L118</f>
        <v>14.227</v>
      </c>
      <c r="M69" s="54">
        <f>'Приложение 1 (ОТЧЕТНЫЙ ПЕРИОД) '!M118</f>
        <v>0</v>
      </c>
      <c r="N69" s="59">
        <f>'Приложение 1 (ОТЧЕТНЫЙ ПЕРИОД) '!N118</f>
        <v>197.35400000000001</v>
      </c>
      <c r="O69" s="109"/>
      <c r="P69" s="183"/>
      <c r="Q69" s="110"/>
      <c r="R69" s="492"/>
      <c r="S69" s="127"/>
      <c r="T69" s="127"/>
      <c r="U69" s="127"/>
      <c r="V69" s="127"/>
      <c r="W69" s="123"/>
      <c r="X69" s="124"/>
      <c r="Y69" s="110"/>
      <c r="Z69" s="110"/>
      <c r="AH69" s="110"/>
      <c r="AI69" s="110"/>
      <c r="AJ69" s="110"/>
      <c r="AK69" s="110"/>
      <c r="AL69" s="110"/>
      <c r="AM69" s="110"/>
      <c r="AN69" s="110"/>
      <c r="AO69" s="110"/>
      <c r="AP69" s="110"/>
      <c r="AQ69" s="110"/>
      <c r="AR69" s="109"/>
      <c r="AS69" s="109"/>
      <c r="AT69" s="109"/>
      <c r="AU69" s="109"/>
      <c r="AV69" s="109"/>
      <c r="AW69" s="109"/>
      <c r="AX69" s="109"/>
      <c r="AY69" s="109"/>
      <c r="AZ69" s="109"/>
    </row>
    <row r="70" spans="1:52" s="15" customFormat="1" ht="20.25" customHeight="1" x14ac:dyDescent="0.25">
      <c r="A70" s="486"/>
      <c r="B70" s="379"/>
      <c r="C70" s="489"/>
      <c r="D70" s="20" t="s">
        <v>7</v>
      </c>
      <c r="E70" s="54">
        <f>'Приложение 1 (ОТЧЕТНЫЙ ПЕРИОД) '!E119</f>
        <v>22.121475</v>
      </c>
      <c r="F70" s="54">
        <f>'Приложение 1 (ОТЧЕТНЫЙ ПЕРИОД) '!F119</f>
        <v>22.121475</v>
      </c>
      <c r="G70" s="54">
        <f>'Приложение 1 (ОТЧЕТНЫЙ ПЕРИОД) '!G119</f>
        <v>22.121475</v>
      </c>
      <c r="H70" s="54">
        <f>'Приложение 1 (ОТЧЕТНЫЙ ПЕРИОД) '!H119</f>
        <v>23.71</v>
      </c>
      <c r="I70" s="54">
        <f>'Приложение 1 (ОТЧЕТНЫЙ ПЕРИОД) '!I119</f>
        <v>23.54</v>
      </c>
      <c r="J70" s="478"/>
      <c r="K70" s="221">
        <f>'Приложение 1 (ОТЧЕТНЫЙ ПЕРИОД) '!K119</f>
        <v>23</v>
      </c>
      <c r="L70" s="54">
        <f>'Приложение 1 (ОТЧЕТНЫЙ ПЕРИОД) '!L119</f>
        <v>32.018700000000003</v>
      </c>
      <c r="M70" s="54">
        <f>'Приложение 1 (ОТЧЕТНЫЙ ПЕРИОД) '!M119</f>
        <v>0</v>
      </c>
      <c r="N70" s="59">
        <f>'Приложение 1 (ОТЧЕТНЫЙ ПЕРИОД) '!N119</f>
        <v>124.390175</v>
      </c>
      <c r="O70" s="109"/>
      <c r="P70" s="183"/>
      <c r="Q70" s="110"/>
      <c r="R70" s="492"/>
      <c r="S70" s="127"/>
      <c r="T70" s="127"/>
      <c r="U70" s="127"/>
      <c r="V70" s="127"/>
      <c r="W70" s="123"/>
      <c r="X70" s="124"/>
      <c r="Y70" s="110"/>
      <c r="Z70" s="110"/>
      <c r="AH70" s="110"/>
      <c r="AI70" s="110"/>
      <c r="AJ70" s="110"/>
      <c r="AK70" s="110"/>
      <c r="AL70" s="110"/>
      <c r="AM70" s="110"/>
      <c r="AN70" s="110"/>
      <c r="AO70" s="110"/>
      <c r="AP70" s="110"/>
      <c r="AQ70" s="110"/>
      <c r="AR70" s="109"/>
      <c r="AS70" s="109"/>
      <c r="AT70" s="109"/>
      <c r="AU70" s="109"/>
      <c r="AV70" s="109"/>
      <c r="AW70" s="109"/>
      <c r="AX70" s="109"/>
      <c r="AY70" s="109"/>
      <c r="AZ70" s="109"/>
    </row>
    <row r="71" spans="1:52" s="15" customFormat="1" ht="21" customHeight="1" thickBot="1" x14ac:dyDescent="0.3">
      <c r="A71" s="487"/>
      <c r="B71" s="484"/>
      <c r="C71" s="490"/>
      <c r="D71" s="282" t="s">
        <v>8</v>
      </c>
      <c r="E71" s="309">
        <f>'Приложение 1 (ОТЧЕТНЫЙ ПЕРИОД) '!E120</f>
        <v>13.20017</v>
      </c>
      <c r="F71" s="309">
        <f>'Приложение 1 (ОТЧЕТНЫЙ ПЕРИОД) '!F120</f>
        <v>13.20017</v>
      </c>
      <c r="G71" s="309">
        <f>'Приложение 1 (ОТЧЕТНЫЙ ПЕРИОД) '!G120</f>
        <v>13.20017</v>
      </c>
      <c r="H71" s="309">
        <f>'Приложение 1 (ОТЧЕТНЫЙ ПЕРИОД) '!H120</f>
        <v>0.31</v>
      </c>
      <c r="I71" s="309">
        <f>'Приложение 1 (ОТЧЕТНЫЙ ПЕРИОД) '!I120</f>
        <v>0.31</v>
      </c>
      <c r="J71" s="479"/>
      <c r="K71" s="310">
        <f>'Приложение 1 (ОТЧЕТНЫЙ ПЕРИОД) '!K120</f>
        <v>1.74</v>
      </c>
      <c r="L71" s="309">
        <f>'Приложение 1 (ОТЧЕТНЫЙ ПЕРИОД) '!L120</f>
        <v>1.7063999999999999</v>
      </c>
      <c r="M71" s="309">
        <f>'Приложение 1 (ОТЧЕТНЫЙ ПЕРИОД) '!M120</f>
        <v>0</v>
      </c>
      <c r="N71" s="311">
        <f>'Приложение 1 (ОТЧЕТНЫЙ ПЕРИОД) '!N120</f>
        <v>17.266570000000002</v>
      </c>
      <c r="O71" s="109"/>
      <c r="P71" s="183"/>
      <c r="Q71" s="110"/>
      <c r="R71" s="493"/>
      <c r="S71" s="128"/>
      <c r="T71" s="128"/>
      <c r="U71" s="128"/>
      <c r="V71" s="128"/>
      <c r="W71" s="125"/>
      <c r="X71" s="126"/>
      <c r="Y71" s="110"/>
      <c r="Z71" s="110"/>
      <c r="AH71" s="110"/>
      <c r="AI71" s="110"/>
      <c r="AJ71" s="110"/>
      <c r="AK71" s="110"/>
      <c r="AL71" s="110"/>
      <c r="AM71" s="110"/>
      <c r="AN71" s="110"/>
      <c r="AO71" s="110"/>
      <c r="AP71" s="110"/>
      <c r="AQ71" s="110"/>
      <c r="AR71" s="109"/>
      <c r="AS71" s="109"/>
      <c r="AT71" s="109"/>
      <c r="AU71" s="109"/>
      <c r="AV71" s="109"/>
      <c r="AW71" s="109"/>
      <c r="AX71" s="109"/>
      <c r="AY71" s="109"/>
      <c r="AZ71" s="109"/>
    </row>
    <row r="72" spans="1:52" s="15" customFormat="1" ht="23.25" x14ac:dyDescent="0.35">
      <c r="A72"/>
      <c r="B72"/>
      <c r="C72" s="63"/>
      <c r="D72" s="64" t="s">
        <v>56</v>
      </c>
      <c r="E72" s="65">
        <f>E69+E70+E71</f>
        <v>167.638645</v>
      </c>
      <c r="F72" s="65">
        <f>F69+F70+F71</f>
        <v>167.638645</v>
      </c>
      <c r="G72" s="65">
        <f>G69+G70+G71</f>
        <v>167.638645</v>
      </c>
      <c r="H72" s="65">
        <f>H69+H70+H71</f>
        <v>44.99</v>
      </c>
      <c r="I72" s="65">
        <f>I69+I70+I71</f>
        <v>36.660000000000004</v>
      </c>
      <c r="J72" s="65"/>
      <c r="K72" s="218">
        <f>K69+K70+K71</f>
        <v>41.77</v>
      </c>
      <c r="L72" s="65">
        <f>L69+L70+L71</f>
        <v>47.952100000000002</v>
      </c>
      <c r="M72" s="65">
        <f>M69+M70+M71</f>
        <v>0</v>
      </c>
      <c r="N72" s="65">
        <f>N69+N70+N71</f>
        <v>339.01074500000004</v>
      </c>
      <c r="O72" s="114"/>
      <c r="P72" s="187">
        <f>SUM(E72:O72)</f>
        <v>1013.29878</v>
      </c>
      <c r="Q72" s="110"/>
      <c r="R72" s="110"/>
      <c r="S72" s="102"/>
      <c r="T72" s="102"/>
      <c r="U72" s="102"/>
      <c r="V72" s="102"/>
      <c r="W72" s="110"/>
      <c r="X72" s="110"/>
      <c r="Y72" s="110"/>
      <c r="Z72" s="110"/>
      <c r="AA72" s="110"/>
      <c r="AB72" s="102"/>
      <c r="AC72" s="102"/>
      <c r="AD72" s="102"/>
      <c r="AE72" s="102"/>
      <c r="AF72" s="110"/>
      <c r="AG72" s="110"/>
      <c r="AH72" s="110"/>
      <c r="AI72" s="110"/>
      <c r="AJ72" s="110"/>
      <c r="AK72" s="110"/>
      <c r="AL72" s="110"/>
      <c r="AM72" s="110"/>
      <c r="AN72" s="110"/>
      <c r="AO72" s="110"/>
      <c r="AP72" s="110"/>
      <c r="AQ72" s="110"/>
      <c r="AR72" s="109"/>
      <c r="AS72" s="109"/>
      <c r="AT72" s="109"/>
      <c r="AU72" s="109"/>
      <c r="AV72" s="109"/>
      <c r="AW72" s="109"/>
      <c r="AX72" s="109"/>
      <c r="AY72" s="109"/>
      <c r="AZ72" s="109"/>
    </row>
    <row r="73" spans="1:52" s="15" customFormat="1" ht="24" thickBot="1" x14ac:dyDescent="0.4">
      <c r="A73"/>
      <c r="B73"/>
      <c r="C73"/>
      <c r="D73" s="62" t="s">
        <v>56</v>
      </c>
      <c r="E73" s="61">
        <f>E72-E68</f>
        <v>0</v>
      </c>
      <c r="F73" s="61">
        <f>F72-F68</f>
        <v>0</v>
      </c>
      <c r="G73" s="61">
        <f>G72-G68</f>
        <v>0</v>
      </c>
      <c r="H73" s="61">
        <f>H72-H68</f>
        <v>0</v>
      </c>
      <c r="I73" s="61">
        <f>I72-I68</f>
        <v>0</v>
      </c>
      <c r="J73" s="61"/>
      <c r="K73" s="219">
        <f>K72-K68</f>
        <v>0</v>
      </c>
      <c r="L73" s="61">
        <f>L72-L68</f>
        <v>0</v>
      </c>
      <c r="M73" s="61">
        <f>M72-M68</f>
        <v>0</v>
      </c>
      <c r="N73" s="61">
        <f>N72-N68</f>
        <v>0</v>
      </c>
      <c r="O73" s="106"/>
      <c r="P73" s="186">
        <f>SUM(E73:O73)</f>
        <v>0</v>
      </c>
      <c r="Q73" s="110"/>
      <c r="R73" s="110"/>
      <c r="S73" s="102"/>
      <c r="T73" s="102"/>
      <c r="U73" s="102"/>
      <c r="V73" s="102"/>
      <c r="W73" s="110"/>
      <c r="X73" s="110"/>
      <c r="Y73" s="110"/>
      <c r="Z73" s="110"/>
      <c r="AA73" s="110"/>
      <c r="AB73" s="102"/>
      <c r="AC73" s="102"/>
      <c r="AD73" s="102"/>
      <c r="AE73" s="102"/>
      <c r="AF73" s="110"/>
      <c r="AG73" s="110"/>
      <c r="AH73" s="110"/>
      <c r="AI73" s="110"/>
      <c r="AJ73" s="110"/>
      <c r="AK73" s="110"/>
      <c r="AL73" s="110"/>
      <c r="AM73" s="110"/>
      <c r="AN73" s="110"/>
      <c r="AO73" s="110"/>
      <c r="AP73" s="110"/>
      <c r="AQ73" s="110"/>
      <c r="AR73" s="109"/>
      <c r="AS73" s="109"/>
      <c r="AT73" s="109"/>
      <c r="AU73" s="109"/>
      <c r="AV73" s="109"/>
      <c r="AW73" s="109"/>
      <c r="AX73" s="109"/>
      <c r="AY73" s="109"/>
      <c r="AZ73" s="109"/>
    </row>
    <row r="74" spans="1:52" s="15" customFormat="1" ht="53.25" customHeight="1" thickBot="1" x14ac:dyDescent="0.3">
      <c r="A74" s="30"/>
      <c r="B74" s="31"/>
      <c r="C74" s="31"/>
      <c r="D74" s="31"/>
      <c r="E74" s="52" t="s">
        <v>41</v>
      </c>
      <c r="F74" s="51" t="s">
        <v>40</v>
      </c>
      <c r="G74" s="53"/>
      <c r="H74" s="31"/>
      <c r="I74" s="31"/>
      <c r="J74" s="31"/>
      <c r="K74" s="199"/>
      <c r="L74" s="31"/>
      <c r="M74" s="31"/>
      <c r="N74" s="32"/>
      <c r="O74" s="109"/>
      <c r="P74" s="183"/>
      <c r="Q74" s="110"/>
      <c r="R74" s="110"/>
      <c r="S74" s="102"/>
      <c r="T74" s="102"/>
      <c r="U74" s="102"/>
      <c r="V74" s="102"/>
      <c r="W74" s="110"/>
      <c r="X74" s="110"/>
      <c r="Y74" s="110"/>
      <c r="Z74" s="110"/>
      <c r="AA74" s="110"/>
      <c r="AB74" s="102"/>
      <c r="AC74" s="102"/>
      <c r="AD74" s="102"/>
      <c r="AE74" s="102"/>
      <c r="AF74" s="110"/>
      <c r="AG74" s="110"/>
      <c r="AH74" s="110"/>
      <c r="AI74" s="110"/>
      <c r="AJ74" s="110"/>
      <c r="AK74" s="110"/>
      <c r="AL74" s="110"/>
      <c r="AM74" s="110"/>
      <c r="AN74" s="110"/>
      <c r="AO74" s="110"/>
      <c r="AP74" s="110"/>
      <c r="AQ74" s="110"/>
      <c r="AR74" s="109"/>
      <c r="AS74" s="109"/>
      <c r="AT74" s="109"/>
      <c r="AU74" s="109"/>
      <c r="AV74" s="109"/>
      <c r="AW74" s="109"/>
      <c r="AX74" s="109"/>
      <c r="AY74" s="109"/>
      <c r="AZ74" s="109"/>
    </row>
    <row r="75" spans="1:52" s="15" customFormat="1" ht="40.5" x14ac:dyDescent="0.25">
      <c r="A75" s="372" t="str">
        <f>E74</f>
        <v>V</v>
      </c>
      <c r="B75" s="34" t="s">
        <v>31</v>
      </c>
      <c r="C75" s="374"/>
      <c r="D75" s="56" t="s">
        <v>6</v>
      </c>
      <c r="E75" s="57">
        <f>'Приложение 1 (ОТЧЕТНЫЙ ПЕРИОД) '!E128</f>
        <v>0</v>
      </c>
      <c r="F75" s="57">
        <f>'Приложение 1 (ОТЧЕТНЫЙ ПЕРИОД) '!F128</f>
        <v>0</v>
      </c>
      <c r="G75" s="57">
        <f>'Приложение 1 (ОТЧЕТНЫЙ ПЕРИОД) '!G128</f>
        <v>0</v>
      </c>
      <c r="H75" s="57">
        <f>'Приложение 1 (ОТЧЕТНЫЙ ПЕРИОД) '!H128</f>
        <v>0</v>
      </c>
      <c r="I75" s="57">
        <f>'Приложение 1 (ОТЧЕТНЫЙ ПЕРИОД) '!I128</f>
        <v>0</v>
      </c>
      <c r="J75" s="477"/>
      <c r="K75" s="220">
        <f>'Приложение 1 (ОТЧЕТНЫЙ ПЕРИОД) '!K128</f>
        <v>33.71</v>
      </c>
      <c r="L75" s="57">
        <f>'Приложение 1 (ОТЧЕТНЫЙ ПЕРИОД) '!L128</f>
        <v>0</v>
      </c>
      <c r="M75" s="57">
        <f>'Приложение 1 (ОТЧЕТНЫЙ ПЕРИОД) '!M128</f>
        <v>0</v>
      </c>
      <c r="N75" s="58">
        <f>'Приложение 1 (ОТЧЕТНЫЙ ПЕРИОД) '!N128</f>
        <v>33.71</v>
      </c>
      <c r="O75" s="109"/>
      <c r="P75" s="183"/>
      <c r="Q75" s="110"/>
      <c r="R75" s="491" t="str">
        <f>B76</f>
        <v>ЭКОЛОГИЯ</v>
      </c>
      <c r="S75" s="129" t="str">
        <f>D75</f>
        <v>Всего</v>
      </c>
      <c r="T75" s="129">
        <f>E75</f>
        <v>0</v>
      </c>
      <c r="U75" s="129">
        <f t="shared" ref="U75:V75" si="28">F75</f>
        <v>0</v>
      </c>
      <c r="V75" s="129">
        <f t="shared" si="28"/>
        <v>0</v>
      </c>
      <c r="W75" s="129" t="e">
        <f>F75/E75%</f>
        <v>#DIV/0!</v>
      </c>
      <c r="X75" s="130" t="e">
        <f>G75/F75%</f>
        <v>#DIV/0!</v>
      </c>
      <c r="Y75" s="247" t="e">
        <f>V75/T75%</f>
        <v>#DIV/0!</v>
      </c>
      <c r="Z75" s="110"/>
      <c r="AH75" s="110"/>
      <c r="AI75" s="110"/>
      <c r="AJ75" s="110"/>
      <c r="AK75" s="110"/>
      <c r="AL75" s="110"/>
      <c r="AM75" s="110"/>
      <c r="AN75" s="110"/>
      <c r="AO75" s="110"/>
      <c r="AP75" s="110"/>
      <c r="AQ75" s="110"/>
      <c r="AR75" s="109"/>
      <c r="AS75" s="109"/>
      <c r="AT75" s="109"/>
      <c r="AU75" s="109"/>
      <c r="AV75" s="109"/>
      <c r="AW75" s="109"/>
      <c r="AX75" s="109"/>
      <c r="AY75" s="109"/>
      <c r="AZ75" s="109"/>
    </row>
    <row r="76" spans="1:52" s="15" customFormat="1" ht="23.25" customHeight="1" x14ac:dyDescent="0.25">
      <c r="A76" s="372"/>
      <c r="B76" s="379" t="str">
        <f>F74</f>
        <v>ЭКОЛОГИЯ</v>
      </c>
      <c r="C76" s="374"/>
      <c r="D76" s="20" t="s">
        <v>15</v>
      </c>
      <c r="E76" s="54">
        <f>'Приложение 1 (ОТЧЕТНЫЙ ПЕРИОД) '!E129</f>
        <v>0</v>
      </c>
      <c r="F76" s="54">
        <f>'Приложение 1 (ОТЧЕТНЫЙ ПЕРИОД) '!F129</f>
        <v>0</v>
      </c>
      <c r="G76" s="54">
        <f>'Приложение 1 (ОТЧЕТНЫЙ ПЕРИОД) '!G129</f>
        <v>0</v>
      </c>
      <c r="H76" s="54">
        <f>'Приложение 1 (ОТЧЕТНЫЙ ПЕРИОД) '!H129</f>
        <v>0</v>
      </c>
      <c r="I76" s="54">
        <f>'Приложение 1 (ОТЧЕТНЫЙ ПЕРИОД) '!I129</f>
        <v>0</v>
      </c>
      <c r="J76" s="478"/>
      <c r="K76" s="221">
        <f>'Приложение 1 (ОТЧЕТНЫЙ ПЕРИОД) '!K129</f>
        <v>0</v>
      </c>
      <c r="L76" s="54">
        <f>'Приложение 1 (ОТЧЕТНЫЙ ПЕРИОД) '!L129</f>
        <v>0</v>
      </c>
      <c r="M76" s="54">
        <f>'Приложение 1 (ОТЧЕТНЫЙ ПЕРИОД) '!M129</f>
        <v>0</v>
      </c>
      <c r="N76" s="59">
        <f>'Приложение 1 (ОТЧЕТНЫЙ ПЕРИОД) '!N129</f>
        <v>0</v>
      </c>
      <c r="O76" s="109"/>
      <c r="P76" s="183"/>
      <c r="Q76" s="110"/>
      <c r="R76" s="492"/>
      <c r="S76" s="127"/>
      <c r="T76" s="127"/>
      <c r="U76" s="127"/>
      <c r="V76" s="127"/>
      <c r="W76" s="123"/>
      <c r="X76" s="124"/>
      <c r="Y76" s="110"/>
      <c r="Z76" s="110"/>
      <c r="AH76" s="110"/>
      <c r="AI76" s="110"/>
      <c r="AJ76" s="110"/>
      <c r="AK76" s="110"/>
      <c r="AL76" s="110"/>
      <c r="AM76" s="110"/>
      <c r="AN76" s="110"/>
      <c r="AO76" s="110"/>
      <c r="AP76" s="110"/>
      <c r="AQ76" s="110"/>
      <c r="AR76" s="109"/>
      <c r="AS76" s="109"/>
      <c r="AT76" s="109"/>
      <c r="AU76" s="109"/>
      <c r="AV76" s="109"/>
      <c r="AW76" s="109"/>
      <c r="AX76" s="109"/>
      <c r="AY76" s="109"/>
      <c r="AZ76" s="109"/>
    </row>
    <row r="77" spans="1:52" s="15" customFormat="1" ht="23.25" customHeight="1" x14ac:dyDescent="0.25">
      <c r="A77" s="372"/>
      <c r="B77" s="380"/>
      <c r="C77" s="374"/>
      <c r="D77" s="20" t="s">
        <v>7</v>
      </c>
      <c r="E77" s="54">
        <f>'Приложение 1 (ОТЧЕТНЫЙ ПЕРИОД) '!E130</f>
        <v>0</v>
      </c>
      <c r="F77" s="54">
        <f>'Приложение 1 (ОТЧЕТНЫЙ ПЕРИОД) '!F130</f>
        <v>0</v>
      </c>
      <c r="G77" s="54">
        <f>'Приложение 1 (ОТЧЕТНЫЙ ПЕРИОД) '!G130</f>
        <v>0</v>
      </c>
      <c r="H77" s="54">
        <f>'Приложение 1 (ОТЧЕТНЫЙ ПЕРИОД) '!H130</f>
        <v>0</v>
      </c>
      <c r="I77" s="54">
        <f>'Приложение 1 (ОТЧЕТНЫЙ ПЕРИОД) '!I130</f>
        <v>0</v>
      </c>
      <c r="J77" s="478"/>
      <c r="K77" s="221">
        <f>'Приложение 1 (ОТЧЕТНЫЙ ПЕРИОД) '!K130</f>
        <v>31.95</v>
      </c>
      <c r="L77" s="54">
        <f>'Приложение 1 (ОТЧЕТНЫЙ ПЕРИОД) '!L130</f>
        <v>0</v>
      </c>
      <c r="M77" s="54">
        <f>'Приложение 1 (ОТЧЕТНЫЙ ПЕРИОД) '!M130</f>
        <v>0</v>
      </c>
      <c r="N77" s="59">
        <f>'Приложение 1 (ОТЧЕТНЫЙ ПЕРИОД) '!N130</f>
        <v>31.95</v>
      </c>
      <c r="O77" s="109"/>
      <c r="P77" s="183"/>
      <c r="Q77" s="110"/>
      <c r="R77" s="492"/>
      <c r="S77" s="127"/>
      <c r="T77" s="127"/>
      <c r="U77" s="127"/>
      <c r="V77" s="127"/>
      <c r="W77" s="123"/>
      <c r="X77" s="124"/>
      <c r="Y77" s="110"/>
      <c r="Z77" s="110"/>
      <c r="AH77" s="110"/>
      <c r="AI77" s="110"/>
      <c r="AJ77" s="110"/>
      <c r="AK77" s="110"/>
      <c r="AL77" s="110"/>
      <c r="AM77" s="110"/>
      <c r="AN77" s="110"/>
      <c r="AO77" s="110"/>
      <c r="AP77" s="110"/>
      <c r="AQ77" s="110"/>
      <c r="AR77" s="109"/>
      <c r="AS77" s="109"/>
      <c r="AT77" s="109"/>
      <c r="AU77" s="109"/>
      <c r="AV77" s="109"/>
      <c r="AW77" s="109"/>
      <c r="AX77" s="109"/>
      <c r="AY77" s="109"/>
      <c r="AZ77" s="109"/>
    </row>
    <row r="78" spans="1:52" s="15" customFormat="1" ht="23.25" customHeight="1" thickBot="1" x14ac:dyDescent="0.3">
      <c r="A78" s="373"/>
      <c r="B78" s="381"/>
      <c r="C78" s="375"/>
      <c r="D78" s="282" t="s">
        <v>8</v>
      </c>
      <c r="E78" s="309">
        <f>'Приложение 1 (ОТЧЕТНЫЙ ПЕРИОД) '!E131</f>
        <v>0</v>
      </c>
      <c r="F78" s="309">
        <f>'Приложение 1 (ОТЧЕТНЫЙ ПЕРИОД) '!F131</f>
        <v>0</v>
      </c>
      <c r="G78" s="309">
        <f>'Приложение 1 (ОТЧЕТНЫЙ ПЕРИОД) '!G131</f>
        <v>0</v>
      </c>
      <c r="H78" s="309">
        <f>'Приложение 1 (ОТЧЕТНЫЙ ПЕРИОД) '!H131</f>
        <v>0</v>
      </c>
      <c r="I78" s="309">
        <f>'Приложение 1 (ОТЧЕТНЫЙ ПЕРИОД) '!I131</f>
        <v>0</v>
      </c>
      <c r="J78" s="479"/>
      <c r="K78" s="310">
        <f>'Приложение 1 (ОТЧЕТНЫЙ ПЕРИОД) '!K131</f>
        <v>1.76</v>
      </c>
      <c r="L78" s="309">
        <f>'Приложение 1 (ОТЧЕТНЫЙ ПЕРИОД) '!L131</f>
        <v>0</v>
      </c>
      <c r="M78" s="309">
        <f>'Приложение 1 (ОТЧЕТНЫЙ ПЕРИОД) '!M131</f>
        <v>0</v>
      </c>
      <c r="N78" s="311">
        <f>'Приложение 1 (ОТЧЕТНЫЙ ПЕРИОД) '!N131</f>
        <v>1.76</v>
      </c>
      <c r="O78" s="109"/>
      <c r="P78" s="183"/>
      <c r="Q78" s="110"/>
      <c r="R78" s="493"/>
      <c r="S78" s="128"/>
      <c r="T78" s="128"/>
      <c r="U78" s="128"/>
      <c r="V78" s="128"/>
      <c r="W78" s="125"/>
      <c r="X78" s="126"/>
      <c r="Y78" s="110"/>
      <c r="Z78" s="110"/>
      <c r="AH78" s="110"/>
      <c r="AI78" s="110"/>
      <c r="AJ78" s="110"/>
      <c r="AK78" s="110"/>
      <c r="AL78" s="110"/>
      <c r="AM78" s="110"/>
      <c r="AN78" s="110"/>
      <c r="AO78" s="110"/>
      <c r="AP78" s="110"/>
      <c r="AQ78" s="110"/>
      <c r="AR78" s="109"/>
      <c r="AS78" s="109"/>
      <c r="AT78" s="109"/>
      <c r="AU78" s="109"/>
      <c r="AV78" s="109"/>
      <c r="AW78" s="109"/>
      <c r="AX78" s="109"/>
      <c r="AY78" s="109"/>
      <c r="AZ78" s="109"/>
    </row>
    <row r="79" spans="1:52" s="15" customFormat="1" ht="23.25" x14ac:dyDescent="0.35">
      <c r="A79"/>
      <c r="B79"/>
      <c r="C79" s="63"/>
      <c r="D79" s="64" t="s">
        <v>56</v>
      </c>
      <c r="E79" s="65">
        <f>E76+E77+E78</f>
        <v>0</v>
      </c>
      <c r="F79" s="65">
        <f>F76+F77+F78</f>
        <v>0</v>
      </c>
      <c r="G79" s="65">
        <f>G76+G77+G78</f>
        <v>0</v>
      </c>
      <c r="H79" s="65">
        <f>H76+H77+H78</f>
        <v>0</v>
      </c>
      <c r="I79" s="65">
        <f>I76+I77+I78</f>
        <v>0</v>
      </c>
      <c r="J79" s="65"/>
      <c r="K79" s="218">
        <f>K76+K77+K78</f>
        <v>33.71</v>
      </c>
      <c r="L79" s="65">
        <f>L76+L77+L78</f>
        <v>0</v>
      </c>
      <c r="M79" s="65">
        <f>M76+M77+M78</f>
        <v>0</v>
      </c>
      <c r="N79" s="65">
        <f>N76+N77+N78</f>
        <v>33.71</v>
      </c>
      <c r="O79" s="114"/>
      <c r="P79" s="187">
        <f>SUM(E79:O79)</f>
        <v>67.42</v>
      </c>
      <c r="Q79" s="110"/>
      <c r="R79" s="110"/>
      <c r="S79" s="102"/>
      <c r="T79" s="102"/>
      <c r="U79" s="102"/>
      <c r="V79" s="102"/>
      <c r="W79" s="110"/>
      <c r="X79" s="110"/>
      <c r="Y79" s="110"/>
      <c r="Z79" s="110"/>
      <c r="AA79" s="110"/>
      <c r="AB79" s="102"/>
      <c r="AC79" s="102"/>
      <c r="AD79" s="102"/>
      <c r="AE79" s="102"/>
      <c r="AF79" s="110"/>
      <c r="AG79" s="110"/>
      <c r="AH79" s="110"/>
      <c r="AI79" s="110"/>
      <c r="AJ79" s="110"/>
      <c r="AK79" s="110"/>
      <c r="AL79" s="110"/>
      <c r="AM79" s="110"/>
      <c r="AN79" s="110"/>
      <c r="AO79" s="110"/>
      <c r="AP79" s="110"/>
      <c r="AQ79" s="110"/>
      <c r="AR79" s="109"/>
      <c r="AS79" s="109"/>
      <c r="AT79" s="109"/>
      <c r="AU79" s="109"/>
      <c r="AV79" s="109"/>
      <c r="AW79" s="109"/>
      <c r="AX79" s="109"/>
      <c r="AY79" s="109"/>
      <c r="AZ79" s="109"/>
    </row>
    <row r="80" spans="1:52" s="15" customFormat="1" ht="24" thickBot="1" x14ac:dyDescent="0.4">
      <c r="A80"/>
      <c r="B80"/>
      <c r="C80"/>
      <c r="D80" s="62" t="s">
        <v>56</v>
      </c>
      <c r="E80" s="61">
        <f>E79-E75</f>
        <v>0</v>
      </c>
      <c r="F80" s="61">
        <f>F79-F75</f>
        <v>0</v>
      </c>
      <c r="G80" s="61">
        <f>G79-G75</f>
        <v>0</v>
      </c>
      <c r="H80" s="61">
        <f>H79-H75</f>
        <v>0</v>
      </c>
      <c r="I80" s="61">
        <f>I79-I75</f>
        <v>0</v>
      </c>
      <c r="J80" s="61"/>
      <c r="K80" s="219">
        <f>K79-K75</f>
        <v>0</v>
      </c>
      <c r="L80" s="61">
        <f>L79-L75</f>
        <v>0</v>
      </c>
      <c r="M80" s="61">
        <f>M79-M75</f>
        <v>0</v>
      </c>
      <c r="N80" s="61">
        <f>N79-N75</f>
        <v>0</v>
      </c>
      <c r="O80" s="106"/>
      <c r="P80" s="186">
        <f>SUM(E80:O80)</f>
        <v>0</v>
      </c>
      <c r="Q80" s="110"/>
      <c r="R80" s="110"/>
      <c r="S80" s="102"/>
      <c r="T80" s="102"/>
      <c r="U80" s="102"/>
      <c r="V80" s="102"/>
      <c r="W80" s="110"/>
      <c r="X80" s="110"/>
      <c r="Y80" s="110"/>
      <c r="Z80" s="110"/>
      <c r="AA80" s="110"/>
      <c r="AB80" s="102"/>
      <c r="AC80" s="102"/>
      <c r="AD80" s="102"/>
      <c r="AE80" s="102"/>
      <c r="AF80" s="110"/>
      <c r="AG80" s="110"/>
      <c r="AH80" s="110"/>
      <c r="AI80" s="110"/>
      <c r="AJ80" s="110"/>
      <c r="AK80" s="110"/>
      <c r="AL80" s="110"/>
      <c r="AM80" s="110"/>
      <c r="AN80" s="110"/>
      <c r="AO80" s="110"/>
      <c r="AP80" s="110"/>
      <c r="AQ80" s="110"/>
      <c r="AR80" s="109"/>
      <c r="AS80" s="109"/>
      <c r="AT80" s="109"/>
      <c r="AU80" s="109"/>
      <c r="AV80" s="109"/>
      <c r="AW80" s="109"/>
      <c r="AX80" s="109"/>
      <c r="AY80" s="109"/>
      <c r="AZ80" s="109"/>
    </row>
    <row r="81" spans="1:52" s="15" customFormat="1" ht="42.75" customHeight="1" thickBot="1" x14ac:dyDescent="0.3">
      <c r="A81" s="30"/>
      <c r="B81" s="31"/>
      <c r="C81" s="31"/>
      <c r="D81" s="31"/>
      <c r="E81" s="52" t="s">
        <v>43</v>
      </c>
      <c r="F81" s="51" t="s">
        <v>42</v>
      </c>
      <c r="G81" s="53"/>
      <c r="H81" s="31"/>
      <c r="I81" s="31"/>
      <c r="J81" s="31"/>
      <c r="K81" s="199"/>
      <c r="L81" s="31"/>
      <c r="M81" s="31"/>
      <c r="N81" s="32"/>
      <c r="O81" s="109"/>
      <c r="P81" s="183"/>
      <c r="Q81" s="110"/>
      <c r="R81" s="110"/>
      <c r="S81" s="102"/>
      <c r="T81" s="102"/>
      <c r="U81" s="102"/>
      <c r="V81" s="102"/>
      <c r="W81" s="110"/>
      <c r="X81" s="110"/>
      <c r="Y81" s="110"/>
      <c r="Z81" s="110"/>
      <c r="AA81" s="110"/>
      <c r="AB81" s="102"/>
      <c r="AC81" s="102"/>
      <c r="AD81" s="102"/>
      <c r="AE81" s="102"/>
      <c r="AF81" s="110"/>
      <c r="AG81" s="110"/>
      <c r="AH81" s="110"/>
      <c r="AI81" s="110"/>
      <c r="AJ81" s="110"/>
      <c r="AK81" s="110"/>
      <c r="AL81" s="110"/>
      <c r="AM81" s="110"/>
      <c r="AN81" s="110"/>
      <c r="AO81" s="110"/>
      <c r="AP81" s="110"/>
      <c r="AQ81" s="110"/>
      <c r="AR81" s="109"/>
      <c r="AS81" s="109"/>
      <c r="AT81" s="109"/>
      <c r="AU81" s="109"/>
      <c r="AV81" s="109"/>
      <c r="AW81" s="109"/>
      <c r="AX81" s="109"/>
      <c r="AY81" s="109"/>
      <c r="AZ81" s="109"/>
    </row>
    <row r="82" spans="1:52" s="15" customFormat="1" ht="40.5" x14ac:dyDescent="0.25">
      <c r="A82" s="485" t="str">
        <f>E81</f>
        <v>VI</v>
      </c>
      <c r="B82" s="34" t="s">
        <v>31</v>
      </c>
      <c r="C82" s="488"/>
      <c r="D82" s="56" t="s">
        <v>6</v>
      </c>
      <c r="E82" s="57">
        <f>'Приложение 1 (ОТЧЕТНЫЙ ПЕРИОД) '!E167</f>
        <v>61.786580999999984</v>
      </c>
      <c r="F82" s="57">
        <f>'Приложение 1 (ОТЧЕТНЫЙ ПЕРИОД) '!F167</f>
        <v>61.786580999999984</v>
      </c>
      <c r="G82" s="57">
        <f>'Приложение 1 (ОТЧЕТНЫЙ ПЕРИОД) '!G167</f>
        <v>61.786580999999984</v>
      </c>
      <c r="H82" s="57">
        <f>'Приложение 1 (ОТЧЕТНЫЙ ПЕРИОД) '!H167</f>
        <v>0</v>
      </c>
      <c r="I82" s="57">
        <f>'Приложение 1 (ОТЧЕТНЫЙ ПЕРИОД) '!I167</f>
        <v>0</v>
      </c>
      <c r="J82" s="477"/>
      <c r="K82" s="220">
        <f>'Приложение 1 (ОТЧЕТНЫЙ ПЕРИОД) '!K167</f>
        <v>0</v>
      </c>
      <c r="L82" s="57">
        <f>'Приложение 1 (ОТЧЕТНЫЙ ПЕРИОД) '!L167</f>
        <v>52.450369999999999</v>
      </c>
      <c r="M82" s="57">
        <f>'Приложение 1 (ОТЧЕТНЫЙ ПЕРИОД) '!M167</f>
        <v>0</v>
      </c>
      <c r="N82" s="58">
        <f>'Приложение 1 (ОТЧЕТНЫЙ ПЕРИОД) '!N167</f>
        <v>114.23695099999999</v>
      </c>
      <c r="O82" s="109"/>
      <c r="P82" s="183"/>
      <c r="Q82" s="110"/>
      <c r="R82" s="491" t="str">
        <f>B83</f>
        <v>БЕЗОПАСНЫЕ И КАЧЕСТВЕННЫЕ АВТОМОБИЛЬНЫЕ ДОРОГИ</v>
      </c>
      <c r="S82" s="129" t="str">
        <f>D82</f>
        <v>Всего</v>
      </c>
      <c r="T82" s="129">
        <f>E82</f>
        <v>61.786580999999984</v>
      </c>
      <c r="U82" s="129">
        <f t="shared" ref="U82:V82" si="29">F82</f>
        <v>61.786580999999984</v>
      </c>
      <c r="V82" s="129">
        <f t="shared" si="29"/>
        <v>61.786580999999984</v>
      </c>
      <c r="W82" s="129">
        <f>F82/E82%</f>
        <v>100</v>
      </c>
      <c r="X82" s="130">
        <f>G82/F82%</f>
        <v>100</v>
      </c>
      <c r="Y82" s="247">
        <f>V82/T82%</f>
        <v>100</v>
      </c>
      <c r="Z82" s="110"/>
      <c r="AH82" s="110"/>
      <c r="AI82" s="110"/>
      <c r="AJ82" s="110"/>
      <c r="AK82" s="110"/>
      <c r="AL82" s="110"/>
      <c r="AM82" s="110"/>
      <c r="AN82" s="110"/>
      <c r="AO82" s="110"/>
      <c r="AP82" s="110"/>
      <c r="AQ82" s="110"/>
      <c r="AR82" s="109"/>
      <c r="AS82" s="109"/>
      <c r="AT82" s="109"/>
      <c r="AU82" s="109"/>
      <c r="AV82" s="109"/>
      <c r="AW82" s="109"/>
      <c r="AX82" s="109"/>
      <c r="AY82" s="109"/>
      <c r="AZ82" s="109"/>
    </row>
    <row r="83" spans="1:52" s="15" customFormat="1" ht="20.25" customHeight="1" x14ac:dyDescent="0.25">
      <c r="A83" s="486"/>
      <c r="B83" s="379" t="str">
        <f>F81</f>
        <v>БЕЗОПАСНЫЕ И КАЧЕСТВЕННЫЕ АВТОМОБИЛЬНЫЕ ДОРОГИ</v>
      </c>
      <c r="C83" s="489"/>
      <c r="D83" s="20" t="s">
        <v>15</v>
      </c>
      <c r="E83" s="54">
        <f>'Приложение 1 (ОТЧЕТНЫЙ ПЕРИОД) '!E168</f>
        <v>0</v>
      </c>
      <c r="F83" s="54">
        <f>'Приложение 1 (ОТЧЕТНЫЙ ПЕРИОД) '!F168</f>
        <v>0</v>
      </c>
      <c r="G83" s="54">
        <f>'Приложение 1 (ОТЧЕТНЫЙ ПЕРИОД) '!G168</f>
        <v>0</v>
      </c>
      <c r="H83" s="54">
        <f>'Приложение 1 (ОТЧЕТНЫЙ ПЕРИОД) '!H168</f>
        <v>0</v>
      </c>
      <c r="I83" s="54">
        <f>'Приложение 1 (ОТЧЕТНЫЙ ПЕРИОД) '!I168</f>
        <v>0</v>
      </c>
      <c r="J83" s="478"/>
      <c r="K83" s="221">
        <f>'Приложение 1 (ОТЧЕТНЫЙ ПЕРИОД) '!K168</f>
        <v>0</v>
      </c>
      <c r="L83" s="54">
        <f>'Приложение 1 (ОТЧЕТНЫЙ ПЕРИОД) '!L168</f>
        <v>0</v>
      </c>
      <c r="M83" s="54">
        <f>'Приложение 1 (ОТЧЕТНЫЙ ПЕРИОД) '!M168</f>
        <v>0</v>
      </c>
      <c r="N83" s="59">
        <f>'Приложение 1 (ОТЧЕТНЫЙ ПЕРИОД) '!N168</f>
        <v>0</v>
      </c>
      <c r="O83" s="109"/>
      <c r="P83" s="183"/>
      <c r="Q83" s="110"/>
      <c r="R83" s="492"/>
      <c r="S83" s="127"/>
      <c r="T83" s="127"/>
      <c r="U83" s="127"/>
      <c r="V83" s="127"/>
      <c r="W83" s="123"/>
      <c r="X83" s="124"/>
      <c r="Y83" s="110"/>
      <c r="Z83" s="110"/>
      <c r="AH83" s="110"/>
      <c r="AI83" s="110"/>
      <c r="AJ83" s="110"/>
      <c r="AK83" s="110"/>
      <c r="AL83" s="110"/>
      <c r="AM83" s="110"/>
      <c r="AN83" s="110"/>
      <c r="AO83" s="110"/>
      <c r="AP83" s="110"/>
      <c r="AQ83" s="110"/>
      <c r="AR83" s="109"/>
      <c r="AS83" s="109"/>
      <c r="AT83" s="109"/>
      <c r="AU83" s="109"/>
      <c r="AV83" s="109"/>
      <c r="AW83" s="109"/>
      <c r="AX83" s="109"/>
      <c r="AY83" s="109"/>
      <c r="AZ83" s="109"/>
    </row>
    <row r="84" spans="1:52" s="15" customFormat="1" ht="20.25" customHeight="1" x14ac:dyDescent="0.25">
      <c r="A84" s="486"/>
      <c r="B84" s="379"/>
      <c r="C84" s="489"/>
      <c r="D84" s="20" t="s">
        <v>7</v>
      </c>
      <c r="E84" s="54">
        <f>'Приложение 1 (ОТЧЕТНЫЙ ПЕРИОД) '!E169</f>
        <v>59.999036999999987</v>
      </c>
      <c r="F84" s="54">
        <f>'Приложение 1 (ОТЧЕТНЫЙ ПЕРИОД) '!F169</f>
        <v>59.999036999999987</v>
      </c>
      <c r="G84" s="54">
        <f>'Приложение 1 (ОТЧЕТНЫЙ ПЕРИОД) '!G169</f>
        <v>59.999036999999987</v>
      </c>
      <c r="H84" s="54">
        <f>'Приложение 1 (ОТЧЕТНЫЙ ПЕРИОД) '!H169</f>
        <v>0</v>
      </c>
      <c r="I84" s="54">
        <f>'Приложение 1 (ОТЧЕТНЫЙ ПЕРИОД) '!I169</f>
        <v>0</v>
      </c>
      <c r="J84" s="478"/>
      <c r="K84" s="221">
        <f>'Приложение 1 (ОТЧЕТНЫЙ ПЕРИОД) '!K169</f>
        <v>0</v>
      </c>
      <c r="L84" s="54">
        <f>'Приложение 1 (ОТЧЕТНЫЙ ПЕРИОД) '!L169</f>
        <v>46.729900000000001</v>
      </c>
      <c r="M84" s="54">
        <f>'Приложение 1 (ОТЧЕТНЫЙ ПЕРИОД) '!M169</f>
        <v>0</v>
      </c>
      <c r="N84" s="59">
        <f>'Приложение 1 (ОТЧЕТНЫЙ ПЕРИОД) '!N169</f>
        <v>106.72893699999999</v>
      </c>
      <c r="O84" s="109"/>
      <c r="P84" s="183"/>
      <c r="Q84" s="110"/>
      <c r="R84" s="492"/>
      <c r="S84" s="127"/>
      <c r="T84" s="127"/>
      <c r="U84" s="127"/>
      <c r="V84" s="127"/>
      <c r="W84" s="123"/>
      <c r="X84" s="124"/>
      <c r="Y84" s="110"/>
      <c r="Z84" s="110"/>
      <c r="AH84" s="110"/>
      <c r="AI84" s="110"/>
      <c r="AJ84" s="110"/>
      <c r="AK84" s="110"/>
      <c r="AL84" s="110"/>
      <c r="AM84" s="110"/>
      <c r="AN84" s="110"/>
      <c r="AO84" s="110"/>
      <c r="AP84" s="110"/>
      <c r="AQ84" s="110"/>
      <c r="AR84" s="109"/>
      <c r="AS84" s="109"/>
      <c r="AT84" s="109"/>
      <c r="AU84" s="109"/>
      <c r="AV84" s="109"/>
      <c r="AW84" s="109"/>
      <c r="AX84" s="109"/>
      <c r="AY84" s="109"/>
      <c r="AZ84" s="109"/>
    </row>
    <row r="85" spans="1:52" s="15" customFormat="1" ht="21" customHeight="1" thickBot="1" x14ac:dyDescent="0.3">
      <c r="A85" s="487"/>
      <c r="B85" s="484"/>
      <c r="C85" s="490"/>
      <c r="D85" s="282" t="s">
        <v>8</v>
      </c>
      <c r="E85" s="309">
        <f>'Приложение 1 (ОТЧЕТНЫЙ ПЕРИОД) '!E170</f>
        <v>1.787544</v>
      </c>
      <c r="F85" s="309">
        <f>'Приложение 1 (ОТЧЕТНЫЙ ПЕРИОД) '!F170</f>
        <v>1.787544</v>
      </c>
      <c r="G85" s="309">
        <f>'Приложение 1 (ОТЧЕТНЫЙ ПЕРИОД) '!G170</f>
        <v>1.787544</v>
      </c>
      <c r="H85" s="309">
        <f>'Приложение 1 (ОТЧЕТНЫЙ ПЕРИОД) '!H170</f>
        <v>0</v>
      </c>
      <c r="I85" s="309">
        <f>'Приложение 1 (ОТЧЕТНЫЙ ПЕРИОД) '!I170</f>
        <v>0</v>
      </c>
      <c r="J85" s="479"/>
      <c r="K85" s="310">
        <f>'Приложение 1 (ОТЧЕТНЫЙ ПЕРИОД) '!K170</f>
        <v>0</v>
      </c>
      <c r="L85" s="309">
        <f>'Приложение 1 (ОТЧЕТНЫЙ ПЕРИОД) '!L170</f>
        <v>5.7204699999999997</v>
      </c>
      <c r="M85" s="309">
        <f>'Приложение 1 (ОТЧЕТНЫЙ ПЕРИОД) '!M170</f>
        <v>0</v>
      </c>
      <c r="N85" s="311">
        <f>'Приложение 1 (ОТЧЕТНЫЙ ПЕРИОД) '!N170</f>
        <v>7.5080139999999993</v>
      </c>
      <c r="O85" s="109"/>
      <c r="P85" s="183"/>
      <c r="Q85" s="110"/>
      <c r="R85" s="493"/>
      <c r="S85" s="128"/>
      <c r="T85" s="128"/>
      <c r="U85" s="128"/>
      <c r="V85" s="128"/>
      <c r="W85" s="125"/>
      <c r="X85" s="126"/>
      <c r="Y85" s="110"/>
      <c r="Z85" s="110"/>
      <c r="AH85" s="110"/>
      <c r="AI85" s="110"/>
      <c r="AJ85" s="110"/>
      <c r="AK85" s="110"/>
      <c r="AL85" s="110"/>
      <c r="AM85" s="110"/>
      <c r="AN85" s="110"/>
      <c r="AO85" s="110"/>
      <c r="AP85" s="110"/>
      <c r="AQ85" s="110"/>
      <c r="AR85" s="109"/>
      <c r="AS85" s="109"/>
      <c r="AT85" s="109"/>
      <c r="AU85" s="109"/>
      <c r="AV85" s="109"/>
      <c r="AW85" s="109"/>
      <c r="AX85" s="109"/>
      <c r="AY85" s="109"/>
      <c r="AZ85" s="109"/>
    </row>
    <row r="86" spans="1:52" s="15" customFormat="1" ht="23.25" x14ac:dyDescent="0.35">
      <c r="A86"/>
      <c r="B86"/>
      <c r="C86" s="63"/>
      <c r="D86" s="64" t="s">
        <v>56</v>
      </c>
      <c r="E86" s="65">
        <f>E83+E84+E85</f>
        <v>61.786580999999984</v>
      </c>
      <c r="F86" s="65">
        <f>F83+F84+F85</f>
        <v>61.786580999999984</v>
      </c>
      <c r="G86" s="65">
        <f>G83+G84+G85</f>
        <v>61.786580999999984</v>
      </c>
      <c r="H86" s="65">
        <f>H83+H84+H85</f>
        <v>0</v>
      </c>
      <c r="I86" s="65">
        <f>I83+I84+I85</f>
        <v>0</v>
      </c>
      <c r="J86" s="65"/>
      <c r="K86" s="218">
        <f>K83+K84+K85</f>
        <v>0</v>
      </c>
      <c r="L86" s="65">
        <f>L83+L84+L85</f>
        <v>52.450369999999999</v>
      </c>
      <c r="M86" s="65">
        <f>M83+M84+M85</f>
        <v>0</v>
      </c>
      <c r="N86" s="65">
        <f>N83+N84+N85</f>
        <v>114.23695099999999</v>
      </c>
      <c r="O86" s="114"/>
      <c r="P86" s="187">
        <f>SUM(E86:O86)</f>
        <v>352.04706399999992</v>
      </c>
      <c r="Q86" s="110"/>
      <c r="R86" s="110"/>
      <c r="S86" s="102"/>
      <c r="T86" s="102"/>
      <c r="U86" s="102"/>
      <c r="V86" s="102"/>
      <c r="W86" s="110"/>
      <c r="X86" s="110"/>
      <c r="Y86" s="110"/>
      <c r="Z86" s="110"/>
      <c r="AA86" s="110"/>
      <c r="AB86" s="102"/>
      <c r="AC86" s="102"/>
      <c r="AD86" s="102"/>
      <c r="AE86" s="102"/>
      <c r="AF86" s="110"/>
      <c r="AG86" s="110"/>
      <c r="AH86" s="110"/>
      <c r="AI86" s="110"/>
      <c r="AJ86" s="110"/>
      <c r="AK86" s="110"/>
      <c r="AL86" s="110"/>
      <c r="AM86" s="110"/>
      <c r="AN86" s="110"/>
      <c r="AO86" s="110"/>
      <c r="AP86" s="110"/>
      <c r="AQ86" s="110"/>
      <c r="AR86" s="109"/>
      <c r="AS86" s="109"/>
      <c r="AT86" s="109"/>
      <c r="AU86" s="109"/>
      <c r="AV86" s="109"/>
      <c r="AW86" s="109"/>
      <c r="AX86" s="109"/>
      <c r="AY86" s="109"/>
      <c r="AZ86" s="109"/>
    </row>
    <row r="87" spans="1:52" s="15" customFormat="1" ht="24" thickBot="1" x14ac:dyDescent="0.4">
      <c r="A87"/>
      <c r="B87"/>
      <c r="C87"/>
      <c r="D87" s="62" t="s">
        <v>56</v>
      </c>
      <c r="E87" s="61">
        <f>E86-E82</f>
        <v>0</v>
      </c>
      <c r="F87" s="61">
        <f>F86-F82</f>
        <v>0</v>
      </c>
      <c r="G87" s="61">
        <f>G86-G82</f>
        <v>0</v>
      </c>
      <c r="H87" s="61">
        <f>H86-H82</f>
        <v>0</v>
      </c>
      <c r="I87" s="61">
        <f>I86-I82</f>
        <v>0</v>
      </c>
      <c r="J87" s="61"/>
      <c r="K87" s="219">
        <f>K86-K82</f>
        <v>0</v>
      </c>
      <c r="L87" s="61">
        <f>L86-L82</f>
        <v>0</v>
      </c>
      <c r="M87" s="61">
        <f>M86-M82</f>
        <v>0</v>
      </c>
      <c r="N87" s="61">
        <f>N86-N82</f>
        <v>0</v>
      </c>
      <c r="O87" s="106"/>
      <c r="P87" s="186">
        <f>SUM(E87:O87)</f>
        <v>0</v>
      </c>
      <c r="Q87" s="110"/>
      <c r="R87" s="110"/>
      <c r="S87" s="102"/>
      <c r="T87" s="102"/>
      <c r="U87" s="102"/>
      <c r="V87" s="102"/>
      <c r="W87" s="110"/>
      <c r="X87" s="110"/>
      <c r="Y87" s="110"/>
      <c r="Z87" s="110"/>
      <c r="AA87" s="110"/>
      <c r="AB87" s="102"/>
      <c r="AC87" s="102"/>
      <c r="AD87" s="102"/>
      <c r="AE87" s="102"/>
      <c r="AF87" s="110"/>
      <c r="AG87" s="110"/>
      <c r="AH87" s="110"/>
      <c r="AI87" s="110"/>
      <c r="AJ87" s="110"/>
      <c r="AK87" s="110"/>
      <c r="AL87" s="110"/>
      <c r="AM87" s="110"/>
      <c r="AN87" s="110"/>
      <c r="AO87" s="110"/>
      <c r="AP87" s="110"/>
      <c r="AQ87" s="110"/>
      <c r="AR87" s="109"/>
      <c r="AS87" s="109"/>
      <c r="AT87" s="109"/>
      <c r="AU87" s="109"/>
      <c r="AV87" s="109"/>
      <c r="AW87" s="109"/>
      <c r="AX87" s="109"/>
      <c r="AY87" s="109"/>
      <c r="AZ87" s="109"/>
    </row>
    <row r="88" spans="1:52" s="15" customFormat="1" ht="44.25" customHeight="1" thickBot="1" x14ac:dyDescent="0.3">
      <c r="A88" s="30"/>
      <c r="B88" s="31"/>
      <c r="C88" s="31"/>
      <c r="D88" s="31"/>
      <c r="E88" s="52" t="s">
        <v>45</v>
      </c>
      <c r="F88" s="51" t="s">
        <v>44</v>
      </c>
      <c r="G88" s="53"/>
      <c r="H88" s="31"/>
      <c r="I88" s="31"/>
      <c r="J88" s="31"/>
      <c r="K88" s="199"/>
      <c r="L88" s="31"/>
      <c r="M88" s="31"/>
      <c r="N88" s="32"/>
      <c r="O88" s="109"/>
      <c r="P88" s="183"/>
      <c r="Q88" s="110"/>
      <c r="R88" s="110"/>
      <c r="S88" s="102"/>
      <c r="T88" s="102"/>
      <c r="U88" s="102"/>
      <c r="V88" s="102"/>
      <c r="W88" s="110"/>
      <c r="X88" s="110"/>
      <c r="Y88" s="110"/>
      <c r="Z88" s="110"/>
      <c r="AA88" s="110"/>
      <c r="AB88" s="102"/>
      <c r="AC88" s="102"/>
      <c r="AD88" s="102"/>
      <c r="AE88" s="102"/>
      <c r="AF88" s="110"/>
      <c r="AG88" s="110"/>
      <c r="AH88" s="110"/>
      <c r="AI88" s="110"/>
      <c r="AJ88" s="110"/>
      <c r="AK88" s="110"/>
      <c r="AL88" s="110"/>
      <c r="AM88" s="110"/>
      <c r="AN88" s="110"/>
      <c r="AO88" s="110"/>
      <c r="AP88" s="110"/>
      <c r="AQ88" s="110"/>
      <c r="AR88" s="109"/>
      <c r="AS88" s="109"/>
      <c r="AT88" s="109"/>
      <c r="AU88" s="109"/>
      <c r="AV88" s="109"/>
      <c r="AW88" s="109"/>
      <c r="AX88" s="109"/>
      <c r="AY88" s="109"/>
      <c r="AZ88" s="109"/>
    </row>
    <row r="89" spans="1:52" s="15" customFormat="1" ht="40.5" x14ac:dyDescent="0.25">
      <c r="A89" s="372" t="str">
        <f>E88</f>
        <v>VII</v>
      </c>
      <c r="B89" s="34" t="s">
        <v>31</v>
      </c>
      <c r="C89" s="374"/>
      <c r="D89" s="56" t="s">
        <v>6</v>
      </c>
      <c r="E89" s="57">
        <f>'Приложение 1 (ОТЧЕТНЫЙ ПЕРИОД) '!E190</f>
        <v>0</v>
      </c>
      <c r="F89" s="57">
        <f>'Приложение 1 (ОТЧЕТНЫЙ ПЕРИОД) '!F190</f>
        <v>0</v>
      </c>
      <c r="G89" s="57">
        <f>'Приложение 1 (ОТЧЕТНЫЙ ПЕРИОД) '!G190</f>
        <v>0</v>
      </c>
      <c r="H89" s="57">
        <f>'Приложение 1 (ОТЧЕТНЫЙ ПЕРИОД) '!H190</f>
        <v>0</v>
      </c>
      <c r="I89" s="57">
        <f>'Приложение 1 (ОТЧЕТНЫЙ ПЕРИОД) '!I190</f>
        <v>0</v>
      </c>
      <c r="J89" s="477"/>
      <c r="K89" s="220">
        <f>'Приложение 1 (ОТЧЕТНЫЙ ПЕРИОД) '!K190</f>
        <v>0</v>
      </c>
      <c r="L89" s="57">
        <f>'Приложение 1 (ОТЧЕТНЫЙ ПЕРИОД) '!L190</f>
        <v>0</v>
      </c>
      <c r="M89" s="57">
        <f>'Приложение 1 (ОТЧЕТНЫЙ ПЕРИОД) '!M190</f>
        <v>0</v>
      </c>
      <c r="N89" s="58">
        <f>'Приложение 1 (ОТЧЕТНЫЙ ПЕРИОД) '!N190</f>
        <v>0</v>
      </c>
      <c r="O89" s="109"/>
      <c r="P89" s="183"/>
      <c r="Q89" s="110"/>
      <c r="R89" s="491" t="str">
        <f>B90</f>
        <v>ПРОИЗВОДИТЕЛЬНОСТЬ ТРУДА</v>
      </c>
      <c r="S89" s="129" t="str">
        <f>D89</f>
        <v>Всего</v>
      </c>
      <c r="T89" s="129">
        <f>E89</f>
        <v>0</v>
      </c>
      <c r="U89" s="129">
        <f t="shared" ref="U89:V89" si="30">F89</f>
        <v>0</v>
      </c>
      <c r="V89" s="129">
        <f t="shared" si="30"/>
        <v>0</v>
      </c>
      <c r="W89" s="129" t="e">
        <f>F89/E89%</f>
        <v>#DIV/0!</v>
      </c>
      <c r="X89" s="130" t="e">
        <f>G89/F89%</f>
        <v>#DIV/0!</v>
      </c>
      <c r="Y89" s="247" t="e">
        <f>V89/T89%</f>
        <v>#DIV/0!</v>
      </c>
      <c r="Z89" s="110"/>
      <c r="AH89" s="110"/>
      <c r="AI89" s="110"/>
      <c r="AJ89" s="110"/>
      <c r="AK89" s="110"/>
      <c r="AL89" s="110"/>
      <c r="AM89" s="110"/>
      <c r="AN89" s="110"/>
      <c r="AO89" s="110"/>
      <c r="AP89" s="110"/>
      <c r="AQ89" s="110"/>
      <c r="AR89" s="109"/>
      <c r="AS89" s="109"/>
      <c r="AT89" s="109"/>
      <c r="AU89" s="109"/>
      <c r="AV89" s="109"/>
      <c r="AW89" s="109"/>
      <c r="AX89" s="109"/>
      <c r="AY89" s="109"/>
      <c r="AZ89" s="109"/>
    </row>
    <row r="90" spans="1:52" s="15" customFormat="1" ht="23.25" customHeight="1" x14ac:dyDescent="0.25">
      <c r="A90" s="372"/>
      <c r="B90" s="379" t="str">
        <f>F88</f>
        <v>ПРОИЗВОДИТЕЛЬНОСТЬ ТРУДА</v>
      </c>
      <c r="C90" s="374"/>
      <c r="D90" s="20" t="s">
        <v>15</v>
      </c>
      <c r="E90" s="54">
        <f>'Приложение 1 (ОТЧЕТНЫЙ ПЕРИОД) '!E191</f>
        <v>0</v>
      </c>
      <c r="F90" s="54">
        <f>'Приложение 1 (ОТЧЕТНЫЙ ПЕРИОД) '!F191</f>
        <v>0</v>
      </c>
      <c r="G90" s="54">
        <f>'Приложение 1 (ОТЧЕТНЫЙ ПЕРИОД) '!G191</f>
        <v>0</v>
      </c>
      <c r="H90" s="54">
        <f>'Приложение 1 (ОТЧЕТНЫЙ ПЕРИОД) '!H191</f>
        <v>0</v>
      </c>
      <c r="I90" s="54">
        <f>'Приложение 1 (ОТЧЕТНЫЙ ПЕРИОД) '!I191</f>
        <v>0</v>
      </c>
      <c r="J90" s="478"/>
      <c r="K90" s="221">
        <f>'Приложение 1 (ОТЧЕТНЫЙ ПЕРИОД) '!K191</f>
        <v>0</v>
      </c>
      <c r="L90" s="54">
        <f>'Приложение 1 (ОТЧЕТНЫЙ ПЕРИОД) '!L191</f>
        <v>0</v>
      </c>
      <c r="M90" s="54">
        <f>'Приложение 1 (ОТЧЕТНЫЙ ПЕРИОД) '!M191</f>
        <v>0</v>
      </c>
      <c r="N90" s="59">
        <f>'Приложение 1 (ОТЧЕТНЫЙ ПЕРИОД) '!N191</f>
        <v>0</v>
      </c>
      <c r="O90" s="109"/>
      <c r="P90" s="183"/>
      <c r="Q90" s="110"/>
      <c r="R90" s="492"/>
      <c r="S90" s="127"/>
      <c r="T90" s="127"/>
      <c r="U90" s="127"/>
      <c r="V90" s="127"/>
      <c r="W90" s="123"/>
      <c r="X90" s="124"/>
      <c r="Y90" s="110"/>
      <c r="Z90" s="110"/>
      <c r="AH90" s="110"/>
      <c r="AI90" s="110"/>
      <c r="AJ90" s="110"/>
      <c r="AK90" s="110"/>
      <c r="AL90" s="110"/>
      <c r="AM90" s="110"/>
      <c r="AN90" s="110"/>
      <c r="AO90" s="110"/>
      <c r="AP90" s="110"/>
      <c r="AQ90" s="110"/>
      <c r="AR90" s="109"/>
      <c r="AS90" s="109"/>
      <c r="AT90" s="109"/>
      <c r="AU90" s="109"/>
      <c r="AV90" s="109"/>
      <c r="AW90" s="109"/>
      <c r="AX90" s="109"/>
      <c r="AY90" s="109"/>
      <c r="AZ90" s="109"/>
    </row>
    <row r="91" spans="1:52" s="15" customFormat="1" ht="23.25" customHeight="1" x14ac:dyDescent="0.25">
      <c r="A91" s="372"/>
      <c r="B91" s="380"/>
      <c r="C91" s="374"/>
      <c r="D91" s="20" t="s">
        <v>7</v>
      </c>
      <c r="E91" s="54">
        <f>'Приложение 1 (ОТЧЕТНЫЙ ПЕРИОД) '!E192</f>
        <v>0</v>
      </c>
      <c r="F91" s="54">
        <f>'Приложение 1 (ОТЧЕТНЫЙ ПЕРИОД) '!F192</f>
        <v>0</v>
      </c>
      <c r="G91" s="54">
        <f>'Приложение 1 (ОТЧЕТНЫЙ ПЕРИОД) '!G192</f>
        <v>0</v>
      </c>
      <c r="H91" s="54">
        <f>'Приложение 1 (ОТЧЕТНЫЙ ПЕРИОД) '!H192</f>
        <v>0</v>
      </c>
      <c r="I91" s="54">
        <f>'Приложение 1 (ОТЧЕТНЫЙ ПЕРИОД) '!I192</f>
        <v>0</v>
      </c>
      <c r="J91" s="478"/>
      <c r="K91" s="221">
        <f>'Приложение 1 (ОТЧЕТНЫЙ ПЕРИОД) '!K192</f>
        <v>0</v>
      </c>
      <c r="L91" s="54">
        <f>'Приложение 1 (ОТЧЕТНЫЙ ПЕРИОД) '!L192</f>
        <v>0</v>
      </c>
      <c r="M91" s="54">
        <f>'Приложение 1 (ОТЧЕТНЫЙ ПЕРИОД) '!M192</f>
        <v>0</v>
      </c>
      <c r="N91" s="59">
        <f>'Приложение 1 (ОТЧЕТНЫЙ ПЕРИОД) '!N192</f>
        <v>0</v>
      </c>
      <c r="O91" s="109"/>
      <c r="P91" s="183"/>
      <c r="Q91" s="110"/>
      <c r="R91" s="492"/>
      <c r="S91" s="127"/>
      <c r="T91" s="127"/>
      <c r="U91" s="127"/>
      <c r="V91" s="127"/>
      <c r="W91" s="123"/>
      <c r="X91" s="124"/>
      <c r="Y91" s="110"/>
      <c r="Z91" s="110"/>
      <c r="AH91" s="110"/>
      <c r="AI91" s="110"/>
      <c r="AJ91" s="110"/>
      <c r="AK91" s="110"/>
      <c r="AL91" s="110"/>
      <c r="AM91" s="110"/>
      <c r="AN91" s="110"/>
      <c r="AO91" s="110"/>
      <c r="AP91" s="110"/>
      <c r="AQ91" s="110"/>
      <c r="AR91" s="109"/>
      <c r="AS91" s="109"/>
      <c r="AT91" s="109"/>
      <c r="AU91" s="109"/>
      <c r="AV91" s="109"/>
      <c r="AW91" s="109"/>
      <c r="AX91" s="109"/>
      <c r="AY91" s="109"/>
      <c r="AZ91" s="109"/>
    </row>
    <row r="92" spans="1:52" s="15" customFormat="1" ht="23.25" customHeight="1" thickBot="1" x14ac:dyDescent="0.3">
      <c r="A92" s="373"/>
      <c r="B92" s="381"/>
      <c r="C92" s="375"/>
      <c r="D92" s="282" t="s">
        <v>8</v>
      </c>
      <c r="E92" s="309">
        <f>'Приложение 1 (ОТЧЕТНЫЙ ПЕРИОД) '!E193</f>
        <v>0</v>
      </c>
      <c r="F92" s="309">
        <f>'Приложение 1 (ОТЧЕТНЫЙ ПЕРИОД) '!F193</f>
        <v>0</v>
      </c>
      <c r="G92" s="309">
        <f>'Приложение 1 (ОТЧЕТНЫЙ ПЕРИОД) '!G193</f>
        <v>0</v>
      </c>
      <c r="H92" s="309">
        <f>'Приложение 1 (ОТЧЕТНЫЙ ПЕРИОД) '!H193</f>
        <v>0</v>
      </c>
      <c r="I92" s="309">
        <f>'Приложение 1 (ОТЧЕТНЫЙ ПЕРИОД) '!I193</f>
        <v>0</v>
      </c>
      <c r="J92" s="479"/>
      <c r="K92" s="310">
        <f>'Приложение 1 (ОТЧЕТНЫЙ ПЕРИОД) '!K193</f>
        <v>0</v>
      </c>
      <c r="L92" s="309">
        <f>'Приложение 1 (ОТЧЕТНЫЙ ПЕРИОД) '!L193</f>
        <v>0</v>
      </c>
      <c r="M92" s="309">
        <f>'Приложение 1 (ОТЧЕТНЫЙ ПЕРИОД) '!M193</f>
        <v>0</v>
      </c>
      <c r="N92" s="311">
        <f>'Приложение 1 (ОТЧЕТНЫЙ ПЕРИОД) '!N193</f>
        <v>0</v>
      </c>
      <c r="O92" s="109"/>
      <c r="P92" s="183"/>
      <c r="Q92" s="110"/>
      <c r="R92" s="493"/>
      <c r="S92" s="128"/>
      <c r="T92" s="128"/>
      <c r="U92" s="128"/>
      <c r="V92" s="128"/>
      <c r="W92" s="125"/>
      <c r="X92" s="126"/>
      <c r="Y92" s="110"/>
      <c r="Z92" s="110"/>
      <c r="AH92" s="110"/>
      <c r="AI92" s="110"/>
      <c r="AJ92" s="110"/>
      <c r="AK92" s="110"/>
      <c r="AL92" s="110"/>
      <c r="AM92" s="110"/>
      <c r="AN92" s="110"/>
      <c r="AO92" s="110"/>
      <c r="AP92" s="110"/>
      <c r="AQ92" s="110"/>
      <c r="AR92" s="109"/>
      <c r="AS92" s="109"/>
      <c r="AT92" s="109"/>
      <c r="AU92" s="109"/>
      <c r="AV92" s="109"/>
      <c r="AW92" s="109"/>
      <c r="AX92" s="109"/>
      <c r="AY92" s="109"/>
      <c r="AZ92" s="109"/>
    </row>
    <row r="93" spans="1:52" s="15" customFormat="1" ht="23.25" x14ac:dyDescent="0.35">
      <c r="A93"/>
      <c r="B93"/>
      <c r="C93" s="63"/>
      <c r="D93" s="64" t="s">
        <v>56</v>
      </c>
      <c r="E93" s="65">
        <f>E90+E91+E92</f>
        <v>0</v>
      </c>
      <c r="F93" s="65">
        <f>F90+F91+F92</f>
        <v>0</v>
      </c>
      <c r="G93" s="65">
        <f>G90+G91+G92</f>
        <v>0</v>
      </c>
      <c r="H93" s="65">
        <f>H90+H91+H92</f>
        <v>0</v>
      </c>
      <c r="I93" s="65">
        <f>I90+I91+I92</f>
        <v>0</v>
      </c>
      <c r="J93" s="65"/>
      <c r="K93" s="218">
        <f>K90+K91+K92</f>
        <v>0</v>
      </c>
      <c r="L93" s="65">
        <f>L90+L91+L92</f>
        <v>0</v>
      </c>
      <c r="M93" s="65">
        <f>M90+M91+M92</f>
        <v>0</v>
      </c>
      <c r="N93" s="65">
        <f>N90+N91+N92</f>
        <v>0</v>
      </c>
      <c r="O93" s="114"/>
      <c r="P93" s="187">
        <f>SUM(E93:O93)</f>
        <v>0</v>
      </c>
      <c r="Q93" s="110"/>
      <c r="R93" s="110"/>
      <c r="S93" s="102"/>
      <c r="T93" s="102"/>
      <c r="U93" s="102"/>
      <c r="V93" s="102"/>
      <c r="W93" s="110"/>
      <c r="X93" s="110"/>
      <c r="Y93" s="110"/>
      <c r="Z93" s="110"/>
      <c r="AA93" s="110"/>
      <c r="AB93" s="102"/>
      <c r="AC93" s="102"/>
      <c r="AD93" s="102"/>
      <c r="AE93" s="102"/>
      <c r="AF93" s="110"/>
      <c r="AG93" s="110"/>
      <c r="AH93" s="110"/>
      <c r="AI93" s="110"/>
      <c r="AJ93" s="110"/>
      <c r="AK93" s="110"/>
      <c r="AL93" s="110"/>
      <c r="AM93" s="110"/>
      <c r="AN93" s="110"/>
      <c r="AO93" s="110"/>
      <c r="AP93" s="110"/>
      <c r="AQ93" s="110"/>
      <c r="AR93" s="109"/>
      <c r="AS93" s="109"/>
      <c r="AT93" s="109"/>
      <c r="AU93" s="109"/>
      <c r="AV93" s="109"/>
      <c r="AW93" s="109"/>
      <c r="AX93" s="109"/>
      <c r="AY93" s="109"/>
      <c r="AZ93" s="109"/>
    </row>
    <row r="94" spans="1:52" s="15" customFormat="1" ht="24" thickBot="1" x14ac:dyDescent="0.4">
      <c r="A94"/>
      <c r="B94"/>
      <c r="C94"/>
      <c r="D94" s="62" t="s">
        <v>56</v>
      </c>
      <c r="E94" s="61">
        <f>E93-E89</f>
        <v>0</v>
      </c>
      <c r="F94" s="61">
        <f>F93-F89</f>
        <v>0</v>
      </c>
      <c r="G94" s="61">
        <f>G93-G89</f>
        <v>0</v>
      </c>
      <c r="H94" s="61">
        <f>H93-H89</f>
        <v>0</v>
      </c>
      <c r="I94" s="61">
        <f>I93-I89</f>
        <v>0</v>
      </c>
      <c r="J94" s="61"/>
      <c r="K94" s="219">
        <f>K93-K89</f>
        <v>0</v>
      </c>
      <c r="L94" s="61">
        <f>L93-L89</f>
        <v>0</v>
      </c>
      <c r="M94" s="61">
        <f>M93-M89</f>
        <v>0</v>
      </c>
      <c r="N94" s="61">
        <f>N93-N89</f>
        <v>0</v>
      </c>
      <c r="O94" s="106"/>
      <c r="P94" s="186">
        <f>SUM(E94:O94)</f>
        <v>0</v>
      </c>
      <c r="Q94" s="110"/>
      <c r="R94" s="110"/>
      <c r="S94" s="102"/>
      <c r="T94" s="102"/>
      <c r="U94" s="102"/>
      <c r="V94" s="102"/>
      <c r="W94" s="110"/>
      <c r="X94" s="110"/>
      <c r="Y94" s="110"/>
      <c r="Z94" s="110"/>
      <c r="AA94" s="110"/>
      <c r="AB94" s="102"/>
      <c r="AC94" s="102"/>
      <c r="AD94" s="102"/>
      <c r="AE94" s="102"/>
      <c r="AF94" s="110"/>
      <c r="AG94" s="110"/>
      <c r="AH94" s="110"/>
      <c r="AI94" s="110"/>
      <c r="AJ94" s="110"/>
      <c r="AK94" s="110"/>
      <c r="AL94" s="110"/>
      <c r="AM94" s="110"/>
      <c r="AN94" s="110"/>
      <c r="AO94" s="110"/>
      <c r="AP94" s="110"/>
      <c r="AQ94" s="110"/>
      <c r="AR94" s="109"/>
      <c r="AS94" s="109"/>
      <c r="AT94" s="109"/>
      <c r="AU94" s="109"/>
      <c r="AV94" s="109"/>
      <c r="AW94" s="109"/>
      <c r="AX94" s="109"/>
      <c r="AY94" s="109"/>
      <c r="AZ94" s="109"/>
    </row>
    <row r="95" spans="1:52" s="15" customFormat="1" ht="36.75" customHeight="1" thickBot="1" x14ac:dyDescent="0.3">
      <c r="A95" s="30"/>
      <c r="B95" s="31"/>
      <c r="C95" s="31"/>
      <c r="D95" s="31"/>
      <c r="E95" s="52" t="s">
        <v>47</v>
      </c>
      <c r="F95" s="51" t="s">
        <v>46</v>
      </c>
      <c r="G95" s="53"/>
      <c r="H95" s="31"/>
      <c r="I95" s="31"/>
      <c r="J95" s="31"/>
      <c r="K95" s="199"/>
      <c r="L95" s="31"/>
      <c r="M95" s="31"/>
      <c r="N95" s="32"/>
      <c r="O95" s="109"/>
      <c r="P95" s="183"/>
      <c r="Q95" s="110"/>
      <c r="R95" s="110"/>
      <c r="S95" s="102"/>
      <c r="T95" s="102"/>
      <c r="U95" s="102"/>
      <c r="V95" s="102"/>
      <c r="W95" s="110"/>
      <c r="X95" s="110"/>
      <c r="Y95" s="110"/>
      <c r="Z95" s="110"/>
      <c r="AA95" s="110"/>
      <c r="AB95" s="102"/>
      <c r="AC95" s="102"/>
      <c r="AD95" s="102"/>
      <c r="AE95" s="102"/>
      <c r="AF95" s="110"/>
      <c r="AG95" s="110"/>
      <c r="AH95" s="110"/>
      <c r="AI95" s="110"/>
      <c r="AJ95" s="110"/>
      <c r="AK95" s="110"/>
      <c r="AL95" s="110"/>
      <c r="AM95" s="110"/>
      <c r="AN95" s="110"/>
      <c r="AO95" s="110"/>
      <c r="AP95" s="110"/>
      <c r="AQ95" s="110"/>
      <c r="AR95" s="109"/>
      <c r="AS95" s="109"/>
      <c r="AT95" s="109"/>
      <c r="AU95" s="109"/>
      <c r="AV95" s="109"/>
      <c r="AW95" s="109"/>
      <c r="AX95" s="109"/>
      <c r="AY95" s="109"/>
      <c r="AZ95" s="109"/>
    </row>
    <row r="96" spans="1:52" s="15" customFormat="1" ht="40.5" x14ac:dyDescent="0.25">
      <c r="A96" s="372" t="str">
        <f>E95</f>
        <v>VIII</v>
      </c>
      <c r="B96" s="34" t="s">
        <v>31</v>
      </c>
      <c r="C96" s="374"/>
      <c r="D96" s="56" t="s">
        <v>6</v>
      </c>
      <c r="E96" s="57">
        <f>'Приложение 1 (ОТЧЕТНЫЙ ПЕРИОД) '!E212</f>
        <v>0</v>
      </c>
      <c r="F96" s="57">
        <f>'Приложение 1 (ОТЧЕТНЫЙ ПЕРИОД) '!F212</f>
        <v>0</v>
      </c>
      <c r="G96" s="57">
        <f>'Приложение 1 (ОТЧЕТНЫЙ ПЕРИОД) '!G212</f>
        <v>0</v>
      </c>
      <c r="H96" s="57">
        <f>'Приложение 1 (ОТЧЕТНЫЙ ПЕРИОД) '!H212</f>
        <v>0</v>
      </c>
      <c r="I96" s="57">
        <f>'Приложение 1 (ОТЧЕТНЫЙ ПЕРИОД) '!I212</f>
        <v>0</v>
      </c>
      <c r="J96" s="477"/>
      <c r="K96" s="220">
        <f>'Приложение 1 (ОТЧЕТНЫЙ ПЕРИОД) '!K212</f>
        <v>0</v>
      </c>
      <c r="L96" s="57">
        <f>'Приложение 1 (ОТЧЕТНЫЙ ПЕРИОД) '!L212</f>
        <v>0</v>
      </c>
      <c r="M96" s="57">
        <f>'Приложение 1 (ОТЧЕТНЫЙ ПЕРИОД) '!M212</f>
        <v>0</v>
      </c>
      <c r="N96" s="58">
        <f>'Приложение 1 (ОТЧЕТНЫЙ ПЕРИОД) '!N212</f>
        <v>0</v>
      </c>
      <c r="O96" s="109"/>
      <c r="P96" s="183"/>
      <c r="Q96" s="110"/>
      <c r="R96" s="491" t="str">
        <f>B97</f>
        <v>НАУКА</v>
      </c>
      <c r="S96" s="129" t="str">
        <f>D96</f>
        <v>Всего</v>
      </c>
      <c r="T96" s="129">
        <f>E96</f>
        <v>0</v>
      </c>
      <c r="U96" s="129">
        <f t="shared" ref="U96:V96" si="31">F96</f>
        <v>0</v>
      </c>
      <c r="V96" s="129">
        <f t="shared" si="31"/>
        <v>0</v>
      </c>
      <c r="W96" s="129" t="e">
        <f>F96/E96%</f>
        <v>#DIV/0!</v>
      </c>
      <c r="X96" s="130" t="e">
        <f>G96/F96%</f>
        <v>#DIV/0!</v>
      </c>
      <c r="Y96" s="247" t="e">
        <f>V96/T96%</f>
        <v>#DIV/0!</v>
      </c>
      <c r="Z96" s="110"/>
      <c r="AH96" s="110"/>
      <c r="AI96" s="110"/>
      <c r="AJ96" s="110"/>
      <c r="AK96" s="110"/>
      <c r="AL96" s="110"/>
      <c r="AM96" s="110"/>
      <c r="AN96" s="110"/>
      <c r="AO96" s="110"/>
      <c r="AP96" s="110"/>
      <c r="AQ96" s="110"/>
      <c r="AR96" s="109"/>
      <c r="AS96" s="109"/>
      <c r="AT96" s="109"/>
      <c r="AU96" s="109"/>
      <c r="AV96" s="109"/>
      <c r="AW96" s="109"/>
      <c r="AX96" s="109"/>
      <c r="AY96" s="109"/>
      <c r="AZ96" s="109"/>
    </row>
    <row r="97" spans="1:52" s="15" customFormat="1" ht="20.25" customHeight="1" x14ac:dyDescent="0.25">
      <c r="A97" s="372"/>
      <c r="B97" s="379" t="str">
        <f>F95</f>
        <v>НАУКА</v>
      </c>
      <c r="C97" s="374"/>
      <c r="D97" s="20" t="s">
        <v>15</v>
      </c>
      <c r="E97" s="54">
        <f>'Приложение 1 (ОТЧЕТНЫЙ ПЕРИОД) '!E213</f>
        <v>0</v>
      </c>
      <c r="F97" s="54">
        <f>'Приложение 1 (ОТЧЕТНЫЙ ПЕРИОД) '!F213</f>
        <v>0</v>
      </c>
      <c r="G97" s="54">
        <f>'Приложение 1 (ОТЧЕТНЫЙ ПЕРИОД) '!G213</f>
        <v>0</v>
      </c>
      <c r="H97" s="54">
        <f>'Приложение 1 (ОТЧЕТНЫЙ ПЕРИОД) '!H213</f>
        <v>0</v>
      </c>
      <c r="I97" s="54">
        <f>'Приложение 1 (ОТЧЕТНЫЙ ПЕРИОД) '!I213</f>
        <v>0</v>
      </c>
      <c r="J97" s="478"/>
      <c r="K97" s="221">
        <f>'Приложение 1 (ОТЧЕТНЫЙ ПЕРИОД) '!K213</f>
        <v>0</v>
      </c>
      <c r="L97" s="54">
        <f>'Приложение 1 (ОТЧЕТНЫЙ ПЕРИОД) '!L213</f>
        <v>0</v>
      </c>
      <c r="M97" s="54">
        <f>'Приложение 1 (ОТЧЕТНЫЙ ПЕРИОД) '!M213</f>
        <v>0</v>
      </c>
      <c r="N97" s="59">
        <f>'Приложение 1 (ОТЧЕТНЫЙ ПЕРИОД) '!N213</f>
        <v>0</v>
      </c>
      <c r="O97" s="109"/>
      <c r="P97" s="183"/>
      <c r="Q97" s="110"/>
      <c r="R97" s="492"/>
      <c r="S97" s="127"/>
      <c r="T97" s="127"/>
      <c r="U97" s="127"/>
      <c r="V97" s="127"/>
      <c r="W97" s="123"/>
      <c r="X97" s="124"/>
      <c r="Y97" s="110"/>
      <c r="Z97" s="110"/>
      <c r="AH97" s="110"/>
      <c r="AI97" s="110"/>
      <c r="AJ97" s="110"/>
      <c r="AK97" s="110"/>
      <c r="AL97" s="110"/>
      <c r="AM97" s="110"/>
      <c r="AN97" s="110"/>
      <c r="AO97" s="110"/>
      <c r="AP97" s="110"/>
      <c r="AQ97" s="110"/>
      <c r="AR97" s="109"/>
      <c r="AS97" s="109"/>
      <c r="AT97" s="109"/>
      <c r="AU97" s="109"/>
      <c r="AV97" s="109"/>
      <c r="AW97" s="109"/>
      <c r="AX97" s="109"/>
      <c r="AY97" s="109"/>
      <c r="AZ97" s="109"/>
    </row>
    <row r="98" spans="1:52" s="15" customFormat="1" ht="20.25" customHeight="1" x14ac:dyDescent="0.25">
      <c r="A98" s="372"/>
      <c r="B98" s="380"/>
      <c r="C98" s="374"/>
      <c r="D98" s="20" t="s">
        <v>7</v>
      </c>
      <c r="E98" s="54">
        <f>'Приложение 1 (ОТЧЕТНЫЙ ПЕРИОД) '!E214</f>
        <v>0</v>
      </c>
      <c r="F98" s="54">
        <f>'Приложение 1 (ОТЧЕТНЫЙ ПЕРИОД) '!F214</f>
        <v>0</v>
      </c>
      <c r="G98" s="54">
        <f>'Приложение 1 (ОТЧЕТНЫЙ ПЕРИОД) '!G214</f>
        <v>0</v>
      </c>
      <c r="H98" s="54">
        <f>'Приложение 1 (ОТЧЕТНЫЙ ПЕРИОД) '!H214</f>
        <v>0</v>
      </c>
      <c r="I98" s="54">
        <f>'Приложение 1 (ОТЧЕТНЫЙ ПЕРИОД) '!I214</f>
        <v>0</v>
      </c>
      <c r="J98" s="478"/>
      <c r="K98" s="221">
        <f>'Приложение 1 (ОТЧЕТНЫЙ ПЕРИОД) '!K214</f>
        <v>0</v>
      </c>
      <c r="L98" s="54">
        <f>'Приложение 1 (ОТЧЕТНЫЙ ПЕРИОД) '!L214</f>
        <v>0</v>
      </c>
      <c r="M98" s="54">
        <f>'Приложение 1 (ОТЧЕТНЫЙ ПЕРИОД) '!M214</f>
        <v>0</v>
      </c>
      <c r="N98" s="59">
        <f>'Приложение 1 (ОТЧЕТНЫЙ ПЕРИОД) '!N214</f>
        <v>0</v>
      </c>
      <c r="O98" s="109"/>
      <c r="P98" s="183"/>
      <c r="Q98" s="110"/>
      <c r="R98" s="492"/>
      <c r="S98" s="127"/>
      <c r="T98" s="127"/>
      <c r="U98" s="127"/>
      <c r="V98" s="127"/>
      <c r="W98" s="123"/>
      <c r="X98" s="124"/>
      <c r="Y98" s="110"/>
      <c r="Z98" s="110"/>
      <c r="AH98" s="110"/>
      <c r="AI98" s="110"/>
      <c r="AJ98" s="110"/>
      <c r="AK98" s="110"/>
      <c r="AL98" s="110"/>
      <c r="AM98" s="110"/>
      <c r="AN98" s="110"/>
      <c r="AO98" s="110"/>
      <c r="AP98" s="110"/>
      <c r="AQ98" s="110"/>
      <c r="AR98" s="109"/>
      <c r="AS98" s="109"/>
      <c r="AT98" s="109"/>
      <c r="AU98" s="109"/>
      <c r="AV98" s="109"/>
      <c r="AW98" s="109"/>
      <c r="AX98" s="109"/>
      <c r="AY98" s="109"/>
      <c r="AZ98" s="109"/>
    </row>
    <row r="99" spans="1:52" s="15" customFormat="1" ht="21" customHeight="1" thickBot="1" x14ac:dyDescent="0.3">
      <c r="A99" s="373"/>
      <c r="B99" s="381"/>
      <c r="C99" s="375"/>
      <c r="D99" s="282" t="s">
        <v>8</v>
      </c>
      <c r="E99" s="309">
        <f>'Приложение 1 (ОТЧЕТНЫЙ ПЕРИОД) '!E215</f>
        <v>0</v>
      </c>
      <c r="F99" s="309">
        <f>'Приложение 1 (ОТЧЕТНЫЙ ПЕРИОД) '!F215</f>
        <v>0</v>
      </c>
      <c r="G99" s="309">
        <f>'Приложение 1 (ОТЧЕТНЫЙ ПЕРИОД) '!G215</f>
        <v>0</v>
      </c>
      <c r="H99" s="309">
        <f>'Приложение 1 (ОТЧЕТНЫЙ ПЕРИОД) '!H215</f>
        <v>0</v>
      </c>
      <c r="I99" s="309">
        <f>'Приложение 1 (ОТЧЕТНЫЙ ПЕРИОД) '!I215</f>
        <v>0</v>
      </c>
      <c r="J99" s="479"/>
      <c r="K99" s="310">
        <f>'Приложение 1 (ОТЧЕТНЫЙ ПЕРИОД) '!K215</f>
        <v>0</v>
      </c>
      <c r="L99" s="309">
        <f>'Приложение 1 (ОТЧЕТНЫЙ ПЕРИОД) '!L215</f>
        <v>0</v>
      </c>
      <c r="M99" s="309">
        <f>'Приложение 1 (ОТЧЕТНЫЙ ПЕРИОД) '!M215</f>
        <v>0</v>
      </c>
      <c r="N99" s="311">
        <f>'Приложение 1 (ОТЧЕТНЫЙ ПЕРИОД) '!N215</f>
        <v>0</v>
      </c>
      <c r="O99" s="109"/>
      <c r="P99" s="183"/>
      <c r="Q99" s="110"/>
      <c r="R99" s="493"/>
      <c r="S99" s="128"/>
      <c r="T99" s="128"/>
      <c r="U99" s="128"/>
      <c r="V99" s="128"/>
      <c r="W99" s="125"/>
      <c r="X99" s="126"/>
      <c r="Y99" s="110"/>
      <c r="Z99" s="110"/>
      <c r="AH99" s="110"/>
      <c r="AI99" s="110"/>
      <c r="AJ99" s="110"/>
      <c r="AK99" s="110"/>
      <c r="AL99" s="110"/>
      <c r="AM99" s="110"/>
      <c r="AN99" s="110"/>
      <c r="AO99" s="110"/>
      <c r="AP99" s="110"/>
      <c r="AQ99" s="110"/>
      <c r="AR99" s="109"/>
      <c r="AS99" s="109"/>
      <c r="AT99" s="109"/>
      <c r="AU99" s="109"/>
      <c r="AV99" s="109"/>
      <c r="AW99" s="109"/>
      <c r="AX99" s="109"/>
      <c r="AY99" s="109"/>
      <c r="AZ99" s="109"/>
    </row>
    <row r="100" spans="1:52" s="15" customFormat="1" ht="23.25" x14ac:dyDescent="0.35">
      <c r="A100"/>
      <c r="B100"/>
      <c r="C100" s="63"/>
      <c r="D100" s="64" t="s">
        <v>56</v>
      </c>
      <c r="E100" s="65">
        <f>E97+E98+E99</f>
        <v>0</v>
      </c>
      <c r="F100" s="65">
        <f>F97+F98+F99</f>
        <v>0</v>
      </c>
      <c r="G100" s="65">
        <f>G97+G98+G99</f>
        <v>0</v>
      </c>
      <c r="H100" s="65">
        <f>H97+H98+H99</f>
        <v>0</v>
      </c>
      <c r="I100" s="65">
        <f>I97+I98+I99</f>
        <v>0</v>
      </c>
      <c r="J100" s="65"/>
      <c r="K100" s="218">
        <f>K97+K98+K99</f>
        <v>0</v>
      </c>
      <c r="L100" s="65">
        <f>L97+L98+L99</f>
        <v>0</v>
      </c>
      <c r="M100" s="65">
        <f>M97+M98+M99</f>
        <v>0</v>
      </c>
      <c r="N100" s="65">
        <f>N97+N98+N99</f>
        <v>0</v>
      </c>
      <c r="O100" s="114"/>
      <c r="P100" s="187">
        <f>SUM(E100:O100)</f>
        <v>0</v>
      </c>
      <c r="Q100" s="110"/>
      <c r="R100" s="110"/>
      <c r="S100" s="102"/>
      <c r="T100" s="102"/>
      <c r="U100" s="102"/>
      <c r="V100" s="102"/>
      <c r="W100" s="110"/>
      <c r="X100" s="110"/>
      <c r="Y100" s="110"/>
      <c r="Z100" s="110"/>
      <c r="AA100" s="110"/>
      <c r="AB100" s="102"/>
      <c r="AC100" s="102"/>
      <c r="AD100" s="102"/>
      <c r="AE100" s="102"/>
      <c r="AF100" s="110"/>
      <c r="AG100" s="110"/>
      <c r="AH100" s="110"/>
      <c r="AI100" s="110"/>
      <c r="AJ100" s="110"/>
      <c r="AK100" s="110"/>
      <c r="AL100" s="110"/>
      <c r="AM100" s="110"/>
      <c r="AN100" s="110"/>
      <c r="AO100" s="110"/>
      <c r="AP100" s="110"/>
      <c r="AQ100" s="110"/>
      <c r="AR100" s="109"/>
      <c r="AS100" s="109"/>
      <c r="AT100" s="109"/>
      <c r="AU100" s="109"/>
      <c r="AV100" s="109"/>
      <c r="AW100" s="109"/>
      <c r="AX100" s="109"/>
      <c r="AY100" s="109"/>
      <c r="AZ100" s="109"/>
    </row>
    <row r="101" spans="1:52" s="15" customFormat="1" ht="24" thickBot="1" x14ac:dyDescent="0.4">
      <c r="A101"/>
      <c r="B101"/>
      <c r="C101"/>
      <c r="D101" s="62" t="s">
        <v>56</v>
      </c>
      <c r="E101" s="61">
        <f>E100-E96</f>
        <v>0</v>
      </c>
      <c r="F101" s="61">
        <f>F100-F96</f>
        <v>0</v>
      </c>
      <c r="G101" s="61">
        <f>G100-G96</f>
        <v>0</v>
      </c>
      <c r="H101" s="61">
        <f>H100-H96</f>
        <v>0</v>
      </c>
      <c r="I101" s="61">
        <f>I100-I96</f>
        <v>0</v>
      </c>
      <c r="J101" s="61"/>
      <c r="K101" s="219">
        <f>K100-K96</f>
        <v>0</v>
      </c>
      <c r="L101" s="61">
        <f>L100-L96</f>
        <v>0</v>
      </c>
      <c r="M101" s="61">
        <f>M100-M96</f>
        <v>0</v>
      </c>
      <c r="N101" s="61">
        <f>N100-N96</f>
        <v>0</v>
      </c>
      <c r="O101" s="106"/>
      <c r="P101" s="186">
        <f>SUM(E101:O101)</f>
        <v>0</v>
      </c>
      <c r="Q101" s="110"/>
      <c r="R101" s="110"/>
      <c r="S101" s="102"/>
      <c r="T101" s="102"/>
      <c r="U101" s="102"/>
      <c r="V101" s="102"/>
      <c r="W101" s="110"/>
      <c r="X101" s="110"/>
      <c r="Y101" s="110"/>
      <c r="Z101" s="110"/>
      <c r="AA101" s="110"/>
      <c r="AB101" s="102"/>
      <c r="AC101" s="102"/>
      <c r="AD101" s="102"/>
      <c r="AE101" s="102"/>
      <c r="AF101" s="110"/>
      <c r="AG101" s="110"/>
      <c r="AH101" s="110"/>
      <c r="AI101" s="110"/>
      <c r="AJ101" s="110"/>
      <c r="AK101" s="110"/>
      <c r="AL101" s="110"/>
      <c r="AM101" s="110"/>
      <c r="AN101" s="110"/>
      <c r="AO101" s="110"/>
      <c r="AP101" s="110"/>
      <c r="AQ101" s="110"/>
      <c r="AR101" s="109"/>
      <c r="AS101" s="109"/>
      <c r="AT101" s="109"/>
      <c r="AU101" s="109"/>
      <c r="AV101" s="109"/>
      <c r="AW101" s="109"/>
      <c r="AX101" s="109"/>
      <c r="AY101" s="109"/>
      <c r="AZ101" s="109"/>
    </row>
    <row r="102" spans="1:52" s="15" customFormat="1" ht="38.25" customHeight="1" thickBot="1" x14ac:dyDescent="0.3">
      <c r="A102" s="30"/>
      <c r="B102" s="31"/>
      <c r="C102" s="31"/>
      <c r="D102" s="31"/>
      <c r="E102" s="52" t="s">
        <v>49</v>
      </c>
      <c r="F102" s="51" t="s">
        <v>48</v>
      </c>
      <c r="G102" s="53"/>
      <c r="H102" s="31"/>
      <c r="I102" s="31"/>
      <c r="J102" s="31"/>
      <c r="K102" s="199"/>
      <c r="L102" s="31"/>
      <c r="M102" s="31"/>
      <c r="N102" s="32"/>
      <c r="O102" s="109"/>
      <c r="P102" s="183"/>
      <c r="Q102" s="110"/>
      <c r="R102" s="110"/>
      <c r="S102" s="102"/>
      <c r="T102" s="102"/>
      <c r="U102" s="102"/>
      <c r="V102" s="102"/>
      <c r="W102" s="110"/>
      <c r="X102" s="110"/>
      <c r="Y102" s="110"/>
      <c r="Z102" s="110"/>
      <c r="AA102" s="110"/>
      <c r="AB102" s="102"/>
      <c r="AC102" s="102"/>
      <c r="AD102" s="102"/>
      <c r="AE102" s="102"/>
      <c r="AF102" s="110"/>
      <c r="AG102" s="110"/>
      <c r="AH102" s="110"/>
      <c r="AI102" s="110"/>
      <c r="AJ102" s="110"/>
      <c r="AK102" s="110"/>
      <c r="AL102" s="110"/>
      <c r="AM102" s="110"/>
      <c r="AN102" s="110"/>
      <c r="AO102" s="110"/>
      <c r="AP102" s="110"/>
      <c r="AQ102" s="110"/>
      <c r="AR102" s="109"/>
      <c r="AS102" s="109"/>
      <c r="AT102" s="109"/>
      <c r="AU102" s="109"/>
      <c r="AV102" s="109"/>
      <c r="AW102" s="109"/>
      <c r="AX102" s="109"/>
      <c r="AY102" s="109"/>
      <c r="AZ102" s="109"/>
    </row>
    <row r="103" spans="1:52" s="15" customFormat="1" ht="40.5" x14ac:dyDescent="0.25">
      <c r="A103" s="372" t="str">
        <f>E102</f>
        <v>IX</v>
      </c>
      <c r="B103" s="34" t="s">
        <v>31</v>
      </c>
      <c r="C103" s="374"/>
      <c r="D103" s="56" t="s">
        <v>6</v>
      </c>
      <c r="E103" s="57">
        <f>'Приложение 1 (ОТЧЕТНЫЙ ПЕРИОД) '!E223</f>
        <v>0</v>
      </c>
      <c r="F103" s="57">
        <f>'Приложение 1 (ОТЧЕТНЫЙ ПЕРИОД) '!F223</f>
        <v>0</v>
      </c>
      <c r="G103" s="57">
        <f>'Приложение 1 (ОТЧЕТНЫЙ ПЕРИОД) '!G223</f>
        <v>0</v>
      </c>
      <c r="H103" s="57">
        <f>'Приложение 1 (ОТЧЕТНЫЙ ПЕРИОД) '!H223</f>
        <v>0</v>
      </c>
      <c r="I103" s="57">
        <f>'Приложение 1 (ОТЧЕТНЫЙ ПЕРИОД) '!I223</f>
        <v>0</v>
      </c>
      <c r="J103" s="477"/>
      <c r="K103" s="220">
        <f>'Приложение 1 (ОТЧЕТНЫЙ ПЕРИОД) '!K223</f>
        <v>1.6</v>
      </c>
      <c r="L103" s="57">
        <f>'Приложение 1 (ОТЧЕТНЫЙ ПЕРИОД) '!L223</f>
        <v>1.85</v>
      </c>
      <c r="M103" s="57">
        <f>'Приложение 1 (ОТЧЕТНЫЙ ПЕРИОД) '!M223</f>
        <v>0</v>
      </c>
      <c r="N103" s="58">
        <f>'Приложение 1 (ОТЧЕТНЫЙ ПЕРИОД) '!N223</f>
        <v>3.45</v>
      </c>
      <c r="O103" s="109"/>
      <c r="P103" s="183"/>
      <c r="Q103" s="110"/>
      <c r="R103" s="491" t="str">
        <f>B104</f>
        <v>ЦИФРОВАЯ ЭКОНОМИКА</v>
      </c>
      <c r="S103" s="129" t="str">
        <f>D103</f>
        <v>Всего</v>
      </c>
      <c r="T103" s="129">
        <f>E103</f>
        <v>0</v>
      </c>
      <c r="U103" s="129">
        <f t="shared" ref="U103:V103" si="32">F103</f>
        <v>0</v>
      </c>
      <c r="V103" s="129">
        <f t="shared" si="32"/>
        <v>0</v>
      </c>
      <c r="W103" s="129" t="e">
        <f>F103/E103%</f>
        <v>#DIV/0!</v>
      </c>
      <c r="X103" s="130" t="e">
        <f>G103/F103%</f>
        <v>#DIV/0!</v>
      </c>
      <c r="Y103" s="247" t="e">
        <f>V103/T103%</f>
        <v>#DIV/0!</v>
      </c>
      <c r="Z103" s="110"/>
      <c r="AH103" s="110"/>
      <c r="AI103" s="110"/>
      <c r="AJ103" s="110"/>
      <c r="AK103" s="110"/>
      <c r="AL103" s="110"/>
      <c r="AM103" s="110"/>
      <c r="AN103" s="110"/>
      <c r="AO103" s="110"/>
      <c r="AP103" s="110"/>
      <c r="AQ103" s="110"/>
      <c r="AR103" s="109"/>
      <c r="AS103" s="109"/>
      <c r="AT103" s="109"/>
      <c r="AU103" s="109"/>
      <c r="AV103" s="109"/>
      <c r="AW103" s="109"/>
      <c r="AX103" s="109"/>
      <c r="AY103" s="109"/>
      <c r="AZ103" s="109"/>
    </row>
    <row r="104" spans="1:52" s="15" customFormat="1" ht="23.25" customHeight="1" x14ac:dyDescent="0.25">
      <c r="A104" s="372"/>
      <c r="B104" s="379" t="str">
        <f>F102</f>
        <v>ЦИФРОВАЯ ЭКОНОМИКА</v>
      </c>
      <c r="C104" s="374"/>
      <c r="D104" s="20" t="s">
        <v>15</v>
      </c>
      <c r="E104" s="54">
        <f>'Приложение 1 (ОТЧЕТНЫЙ ПЕРИОД) '!E224</f>
        <v>0</v>
      </c>
      <c r="F104" s="54">
        <f>'Приложение 1 (ОТЧЕТНЫЙ ПЕРИОД) '!F224</f>
        <v>0</v>
      </c>
      <c r="G104" s="54">
        <f>'Приложение 1 (ОТЧЕТНЫЙ ПЕРИОД) '!G224</f>
        <v>0</v>
      </c>
      <c r="H104" s="54">
        <f>'Приложение 1 (ОТЧЕТНЫЙ ПЕРИОД) '!H224</f>
        <v>0</v>
      </c>
      <c r="I104" s="54">
        <f>'Приложение 1 (ОТЧЕТНЫЙ ПЕРИОД) '!I224</f>
        <v>0</v>
      </c>
      <c r="J104" s="478"/>
      <c r="K104" s="221">
        <f>'Приложение 1 (ОТЧЕТНЫЙ ПЕРИОД) '!K224</f>
        <v>0</v>
      </c>
      <c r="L104" s="54">
        <f>'Приложение 1 (ОТЧЕТНЫЙ ПЕРИОД) '!L224</f>
        <v>0</v>
      </c>
      <c r="M104" s="54">
        <f>'Приложение 1 (ОТЧЕТНЫЙ ПЕРИОД) '!M224</f>
        <v>0</v>
      </c>
      <c r="N104" s="59">
        <f>'Приложение 1 (ОТЧЕТНЫЙ ПЕРИОД) '!N224</f>
        <v>0</v>
      </c>
      <c r="O104" s="109"/>
      <c r="P104" s="183"/>
      <c r="Q104" s="110"/>
      <c r="R104" s="492"/>
      <c r="S104" s="127"/>
      <c r="T104" s="127"/>
      <c r="U104" s="127"/>
      <c r="V104" s="127"/>
      <c r="W104" s="123"/>
      <c r="X104" s="124"/>
      <c r="Y104" s="110"/>
      <c r="Z104" s="110"/>
      <c r="AH104" s="110"/>
      <c r="AI104" s="110"/>
      <c r="AJ104" s="110"/>
      <c r="AK104" s="110"/>
      <c r="AL104" s="110"/>
      <c r="AM104" s="110"/>
      <c r="AN104" s="110"/>
      <c r="AO104" s="110"/>
      <c r="AP104" s="110"/>
      <c r="AQ104" s="110"/>
      <c r="AR104" s="109"/>
      <c r="AS104" s="109"/>
      <c r="AT104" s="109"/>
      <c r="AU104" s="109"/>
      <c r="AV104" s="109"/>
      <c r="AW104" s="109"/>
      <c r="AX104" s="109"/>
      <c r="AY104" s="109"/>
      <c r="AZ104" s="109"/>
    </row>
    <row r="105" spans="1:52" s="15" customFormat="1" ht="23.25" customHeight="1" x14ac:dyDescent="0.25">
      <c r="A105" s="372"/>
      <c r="B105" s="380"/>
      <c r="C105" s="374"/>
      <c r="D105" s="20" t="s">
        <v>7</v>
      </c>
      <c r="E105" s="54">
        <f>'Приложение 1 (ОТЧЕТНЫЙ ПЕРИОД) '!E225</f>
        <v>0</v>
      </c>
      <c r="F105" s="54">
        <f>'Приложение 1 (ОТЧЕТНЫЙ ПЕРИОД) '!F225</f>
        <v>0</v>
      </c>
      <c r="G105" s="54">
        <f>'Приложение 1 (ОТЧЕТНЫЙ ПЕРИОД) '!G225</f>
        <v>0</v>
      </c>
      <c r="H105" s="54">
        <f>'Приложение 1 (ОТЧЕТНЫЙ ПЕРИОД) '!H225</f>
        <v>0</v>
      </c>
      <c r="I105" s="54">
        <f>'Приложение 1 (ОТЧЕТНЫЙ ПЕРИОД) '!I225</f>
        <v>0</v>
      </c>
      <c r="J105" s="478"/>
      <c r="K105" s="221">
        <f>'Приложение 1 (ОТЧЕТНЫЙ ПЕРИОД) '!K225</f>
        <v>0</v>
      </c>
      <c r="L105" s="54">
        <f>'Приложение 1 (ОТЧЕТНЫЙ ПЕРИОД) '!L225</f>
        <v>0</v>
      </c>
      <c r="M105" s="54">
        <f>'Приложение 1 (ОТЧЕТНЫЙ ПЕРИОД) '!M225</f>
        <v>0</v>
      </c>
      <c r="N105" s="59">
        <f>'Приложение 1 (ОТЧЕТНЫЙ ПЕРИОД) '!N225</f>
        <v>0</v>
      </c>
      <c r="O105" s="109"/>
      <c r="P105" s="183"/>
      <c r="Q105" s="110"/>
      <c r="R105" s="492"/>
      <c r="S105" s="127"/>
      <c r="T105" s="127"/>
      <c r="U105" s="127"/>
      <c r="V105" s="127"/>
      <c r="W105" s="123"/>
      <c r="X105" s="124"/>
      <c r="Y105" s="110"/>
      <c r="Z105" s="110"/>
      <c r="AH105" s="110"/>
      <c r="AI105" s="110"/>
      <c r="AJ105" s="110"/>
      <c r="AK105" s="110"/>
      <c r="AL105" s="110"/>
      <c r="AM105" s="110"/>
      <c r="AN105" s="110"/>
      <c r="AO105" s="110"/>
      <c r="AP105" s="110"/>
      <c r="AQ105" s="110"/>
      <c r="AR105" s="109"/>
      <c r="AS105" s="109"/>
      <c r="AT105" s="109"/>
      <c r="AU105" s="109"/>
      <c r="AV105" s="109"/>
      <c r="AW105" s="109"/>
      <c r="AX105" s="109"/>
      <c r="AY105" s="109"/>
      <c r="AZ105" s="109"/>
    </row>
    <row r="106" spans="1:52" s="15" customFormat="1" ht="23.25" customHeight="1" thickBot="1" x14ac:dyDescent="0.3">
      <c r="A106" s="373"/>
      <c r="B106" s="381"/>
      <c r="C106" s="375"/>
      <c r="D106" s="282" t="s">
        <v>8</v>
      </c>
      <c r="E106" s="309">
        <f>'Приложение 1 (ОТЧЕТНЫЙ ПЕРИОД) '!E226</f>
        <v>0</v>
      </c>
      <c r="F106" s="309">
        <f>'Приложение 1 (ОТЧЕТНЫЙ ПЕРИОД) '!F226</f>
        <v>0</v>
      </c>
      <c r="G106" s="309">
        <f>'Приложение 1 (ОТЧЕТНЫЙ ПЕРИОД) '!G226</f>
        <v>0</v>
      </c>
      <c r="H106" s="309">
        <f>'Приложение 1 (ОТЧЕТНЫЙ ПЕРИОД) '!H226</f>
        <v>0</v>
      </c>
      <c r="I106" s="309">
        <f>'Приложение 1 (ОТЧЕТНЫЙ ПЕРИОД) '!I226</f>
        <v>0</v>
      </c>
      <c r="J106" s="479"/>
      <c r="K106" s="310">
        <f>'Приложение 1 (ОТЧЕТНЫЙ ПЕРИОД) '!K226</f>
        <v>1.6</v>
      </c>
      <c r="L106" s="309">
        <f>'Приложение 1 (ОТЧЕТНЫЙ ПЕРИОД) '!L226</f>
        <v>1.85</v>
      </c>
      <c r="M106" s="309">
        <f>'Приложение 1 (ОТЧЕТНЫЙ ПЕРИОД) '!M226</f>
        <v>0</v>
      </c>
      <c r="N106" s="311">
        <f>'Приложение 1 (ОТЧЕТНЫЙ ПЕРИОД) '!N226</f>
        <v>3.45</v>
      </c>
      <c r="O106" s="109"/>
      <c r="P106" s="183"/>
      <c r="Q106" s="110"/>
      <c r="R106" s="493"/>
      <c r="S106" s="128"/>
      <c r="T106" s="128"/>
      <c r="U106" s="128"/>
      <c r="V106" s="128"/>
      <c r="W106" s="125"/>
      <c r="X106" s="126"/>
      <c r="Y106" s="110"/>
      <c r="Z106" s="110"/>
      <c r="AH106" s="110"/>
      <c r="AI106" s="110"/>
      <c r="AJ106" s="110"/>
      <c r="AK106" s="110"/>
      <c r="AL106" s="110"/>
      <c r="AM106" s="110"/>
      <c r="AN106" s="110"/>
      <c r="AO106" s="110"/>
      <c r="AP106" s="110"/>
      <c r="AQ106" s="110"/>
      <c r="AR106" s="109"/>
      <c r="AS106" s="109"/>
      <c r="AT106" s="109"/>
      <c r="AU106" s="109"/>
      <c r="AV106" s="109"/>
      <c r="AW106" s="109"/>
      <c r="AX106" s="109"/>
      <c r="AY106" s="109"/>
      <c r="AZ106" s="109"/>
    </row>
    <row r="107" spans="1:52" s="15" customFormat="1" ht="23.25" x14ac:dyDescent="0.35">
      <c r="A107"/>
      <c r="B107"/>
      <c r="C107" s="63"/>
      <c r="D107" s="64" t="s">
        <v>56</v>
      </c>
      <c r="E107" s="65">
        <f>E104+E105+E106</f>
        <v>0</v>
      </c>
      <c r="F107" s="65">
        <f>F104+F105+F106</f>
        <v>0</v>
      </c>
      <c r="G107" s="65">
        <f>G104+G105+G106</f>
        <v>0</v>
      </c>
      <c r="H107" s="65">
        <f>H104+H105+H106</f>
        <v>0</v>
      </c>
      <c r="I107" s="65">
        <f>I104+I105+I106</f>
        <v>0</v>
      </c>
      <c r="J107" s="65"/>
      <c r="K107" s="218">
        <f>K104+K105+K106</f>
        <v>1.6</v>
      </c>
      <c r="L107" s="65">
        <f>L104+L105+L106</f>
        <v>1.85</v>
      </c>
      <c r="M107" s="65">
        <f>M104+M105+M106</f>
        <v>0</v>
      </c>
      <c r="N107" s="65">
        <f>N104+N105+N106</f>
        <v>3.45</v>
      </c>
      <c r="O107" s="114"/>
      <c r="P107" s="187">
        <f>SUM(E107:O107)</f>
        <v>6.9</v>
      </c>
      <c r="Q107" s="110"/>
      <c r="R107" s="110"/>
      <c r="S107" s="102"/>
      <c r="T107" s="102"/>
      <c r="U107" s="102"/>
      <c r="V107" s="102"/>
      <c r="W107" s="110"/>
      <c r="X107" s="110"/>
      <c r="Y107" s="110"/>
      <c r="Z107" s="110"/>
      <c r="AA107" s="110"/>
      <c r="AB107" s="102"/>
      <c r="AC107" s="102"/>
      <c r="AD107" s="102"/>
      <c r="AE107" s="102"/>
      <c r="AF107" s="110"/>
      <c r="AG107" s="110"/>
      <c r="AH107" s="110"/>
      <c r="AI107" s="110"/>
      <c r="AJ107" s="110"/>
      <c r="AK107" s="110"/>
      <c r="AL107" s="110"/>
      <c r="AM107" s="110"/>
      <c r="AN107" s="110"/>
      <c r="AO107" s="110"/>
      <c r="AP107" s="110"/>
      <c r="AQ107" s="110"/>
      <c r="AR107" s="109"/>
      <c r="AS107" s="109"/>
      <c r="AT107" s="109"/>
      <c r="AU107" s="109"/>
      <c r="AV107" s="109"/>
      <c r="AW107" s="109"/>
      <c r="AX107" s="109"/>
      <c r="AY107" s="109"/>
      <c r="AZ107" s="109"/>
    </row>
    <row r="108" spans="1:52" s="15" customFormat="1" ht="24" thickBot="1" x14ac:dyDescent="0.4">
      <c r="A108"/>
      <c r="B108"/>
      <c r="C108"/>
      <c r="D108" s="62" t="s">
        <v>56</v>
      </c>
      <c r="E108" s="61">
        <f>E107-E103</f>
        <v>0</v>
      </c>
      <c r="F108" s="61">
        <f>F107-F103</f>
        <v>0</v>
      </c>
      <c r="G108" s="61">
        <f>G107-G103</f>
        <v>0</v>
      </c>
      <c r="H108" s="61">
        <f>H107-H103</f>
        <v>0</v>
      </c>
      <c r="I108" s="61">
        <f>I107-I103</f>
        <v>0</v>
      </c>
      <c r="J108" s="61"/>
      <c r="K108" s="219">
        <f>K107-K103</f>
        <v>0</v>
      </c>
      <c r="L108" s="61">
        <f>L107-L103</f>
        <v>0</v>
      </c>
      <c r="M108" s="61">
        <f>M107-M103</f>
        <v>0</v>
      </c>
      <c r="N108" s="61">
        <f>N107-N103</f>
        <v>0</v>
      </c>
      <c r="O108" s="106"/>
      <c r="P108" s="186">
        <f>SUM(E108:O108)</f>
        <v>0</v>
      </c>
      <c r="Q108" s="110"/>
      <c r="R108" s="110"/>
      <c r="S108" s="102"/>
      <c r="T108" s="102"/>
      <c r="U108" s="102"/>
      <c r="V108" s="102"/>
      <c r="W108" s="110"/>
      <c r="X108" s="110"/>
      <c r="Y108" s="110"/>
      <c r="Z108" s="110"/>
      <c r="AA108" s="110"/>
      <c r="AB108" s="102"/>
      <c r="AC108" s="102"/>
      <c r="AD108" s="102"/>
      <c r="AE108" s="102"/>
      <c r="AF108" s="110"/>
      <c r="AG108" s="110"/>
      <c r="AH108" s="110"/>
      <c r="AI108" s="110"/>
      <c r="AJ108" s="110"/>
      <c r="AK108" s="110"/>
      <c r="AL108" s="110"/>
      <c r="AM108" s="110"/>
      <c r="AN108" s="110"/>
      <c r="AO108" s="110"/>
      <c r="AP108" s="110"/>
      <c r="AQ108" s="110"/>
      <c r="AR108" s="109"/>
      <c r="AS108" s="109"/>
      <c r="AT108" s="109"/>
      <c r="AU108" s="109"/>
      <c r="AV108" s="109"/>
      <c r="AW108" s="109"/>
      <c r="AX108" s="109"/>
      <c r="AY108" s="109"/>
      <c r="AZ108" s="109"/>
    </row>
    <row r="109" spans="1:52" s="15" customFormat="1" ht="26.25" customHeight="1" thickBot="1" x14ac:dyDescent="0.3">
      <c r="A109" s="30"/>
      <c r="B109" s="31"/>
      <c r="C109" s="31"/>
      <c r="D109" s="31"/>
      <c r="E109" s="52" t="s">
        <v>51</v>
      </c>
      <c r="F109" s="51" t="s">
        <v>50</v>
      </c>
      <c r="G109" s="53"/>
      <c r="H109" s="31"/>
      <c r="I109" s="31"/>
      <c r="J109" s="31"/>
      <c r="K109" s="199"/>
      <c r="L109" s="31"/>
      <c r="M109" s="31"/>
      <c r="N109" s="32"/>
      <c r="O109" s="109"/>
      <c r="P109" s="183"/>
      <c r="Q109" s="110"/>
      <c r="R109" s="110"/>
      <c r="S109" s="102"/>
      <c r="T109" s="102"/>
      <c r="U109" s="102"/>
      <c r="V109" s="102"/>
      <c r="W109" s="110"/>
      <c r="X109" s="110"/>
      <c r="Y109" s="110"/>
      <c r="Z109" s="110"/>
      <c r="AA109" s="110"/>
      <c r="AB109" s="102"/>
      <c r="AC109" s="102"/>
      <c r="AD109" s="102"/>
      <c r="AE109" s="102"/>
      <c r="AF109" s="110"/>
      <c r="AG109" s="110"/>
      <c r="AH109" s="110"/>
      <c r="AI109" s="110"/>
      <c r="AJ109" s="110"/>
      <c r="AK109" s="110"/>
      <c r="AL109" s="110"/>
      <c r="AM109" s="110"/>
      <c r="AN109" s="110"/>
      <c r="AO109" s="110"/>
      <c r="AP109" s="110"/>
      <c r="AQ109" s="110"/>
      <c r="AR109" s="109"/>
      <c r="AS109" s="109"/>
      <c r="AT109" s="109"/>
      <c r="AU109" s="109"/>
      <c r="AV109" s="109"/>
      <c r="AW109" s="109"/>
      <c r="AX109" s="109"/>
      <c r="AY109" s="109"/>
      <c r="AZ109" s="109"/>
    </row>
    <row r="110" spans="1:52" s="15" customFormat="1" ht="40.5" x14ac:dyDescent="0.25">
      <c r="A110" s="372">
        <v>1</v>
      </c>
      <c r="B110" s="34" t="s">
        <v>31</v>
      </c>
      <c r="C110" s="374"/>
      <c r="D110" s="56" t="s">
        <v>6</v>
      </c>
      <c r="E110" s="57">
        <f>'Приложение 1 (ОТЧЕТНЫЙ ПЕРИОД) '!E248</f>
        <v>11.993287000000002</v>
      </c>
      <c r="F110" s="57">
        <f>'Приложение 1 (ОТЧЕТНЫЙ ПЕРИОД) '!F248</f>
        <v>11.993287000000002</v>
      </c>
      <c r="G110" s="57">
        <f>'Приложение 1 (ОТЧЕТНЫЙ ПЕРИОД) '!G248</f>
        <v>11.993287000000002</v>
      </c>
      <c r="H110" s="57">
        <f>'Приложение 1 (ОТЧЕТНЫЙ ПЕРИОД) '!H248</f>
        <v>0</v>
      </c>
      <c r="I110" s="57">
        <f>'Приложение 1 (ОТЧЕТНЫЙ ПЕРИОД) '!I248</f>
        <v>0</v>
      </c>
      <c r="J110" s="477"/>
      <c r="K110" s="220">
        <f>'Приложение 1 (ОТЧЕТНЫЙ ПЕРИОД) '!K248</f>
        <v>3.3500000000000005</v>
      </c>
      <c r="L110" s="57">
        <f>'Приложение 1 (ОТЧЕТНЫЙ ПЕРИОД) '!L248</f>
        <v>11.0037</v>
      </c>
      <c r="M110" s="57">
        <f>'Приложение 1 (ОТЧЕТНЫЙ ПЕРИОД) '!M248</f>
        <v>0</v>
      </c>
      <c r="N110" s="58">
        <f>'Приложение 1 (ОТЧЕТНЫЙ ПЕРИОД) '!N248</f>
        <v>26.346987000000002</v>
      </c>
      <c r="O110" s="109"/>
      <c r="P110" s="183"/>
      <c r="Q110" s="110"/>
      <c r="R110" s="491" t="str">
        <f>B111</f>
        <v>КУЛЬТУРА</v>
      </c>
      <c r="S110" s="129" t="str">
        <f>D110</f>
        <v>Всего</v>
      </c>
      <c r="T110" s="129">
        <f>E110</f>
        <v>11.993287000000002</v>
      </c>
      <c r="U110" s="129">
        <f t="shared" ref="U110:V110" si="33">F110</f>
        <v>11.993287000000002</v>
      </c>
      <c r="V110" s="129">
        <f t="shared" si="33"/>
        <v>11.993287000000002</v>
      </c>
      <c r="W110" s="129">
        <f>F110/E110%</f>
        <v>100</v>
      </c>
      <c r="X110" s="130">
        <f>G110/F110%</f>
        <v>100</v>
      </c>
      <c r="Y110" s="247">
        <f>V110/T110%</f>
        <v>100</v>
      </c>
      <c r="Z110" s="110"/>
      <c r="AH110" s="110"/>
      <c r="AI110" s="110"/>
      <c r="AJ110" s="110"/>
      <c r="AK110" s="110"/>
      <c r="AL110" s="110"/>
      <c r="AM110" s="110"/>
      <c r="AN110" s="110"/>
      <c r="AO110" s="110"/>
      <c r="AP110" s="110"/>
      <c r="AQ110" s="110"/>
      <c r="AR110" s="109"/>
      <c r="AS110" s="109"/>
      <c r="AT110" s="109"/>
      <c r="AU110" s="109"/>
      <c r="AV110" s="109"/>
      <c r="AW110" s="109"/>
      <c r="AX110" s="109"/>
      <c r="AY110" s="109"/>
      <c r="AZ110" s="109"/>
    </row>
    <row r="111" spans="1:52" s="15" customFormat="1" ht="23.25" customHeight="1" x14ac:dyDescent="0.25">
      <c r="A111" s="372"/>
      <c r="B111" s="379" t="str">
        <f>F109</f>
        <v>КУЛЬТУРА</v>
      </c>
      <c r="C111" s="374"/>
      <c r="D111" s="20" t="s">
        <v>15</v>
      </c>
      <c r="E111" s="54">
        <f>'Приложение 1 (ОТЧЕТНЫЙ ПЕРИОД) '!E249</f>
        <v>0</v>
      </c>
      <c r="F111" s="54">
        <f>'Приложение 1 (ОТЧЕТНЫЙ ПЕРИОД) '!F249</f>
        <v>0</v>
      </c>
      <c r="G111" s="54">
        <f>'Приложение 1 (ОТЧЕТНЫЙ ПЕРИОД) '!G249</f>
        <v>0</v>
      </c>
      <c r="H111" s="54">
        <f>'Приложение 1 (ОТЧЕТНЫЙ ПЕРИОД) '!H249</f>
        <v>0</v>
      </c>
      <c r="I111" s="54">
        <f>'Приложение 1 (ОТЧЕТНЫЙ ПЕРИОД) '!I249</f>
        <v>0</v>
      </c>
      <c r="J111" s="478"/>
      <c r="K111" s="221">
        <f>'Приложение 1 (ОТЧЕТНЫЙ ПЕРИОД) '!K249</f>
        <v>0.49</v>
      </c>
      <c r="L111" s="54">
        <f>'Приложение 1 (ОТЧЕТНЫЙ ПЕРИОД) '!L249</f>
        <v>8.7499999999999994E-2</v>
      </c>
      <c r="M111" s="54">
        <f>'Приложение 1 (ОТЧЕТНЫЙ ПЕРИОД) '!M249</f>
        <v>0</v>
      </c>
      <c r="N111" s="59">
        <f>'Приложение 1 (ОТЧЕТНЫЙ ПЕРИОД) '!N249</f>
        <v>0.57750000000000001</v>
      </c>
      <c r="O111" s="109"/>
      <c r="P111" s="183"/>
      <c r="Q111" s="110"/>
      <c r="R111" s="492"/>
      <c r="S111" s="127"/>
      <c r="T111" s="127"/>
      <c r="U111" s="127"/>
      <c r="V111" s="127"/>
      <c r="W111" s="123"/>
      <c r="X111" s="124"/>
      <c r="Y111" s="110"/>
      <c r="Z111" s="110"/>
      <c r="AH111" s="110"/>
      <c r="AI111" s="110"/>
      <c r="AJ111" s="110"/>
      <c r="AK111" s="110"/>
      <c r="AL111" s="110"/>
      <c r="AM111" s="110"/>
      <c r="AN111" s="110"/>
      <c r="AO111" s="110"/>
      <c r="AP111" s="110"/>
      <c r="AQ111" s="110"/>
      <c r="AR111" s="109"/>
      <c r="AS111" s="109"/>
      <c r="AT111" s="109"/>
      <c r="AU111" s="109"/>
      <c r="AV111" s="109"/>
      <c r="AW111" s="109"/>
      <c r="AX111" s="109"/>
      <c r="AY111" s="109"/>
      <c r="AZ111" s="109"/>
    </row>
    <row r="112" spans="1:52" s="15" customFormat="1" ht="23.25" customHeight="1" x14ac:dyDescent="0.25">
      <c r="A112" s="372"/>
      <c r="B112" s="380"/>
      <c r="C112" s="374"/>
      <c r="D112" s="20" t="s">
        <v>7</v>
      </c>
      <c r="E112" s="54">
        <f>'Приложение 1 (ОТЧЕТНЫЙ ПЕРИОД) '!E250</f>
        <v>10.299000000000001</v>
      </c>
      <c r="F112" s="54">
        <f>'Приложение 1 (ОТЧЕТНЫЙ ПЕРИОД) '!F250</f>
        <v>10.299000000000001</v>
      </c>
      <c r="G112" s="54">
        <f>'Приложение 1 (ОТЧЕТНЫЙ ПЕРИОД) '!G250</f>
        <v>10.299000000000001</v>
      </c>
      <c r="H112" s="54">
        <f>'Приложение 1 (ОТЧЕТНЫЙ ПЕРИОД) '!H250</f>
        <v>0</v>
      </c>
      <c r="I112" s="54">
        <f>'Приложение 1 (ОТЧЕТНЫЙ ПЕРИОД) '!I250</f>
        <v>0</v>
      </c>
      <c r="J112" s="478"/>
      <c r="K112" s="221">
        <f>'Приложение 1 (ОТЧЕТНЫЙ ПЕРИОД) '!K250</f>
        <v>2.4500000000000002</v>
      </c>
      <c r="L112" s="54">
        <f>'Приложение 1 (ОТЧЕТНЫЙ ПЕРИОД) '!L250</f>
        <v>9.7211999999999996</v>
      </c>
      <c r="M112" s="54">
        <f>'Приложение 1 (ОТЧЕТНЫЙ ПЕРИОД) '!M250</f>
        <v>0</v>
      </c>
      <c r="N112" s="59">
        <f>'Приложение 1 (ОТЧЕТНЫЙ ПЕРИОД) '!N250</f>
        <v>22.470200000000002</v>
      </c>
      <c r="O112" s="109"/>
      <c r="P112" s="183"/>
      <c r="Q112" s="110"/>
      <c r="R112" s="492"/>
      <c r="S112" s="127"/>
      <c r="T112" s="127"/>
      <c r="U112" s="127"/>
      <c r="V112" s="127"/>
      <c r="W112" s="123"/>
      <c r="X112" s="124"/>
      <c r="Y112" s="110"/>
      <c r="Z112" s="110"/>
      <c r="AH112" s="110"/>
      <c r="AI112" s="110"/>
      <c r="AJ112" s="110"/>
      <c r="AK112" s="110"/>
      <c r="AL112" s="110"/>
      <c r="AM112" s="110"/>
      <c r="AN112" s="110"/>
      <c r="AO112" s="110"/>
      <c r="AP112" s="110"/>
      <c r="AQ112" s="110"/>
      <c r="AR112" s="109"/>
      <c r="AS112" s="109"/>
      <c r="AT112" s="109"/>
      <c r="AU112" s="109"/>
      <c r="AV112" s="109"/>
      <c r="AW112" s="109"/>
      <c r="AX112" s="109"/>
      <c r="AY112" s="109"/>
      <c r="AZ112" s="109"/>
    </row>
    <row r="113" spans="1:52" s="15" customFormat="1" ht="23.25" customHeight="1" thickBot="1" x14ac:dyDescent="0.3">
      <c r="A113" s="373"/>
      <c r="B113" s="381"/>
      <c r="C113" s="375"/>
      <c r="D113" s="282" t="s">
        <v>8</v>
      </c>
      <c r="E113" s="309">
        <f>'Приложение 1 (ОТЧЕТНЫЙ ПЕРИОД) '!E251</f>
        <v>1.6942870000000001</v>
      </c>
      <c r="F113" s="309">
        <f>'Приложение 1 (ОТЧЕТНЫЙ ПЕРИОД) '!F251</f>
        <v>1.6942870000000001</v>
      </c>
      <c r="G113" s="309">
        <f>'Приложение 1 (ОТЧЕТНЫЙ ПЕРИОД) '!G251</f>
        <v>1.6942870000000001</v>
      </c>
      <c r="H113" s="309">
        <f>'Приложение 1 (ОТЧЕТНЫЙ ПЕРИОД) '!H251</f>
        <v>0</v>
      </c>
      <c r="I113" s="309">
        <f>'Приложение 1 (ОТЧЕТНЫЙ ПЕРИОД) '!I251</f>
        <v>0</v>
      </c>
      <c r="J113" s="479"/>
      <c r="K113" s="310">
        <f>'Приложение 1 (ОТЧЕТНЫЙ ПЕРИОД) '!K251</f>
        <v>0.41</v>
      </c>
      <c r="L113" s="309">
        <f>'Приложение 1 (ОТЧЕТНЫЙ ПЕРИОД) '!L251</f>
        <v>1.1950000000000001</v>
      </c>
      <c r="M113" s="309">
        <f>'Приложение 1 (ОТЧЕТНЫЙ ПЕРИОД) '!M251</f>
        <v>0</v>
      </c>
      <c r="N113" s="311">
        <f>'Приложение 1 (ОТЧЕТНЫЙ ПЕРИОД) '!N251</f>
        <v>3.2992870000000005</v>
      </c>
      <c r="O113" s="109"/>
      <c r="P113" s="183"/>
      <c r="Q113" s="110"/>
      <c r="R113" s="493"/>
      <c r="S113" s="128"/>
      <c r="T113" s="128"/>
      <c r="U113" s="128"/>
      <c r="V113" s="128"/>
      <c r="W113" s="125"/>
      <c r="X113" s="126"/>
      <c r="Y113" s="110"/>
      <c r="Z113" s="110"/>
      <c r="AH113" s="110"/>
      <c r="AI113" s="110"/>
      <c r="AJ113" s="110"/>
      <c r="AK113" s="110"/>
      <c r="AL113" s="110"/>
      <c r="AM113" s="110"/>
      <c r="AN113" s="110"/>
      <c r="AO113" s="110"/>
      <c r="AP113" s="110"/>
      <c r="AQ113" s="110"/>
      <c r="AR113" s="109"/>
      <c r="AS113" s="109"/>
      <c r="AT113" s="109"/>
      <c r="AU113" s="109"/>
      <c r="AV113" s="109"/>
      <c r="AW113" s="109"/>
      <c r="AX113" s="109"/>
      <c r="AY113" s="109"/>
      <c r="AZ113" s="109"/>
    </row>
    <row r="114" spans="1:52" s="15" customFormat="1" ht="23.25" x14ac:dyDescent="0.35">
      <c r="A114"/>
      <c r="B114"/>
      <c r="C114" s="63"/>
      <c r="D114" s="64" t="s">
        <v>56</v>
      </c>
      <c r="E114" s="65">
        <f>E111+E112+E113</f>
        <v>11.993287000000002</v>
      </c>
      <c r="F114" s="65">
        <f>F111+F112+F113</f>
        <v>11.993287000000002</v>
      </c>
      <c r="G114" s="65">
        <f>G111+G112+G113</f>
        <v>11.993287000000002</v>
      </c>
      <c r="H114" s="65">
        <f>H111+H112+H113</f>
        <v>0</v>
      </c>
      <c r="I114" s="65">
        <f>I111+I112+I113</f>
        <v>0</v>
      </c>
      <c r="J114" s="65"/>
      <c r="K114" s="218">
        <f>K111+K112+K113</f>
        <v>3.3500000000000005</v>
      </c>
      <c r="L114" s="65">
        <f>L111+L112+L113</f>
        <v>11.0037</v>
      </c>
      <c r="M114" s="65">
        <f>M111+M112+M113</f>
        <v>0</v>
      </c>
      <c r="N114" s="65">
        <f>N111+N112+N113</f>
        <v>26.346987000000002</v>
      </c>
      <c r="O114" s="114"/>
      <c r="P114" s="187">
        <f>SUM(E114:O114)</f>
        <v>76.680548000000016</v>
      </c>
      <c r="Q114" s="110"/>
      <c r="R114" s="110"/>
      <c r="S114" s="102"/>
      <c r="T114" s="102"/>
      <c r="U114" s="102"/>
      <c r="V114" s="102"/>
      <c r="W114" s="110"/>
      <c r="X114" s="110"/>
      <c r="Y114" s="110"/>
      <c r="Z114" s="110"/>
      <c r="AA114" s="110"/>
      <c r="AB114" s="102"/>
      <c r="AC114" s="102"/>
      <c r="AD114" s="102"/>
      <c r="AE114" s="102"/>
      <c r="AF114" s="110"/>
      <c r="AG114" s="110"/>
      <c r="AH114" s="110"/>
      <c r="AI114" s="110"/>
      <c r="AJ114" s="110"/>
      <c r="AK114" s="110"/>
      <c r="AL114" s="110"/>
      <c r="AM114" s="110"/>
      <c r="AN114" s="110"/>
      <c r="AO114" s="110"/>
      <c r="AP114" s="110"/>
      <c r="AQ114" s="110"/>
      <c r="AR114" s="109"/>
      <c r="AS114" s="109"/>
      <c r="AT114" s="109"/>
      <c r="AU114" s="109"/>
      <c r="AV114" s="109"/>
      <c r="AW114" s="109"/>
      <c r="AX114" s="109"/>
      <c r="AY114" s="109"/>
      <c r="AZ114" s="109"/>
    </row>
    <row r="115" spans="1:52" s="15" customFormat="1" ht="24" thickBot="1" x14ac:dyDescent="0.4">
      <c r="A115"/>
      <c r="B115"/>
      <c r="C115"/>
      <c r="D115" s="62" t="s">
        <v>56</v>
      </c>
      <c r="E115" s="61">
        <f>E114-E110</f>
        <v>0</v>
      </c>
      <c r="F115" s="61">
        <f>F114-F110</f>
        <v>0</v>
      </c>
      <c r="G115" s="61">
        <f>G114-G110</f>
        <v>0</v>
      </c>
      <c r="H115" s="61">
        <f>H114-H110</f>
        <v>0</v>
      </c>
      <c r="I115" s="61">
        <f>I114-I110</f>
        <v>0</v>
      </c>
      <c r="J115" s="61"/>
      <c r="K115" s="219">
        <f>K114-K110</f>
        <v>0</v>
      </c>
      <c r="L115" s="61">
        <f>L114-L110</f>
        <v>0</v>
      </c>
      <c r="M115" s="61">
        <f>M114-M110</f>
        <v>0</v>
      </c>
      <c r="N115" s="61">
        <f>N114-N110</f>
        <v>0</v>
      </c>
      <c r="O115" s="106"/>
      <c r="P115" s="186">
        <f>SUM(E115:O115)</f>
        <v>0</v>
      </c>
      <c r="Q115" s="110"/>
      <c r="R115" s="110"/>
      <c r="S115" s="102"/>
      <c r="T115" s="102"/>
      <c r="U115" s="102"/>
      <c r="V115" s="102"/>
      <c r="W115" s="110"/>
      <c r="X115" s="110"/>
      <c r="Y115" s="110"/>
      <c r="Z115" s="110"/>
      <c r="AA115" s="110"/>
      <c r="AB115" s="102"/>
      <c r="AC115" s="102"/>
      <c r="AD115" s="102"/>
      <c r="AE115" s="102"/>
      <c r="AF115" s="110"/>
      <c r="AG115" s="110"/>
      <c r="AH115" s="110"/>
      <c r="AI115" s="110"/>
      <c r="AJ115" s="110"/>
      <c r="AK115" s="110"/>
      <c r="AL115" s="110"/>
      <c r="AM115" s="110"/>
      <c r="AN115" s="110"/>
      <c r="AO115" s="110"/>
      <c r="AP115" s="110"/>
      <c r="AQ115" s="110"/>
      <c r="AR115" s="109"/>
      <c r="AS115" s="109"/>
      <c r="AT115" s="109"/>
      <c r="AU115" s="109"/>
      <c r="AV115" s="109"/>
      <c r="AW115" s="109"/>
      <c r="AX115" s="109"/>
      <c r="AY115" s="109"/>
      <c r="AZ115" s="109"/>
    </row>
    <row r="116" spans="1:52" s="15" customFormat="1" ht="32.25" customHeight="1" thickBot="1" x14ac:dyDescent="0.3">
      <c r="A116" s="30"/>
      <c r="B116" s="31"/>
      <c r="C116" s="31"/>
      <c r="D116" s="31"/>
      <c r="E116" s="52" t="s">
        <v>53</v>
      </c>
      <c r="F116" s="51" t="s">
        <v>52</v>
      </c>
      <c r="G116" s="53"/>
      <c r="H116" s="31"/>
      <c r="I116" s="31"/>
      <c r="J116" s="31"/>
      <c r="K116" s="199"/>
      <c r="L116" s="31"/>
      <c r="M116" s="31"/>
      <c r="N116" s="32"/>
      <c r="O116" s="109"/>
      <c r="P116" s="183"/>
      <c r="Q116" s="110"/>
      <c r="R116" s="110"/>
      <c r="S116" s="102"/>
      <c r="T116" s="102"/>
      <c r="U116" s="102"/>
      <c r="V116" s="102"/>
      <c r="W116" s="110"/>
      <c r="X116" s="110"/>
      <c r="Y116" s="110"/>
      <c r="Z116" s="110"/>
      <c r="AA116" s="110"/>
      <c r="AB116" s="102"/>
      <c r="AC116" s="102"/>
      <c r="AD116" s="102"/>
      <c r="AE116" s="102"/>
      <c r="AF116" s="110"/>
      <c r="AG116" s="110"/>
      <c r="AH116" s="110"/>
      <c r="AI116" s="110"/>
      <c r="AJ116" s="110"/>
      <c r="AK116" s="110"/>
      <c r="AL116" s="110"/>
      <c r="AM116" s="110"/>
      <c r="AN116" s="110"/>
      <c r="AO116" s="110"/>
      <c r="AP116" s="110"/>
      <c r="AQ116" s="110"/>
      <c r="AR116" s="109"/>
      <c r="AS116" s="109"/>
      <c r="AT116" s="109"/>
      <c r="AU116" s="109"/>
      <c r="AV116" s="109"/>
      <c r="AW116" s="109"/>
      <c r="AX116" s="109"/>
      <c r="AY116" s="109"/>
      <c r="AZ116" s="109"/>
    </row>
    <row r="117" spans="1:52" s="15" customFormat="1" ht="40.5" x14ac:dyDescent="0.25">
      <c r="A117" s="372" t="str">
        <f>E116</f>
        <v>XI</v>
      </c>
      <c r="B117" s="34" t="s">
        <v>31</v>
      </c>
      <c r="C117" s="374"/>
      <c r="D117" s="56" t="s">
        <v>6</v>
      </c>
      <c r="E117" s="57">
        <f>'Приложение 1 (ОТЧЕТНЫЙ ПЕРИОД) '!E258</f>
        <v>0.154</v>
      </c>
      <c r="F117" s="57">
        <f>'Приложение 1 (ОТЧЕТНЫЙ ПЕРИОД) '!F258</f>
        <v>0.154</v>
      </c>
      <c r="G117" s="57">
        <f>'Приложение 1 (ОТЧЕТНЫЙ ПЕРИОД) '!G258</f>
        <v>0.154</v>
      </c>
      <c r="H117" s="57">
        <f>'Приложение 1 (ОТЧЕТНЫЙ ПЕРИОД) '!H258</f>
        <v>0.2</v>
      </c>
      <c r="I117" s="57">
        <f>'Приложение 1 (ОТЧЕТНЫЙ ПЕРИОД) '!I258</f>
        <v>0.2</v>
      </c>
      <c r="J117" s="477"/>
      <c r="K117" s="220">
        <f>'Приложение 1 (ОТЧЕТНЫЙ ПЕРИОД) '!K258</f>
        <v>0.3</v>
      </c>
      <c r="L117" s="57">
        <f>'Приложение 1 (ОТЧЕТНЫЙ ПЕРИОД) '!L258</f>
        <v>0.1</v>
      </c>
      <c r="M117" s="57">
        <f>'Приложение 1 (ОТЧЕТНЫЙ ПЕРИОД) '!M258</f>
        <v>0</v>
      </c>
      <c r="N117" s="58">
        <f>'Приложение 1 (ОТЧЕТНЫЙ ПЕРИОД) '!N258</f>
        <v>0.95400000000000007</v>
      </c>
      <c r="O117" s="109"/>
      <c r="P117" s="183"/>
      <c r="Q117" s="110"/>
      <c r="R117" s="491" t="str">
        <f>B118</f>
        <v>МАЛОЕ И СРЕДНЕЕ ПРЕДПРИНИМАТЕЛЬСТВО</v>
      </c>
      <c r="S117" s="129" t="str">
        <f>D117</f>
        <v>Всего</v>
      </c>
      <c r="T117" s="129">
        <f>E117</f>
        <v>0.154</v>
      </c>
      <c r="U117" s="129">
        <f t="shared" ref="U117:V117" si="34">F117</f>
        <v>0.154</v>
      </c>
      <c r="V117" s="129">
        <f t="shared" si="34"/>
        <v>0.154</v>
      </c>
      <c r="W117" s="129">
        <f>F117/E117%</f>
        <v>100</v>
      </c>
      <c r="X117" s="130">
        <f>G117/F117%</f>
        <v>100</v>
      </c>
      <c r="Y117" s="247">
        <f>V117/T117%</f>
        <v>100</v>
      </c>
      <c r="Z117" s="110"/>
      <c r="AH117" s="110"/>
      <c r="AI117" s="110"/>
      <c r="AJ117" s="110"/>
      <c r="AK117" s="110"/>
      <c r="AL117" s="110"/>
      <c r="AM117" s="110"/>
      <c r="AN117" s="110"/>
      <c r="AO117" s="110"/>
      <c r="AP117" s="110"/>
      <c r="AQ117" s="110"/>
      <c r="AR117" s="109"/>
      <c r="AS117" s="109"/>
      <c r="AT117" s="109"/>
      <c r="AU117" s="109"/>
      <c r="AV117" s="109"/>
      <c r="AW117" s="109"/>
      <c r="AX117" s="109"/>
      <c r="AY117" s="109"/>
      <c r="AZ117" s="109"/>
    </row>
    <row r="118" spans="1:52" s="15" customFormat="1" ht="23.25" customHeight="1" x14ac:dyDescent="0.25">
      <c r="A118" s="372"/>
      <c r="B118" s="379" t="str">
        <f>F116</f>
        <v>МАЛОЕ И СРЕДНЕЕ ПРЕДПРИНИМАТЕЛЬСТВО</v>
      </c>
      <c r="C118" s="374"/>
      <c r="D118" s="20" t="s">
        <v>15</v>
      </c>
      <c r="E118" s="54">
        <f>'Приложение 1 (ОТЧЕТНЫЙ ПЕРИОД) '!E259</f>
        <v>0</v>
      </c>
      <c r="F118" s="54">
        <f>'Приложение 1 (ОТЧЕТНЫЙ ПЕРИОД) '!F259</f>
        <v>0</v>
      </c>
      <c r="G118" s="54">
        <f>'Приложение 1 (ОТЧЕТНЫЙ ПЕРИОД) '!G259</f>
        <v>0</v>
      </c>
      <c r="H118" s="54">
        <f>'Приложение 1 (ОТЧЕТНЫЙ ПЕРИОД) '!H259</f>
        <v>0</v>
      </c>
      <c r="I118" s="54">
        <f>'Приложение 1 (ОТЧЕТНЫЙ ПЕРИОД) '!I259</f>
        <v>0</v>
      </c>
      <c r="J118" s="478"/>
      <c r="K118" s="221">
        <f>'Приложение 1 (ОТЧЕТНЫЙ ПЕРИОД) '!K259</f>
        <v>0</v>
      </c>
      <c r="L118" s="54">
        <f>'Приложение 1 (ОТЧЕТНЫЙ ПЕРИОД) '!L259</f>
        <v>0</v>
      </c>
      <c r="M118" s="54">
        <f>'Приложение 1 (ОТЧЕТНЫЙ ПЕРИОД) '!M259</f>
        <v>0</v>
      </c>
      <c r="N118" s="59">
        <f>'Приложение 1 (ОТЧЕТНЫЙ ПЕРИОД) '!N259</f>
        <v>0</v>
      </c>
      <c r="O118" s="109"/>
      <c r="P118" s="183"/>
      <c r="Q118" s="110"/>
      <c r="R118" s="492"/>
      <c r="S118" s="127"/>
      <c r="T118" s="127"/>
      <c r="U118" s="127"/>
      <c r="V118" s="127"/>
      <c r="W118" s="123"/>
      <c r="X118" s="124"/>
      <c r="Y118" s="110"/>
      <c r="Z118" s="110"/>
      <c r="AH118" s="110"/>
      <c r="AI118" s="110"/>
      <c r="AJ118" s="110"/>
      <c r="AK118" s="110"/>
      <c r="AL118" s="110"/>
      <c r="AM118" s="110"/>
      <c r="AN118" s="110"/>
      <c r="AO118" s="110"/>
      <c r="AP118" s="110"/>
      <c r="AQ118" s="110"/>
      <c r="AR118" s="109"/>
      <c r="AS118" s="109"/>
      <c r="AT118" s="109"/>
      <c r="AU118" s="109"/>
      <c r="AV118" s="109"/>
      <c r="AW118" s="109"/>
      <c r="AX118" s="109"/>
      <c r="AY118" s="109"/>
      <c r="AZ118" s="109"/>
    </row>
    <row r="119" spans="1:52" s="15" customFormat="1" ht="23.25" customHeight="1" x14ac:dyDescent="0.25">
      <c r="A119" s="372"/>
      <c r="B119" s="380"/>
      <c r="C119" s="374"/>
      <c r="D119" s="20" t="s">
        <v>7</v>
      </c>
      <c r="E119" s="54">
        <f>'Приложение 1 (ОТЧЕТНЫЙ ПЕРИОД) '!E260</f>
        <v>0</v>
      </c>
      <c r="F119" s="54">
        <f>'Приложение 1 (ОТЧЕТНЫЙ ПЕРИОД) '!F260</f>
        <v>0</v>
      </c>
      <c r="G119" s="54">
        <f>'Приложение 1 (ОТЧЕТНЫЙ ПЕРИОД) '!G260</f>
        <v>0</v>
      </c>
      <c r="H119" s="54">
        <f>'Приложение 1 (ОТЧЕТНЫЙ ПЕРИОД) '!H260</f>
        <v>0</v>
      </c>
      <c r="I119" s="54">
        <f>'Приложение 1 (ОТЧЕТНЫЙ ПЕРИОД) '!I260</f>
        <v>0</v>
      </c>
      <c r="J119" s="478"/>
      <c r="K119" s="221">
        <f>'Приложение 1 (ОТЧЕТНЫЙ ПЕРИОД) '!K260</f>
        <v>0</v>
      </c>
      <c r="L119" s="54">
        <f>'Приложение 1 (ОТЧЕТНЫЙ ПЕРИОД) '!L260</f>
        <v>0</v>
      </c>
      <c r="M119" s="54">
        <f>'Приложение 1 (ОТЧЕТНЫЙ ПЕРИОД) '!M260</f>
        <v>0</v>
      </c>
      <c r="N119" s="59">
        <f>'Приложение 1 (ОТЧЕТНЫЙ ПЕРИОД) '!N260</f>
        <v>0</v>
      </c>
      <c r="O119" s="109"/>
      <c r="P119" s="183"/>
      <c r="Q119" s="110"/>
      <c r="R119" s="492"/>
      <c r="S119" s="127"/>
      <c r="T119" s="127"/>
      <c r="U119" s="127"/>
      <c r="V119" s="127"/>
      <c r="W119" s="123"/>
      <c r="X119" s="124"/>
      <c r="Y119" s="110"/>
      <c r="Z119" s="110"/>
      <c r="AH119" s="110"/>
      <c r="AI119" s="110"/>
      <c r="AJ119" s="110"/>
      <c r="AK119" s="110"/>
      <c r="AL119" s="110"/>
      <c r="AM119" s="110"/>
      <c r="AN119" s="110"/>
      <c r="AO119" s="110"/>
      <c r="AP119" s="110"/>
      <c r="AQ119" s="110"/>
      <c r="AR119" s="109"/>
      <c r="AS119" s="109"/>
      <c r="AT119" s="109"/>
      <c r="AU119" s="109"/>
      <c r="AV119" s="109"/>
      <c r="AW119" s="109"/>
      <c r="AX119" s="109"/>
      <c r="AY119" s="109"/>
      <c r="AZ119" s="109"/>
    </row>
    <row r="120" spans="1:52" s="15" customFormat="1" ht="23.25" customHeight="1" thickBot="1" x14ac:dyDescent="0.3">
      <c r="A120" s="373"/>
      <c r="B120" s="381"/>
      <c r="C120" s="375"/>
      <c r="D120" s="282" t="s">
        <v>8</v>
      </c>
      <c r="E120" s="309">
        <f>'Приложение 1 (ОТЧЕТНЫЙ ПЕРИОД) '!E261</f>
        <v>0.154</v>
      </c>
      <c r="F120" s="309">
        <f>'Приложение 1 (ОТЧЕТНЫЙ ПЕРИОД) '!F261</f>
        <v>0.154</v>
      </c>
      <c r="G120" s="309">
        <f>'Приложение 1 (ОТЧЕТНЫЙ ПЕРИОД) '!G261</f>
        <v>0.154</v>
      </c>
      <c r="H120" s="309">
        <f>'Приложение 1 (ОТЧЕТНЫЙ ПЕРИОД) '!H261</f>
        <v>0.2</v>
      </c>
      <c r="I120" s="309">
        <f>'Приложение 1 (ОТЧЕТНЫЙ ПЕРИОД) '!I261</f>
        <v>0.2</v>
      </c>
      <c r="J120" s="479"/>
      <c r="K120" s="310">
        <f>'Приложение 1 (ОТЧЕТНЫЙ ПЕРИОД) '!K261</f>
        <v>0.3</v>
      </c>
      <c r="L120" s="309">
        <f>'Приложение 1 (ОТЧЕТНЫЙ ПЕРИОД) '!L261</f>
        <v>0.1</v>
      </c>
      <c r="M120" s="309">
        <f>'Приложение 1 (ОТЧЕТНЫЙ ПЕРИОД) '!M261</f>
        <v>0</v>
      </c>
      <c r="N120" s="311">
        <f>'Приложение 1 (ОТЧЕТНЫЙ ПЕРИОД) '!N261</f>
        <v>0.95400000000000007</v>
      </c>
      <c r="O120" s="109"/>
      <c r="P120" s="183"/>
      <c r="Q120" s="110"/>
      <c r="R120" s="493"/>
      <c r="S120" s="128"/>
      <c r="T120" s="128"/>
      <c r="U120" s="128"/>
      <c r="V120" s="128"/>
      <c r="W120" s="125"/>
      <c r="X120" s="126"/>
      <c r="Y120" s="110"/>
      <c r="Z120" s="110"/>
      <c r="AH120" s="110"/>
      <c r="AI120" s="110"/>
      <c r="AJ120" s="110"/>
      <c r="AK120" s="110"/>
      <c r="AL120" s="110"/>
      <c r="AM120" s="110"/>
      <c r="AN120" s="110"/>
      <c r="AO120" s="110"/>
      <c r="AP120" s="110"/>
      <c r="AQ120" s="110"/>
      <c r="AR120" s="109"/>
      <c r="AS120" s="109"/>
      <c r="AT120" s="109"/>
      <c r="AU120" s="109"/>
      <c r="AV120" s="109"/>
      <c r="AW120" s="109"/>
      <c r="AX120" s="109"/>
      <c r="AY120" s="109"/>
      <c r="AZ120" s="109"/>
    </row>
    <row r="121" spans="1:52" s="15" customFormat="1" ht="23.25" x14ac:dyDescent="0.35">
      <c r="A121"/>
      <c r="B121"/>
      <c r="C121" s="63"/>
      <c r="D121" s="64" t="s">
        <v>56</v>
      </c>
      <c r="E121" s="65">
        <f>E118+E119+E120</f>
        <v>0.154</v>
      </c>
      <c r="F121" s="65">
        <f>F118+F119+F120</f>
        <v>0.154</v>
      </c>
      <c r="G121" s="65">
        <f>G118+G119+G120</f>
        <v>0.154</v>
      </c>
      <c r="H121" s="65">
        <f>H118+H119+H120</f>
        <v>0.2</v>
      </c>
      <c r="I121" s="65">
        <f>I118+I119+I120</f>
        <v>0.2</v>
      </c>
      <c r="J121" s="65"/>
      <c r="K121" s="218">
        <f>K118+K119+K120</f>
        <v>0.3</v>
      </c>
      <c r="L121" s="65">
        <f>L118+L119+L120</f>
        <v>0.1</v>
      </c>
      <c r="M121" s="65">
        <f>M118+M119+M120</f>
        <v>0</v>
      </c>
      <c r="N121" s="65">
        <f>N118+N119+N120</f>
        <v>0.95400000000000007</v>
      </c>
      <c r="O121" s="114"/>
      <c r="P121" s="187">
        <f>SUM(E121:O121)</f>
        <v>2.2160000000000002</v>
      </c>
      <c r="Q121" s="110"/>
      <c r="R121" s="110"/>
      <c r="S121" s="102"/>
      <c r="T121" s="102"/>
      <c r="U121" s="102"/>
      <c r="V121" s="102"/>
      <c r="W121" s="110"/>
      <c r="X121" s="110"/>
      <c r="Y121" s="110"/>
      <c r="Z121" s="110"/>
      <c r="AA121" s="110"/>
      <c r="AB121" s="102"/>
      <c r="AC121" s="102"/>
      <c r="AD121" s="102"/>
      <c r="AE121" s="102"/>
      <c r="AF121" s="110"/>
      <c r="AG121" s="110"/>
      <c r="AH121" s="110"/>
      <c r="AI121" s="110"/>
      <c r="AJ121" s="110"/>
      <c r="AK121" s="110"/>
      <c r="AL121" s="110"/>
      <c r="AM121" s="110"/>
      <c r="AN121" s="110"/>
      <c r="AO121" s="110"/>
      <c r="AP121" s="110"/>
      <c r="AQ121" s="110"/>
      <c r="AR121" s="109"/>
      <c r="AS121" s="109"/>
      <c r="AT121" s="109"/>
      <c r="AU121" s="109"/>
      <c r="AV121" s="109"/>
      <c r="AW121" s="109"/>
      <c r="AX121" s="109"/>
      <c r="AY121" s="109"/>
      <c r="AZ121" s="109"/>
    </row>
    <row r="122" spans="1:52" s="15" customFormat="1" ht="24" thickBot="1" x14ac:dyDescent="0.4">
      <c r="A122"/>
      <c r="B122"/>
      <c r="C122"/>
      <c r="D122" s="62" t="s">
        <v>56</v>
      </c>
      <c r="E122" s="61">
        <f>E121-E117</f>
        <v>0</v>
      </c>
      <c r="F122" s="61">
        <f>F121-F117</f>
        <v>0</v>
      </c>
      <c r="G122" s="61">
        <f>G121-G117</f>
        <v>0</v>
      </c>
      <c r="H122" s="61">
        <f>H121-H117</f>
        <v>0</v>
      </c>
      <c r="I122" s="61">
        <f>I121-I117</f>
        <v>0</v>
      </c>
      <c r="J122" s="61"/>
      <c r="K122" s="219">
        <f>K121-K117</f>
        <v>0</v>
      </c>
      <c r="L122" s="61">
        <f>L121-L117</f>
        <v>0</v>
      </c>
      <c r="M122" s="61">
        <f>M121-M117</f>
        <v>0</v>
      </c>
      <c r="N122" s="61">
        <f>N121-N117</f>
        <v>0</v>
      </c>
      <c r="O122" s="106"/>
      <c r="P122" s="186">
        <f>SUM(E122:O122)</f>
        <v>0</v>
      </c>
      <c r="Q122" s="110"/>
      <c r="R122" s="110"/>
      <c r="S122" s="102"/>
      <c r="T122" s="102"/>
      <c r="U122" s="102"/>
      <c r="V122" s="102"/>
      <c r="W122" s="110"/>
      <c r="X122" s="110"/>
      <c r="Y122" s="110"/>
      <c r="Z122" s="110"/>
      <c r="AA122" s="110"/>
      <c r="AB122" s="102"/>
      <c r="AC122" s="102"/>
      <c r="AD122" s="102"/>
      <c r="AE122" s="102"/>
      <c r="AF122" s="110"/>
      <c r="AG122" s="110"/>
      <c r="AH122" s="110"/>
      <c r="AI122" s="110"/>
      <c r="AJ122" s="110"/>
      <c r="AK122" s="110"/>
      <c r="AL122" s="110"/>
      <c r="AM122" s="110"/>
      <c r="AN122" s="110"/>
      <c r="AO122" s="110"/>
      <c r="AP122" s="110"/>
      <c r="AQ122" s="110"/>
      <c r="AR122" s="109"/>
      <c r="AS122" s="109"/>
      <c r="AT122" s="109"/>
      <c r="AU122" s="109"/>
      <c r="AV122" s="109"/>
      <c r="AW122" s="109"/>
      <c r="AX122" s="109"/>
      <c r="AY122" s="109"/>
      <c r="AZ122" s="109"/>
    </row>
    <row r="123" spans="1:52" s="15" customFormat="1" ht="32.25" customHeight="1" thickBot="1" x14ac:dyDescent="0.3">
      <c r="A123" s="30"/>
      <c r="B123" s="31"/>
      <c r="C123" s="31"/>
      <c r="D123" s="31"/>
      <c r="E123" s="52" t="s">
        <v>55</v>
      </c>
      <c r="F123" s="51" t="s">
        <v>54</v>
      </c>
      <c r="G123" s="53"/>
      <c r="H123" s="31"/>
      <c r="I123" s="31"/>
      <c r="J123" s="31"/>
      <c r="K123" s="199"/>
      <c r="L123" s="31"/>
      <c r="M123" s="31"/>
      <c r="N123" s="32"/>
      <c r="O123" s="109"/>
      <c r="P123" s="183"/>
      <c r="Q123" s="110"/>
      <c r="R123" s="110"/>
      <c r="S123" s="102"/>
      <c r="T123" s="102"/>
      <c r="U123" s="102"/>
      <c r="V123" s="102"/>
      <c r="W123" s="110"/>
      <c r="X123" s="110"/>
      <c r="Y123" s="110"/>
      <c r="Z123" s="110"/>
      <c r="AA123" s="110"/>
      <c r="AB123" s="102"/>
      <c r="AC123" s="102"/>
      <c r="AD123" s="102"/>
      <c r="AE123" s="102"/>
      <c r="AF123" s="110"/>
      <c r="AG123" s="110"/>
      <c r="AH123" s="110"/>
      <c r="AI123" s="110"/>
      <c r="AJ123" s="110"/>
      <c r="AK123" s="110"/>
      <c r="AL123" s="110"/>
      <c r="AM123" s="110"/>
      <c r="AN123" s="110"/>
      <c r="AO123" s="110"/>
      <c r="AP123" s="110"/>
      <c r="AQ123" s="110"/>
      <c r="AR123" s="109"/>
      <c r="AS123" s="109"/>
      <c r="AT123" s="109"/>
      <c r="AU123" s="109"/>
      <c r="AV123" s="109"/>
      <c r="AW123" s="109"/>
      <c r="AX123" s="109"/>
      <c r="AY123" s="109"/>
      <c r="AZ123" s="109"/>
    </row>
    <row r="124" spans="1:52" s="15" customFormat="1" ht="40.5" x14ac:dyDescent="0.25">
      <c r="A124" s="372" t="str">
        <f>E123</f>
        <v>XII</v>
      </c>
      <c r="B124" s="34" t="s">
        <v>31</v>
      </c>
      <c r="C124" s="374"/>
      <c r="D124" s="56" t="s">
        <v>6</v>
      </c>
      <c r="E124" s="57">
        <f>'Приложение 1 (ОТЧЕТНЫЙ ПЕРИОД) '!E281</f>
        <v>0</v>
      </c>
      <c r="F124" s="57">
        <f>'Приложение 1 (ОТЧЕТНЫЙ ПЕРИОД) '!F281</f>
        <v>0</v>
      </c>
      <c r="G124" s="57">
        <f>'Приложение 1 (ОТЧЕТНЫЙ ПЕРИОД) '!G281</f>
        <v>0</v>
      </c>
      <c r="H124" s="57">
        <f>'Приложение 1 (ОТЧЕТНЫЙ ПЕРИОД) '!H281</f>
        <v>0</v>
      </c>
      <c r="I124" s="57">
        <f>'Приложение 1 (ОТЧЕТНЫЙ ПЕРИОД) '!I281</f>
        <v>0</v>
      </c>
      <c r="J124" s="477"/>
      <c r="K124" s="220">
        <f>'Приложение 1 (ОТЧЕТНЫЙ ПЕРИОД) '!K281</f>
        <v>0</v>
      </c>
      <c r="L124" s="57">
        <f>'Приложение 1 (ОТЧЕТНЫЙ ПЕРИОД) '!L281</f>
        <v>0</v>
      </c>
      <c r="M124" s="57">
        <f>'Приложение 1 (ОТЧЕТНЫЙ ПЕРИОД) '!M281</f>
        <v>0</v>
      </c>
      <c r="N124" s="58">
        <f>'Приложение 1 (ОТЧЕТНЫЙ ПЕРИОД) '!N281</f>
        <v>0</v>
      </c>
      <c r="O124" s="109"/>
      <c r="P124" s="183"/>
      <c r="Q124" s="110"/>
      <c r="R124" s="491" t="str">
        <f>B125</f>
        <v>МЕЖДУНАРОДНАЯ КООПЕРАЦИЯ И ЭКСПОРТ</v>
      </c>
      <c r="S124" s="129" t="str">
        <f>D124</f>
        <v>Всего</v>
      </c>
      <c r="T124" s="129">
        <f>E124</f>
        <v>0</v>
      </c>
      <c r="U124" s="129">
        <f t="shared" ref="U124:V124" si="35">F124</f>
        <v>0</v>
      </c>
      <c r="V124" s="129">
        <f t="shared" si="35"/>
        <v>0</v>
      </c>
      <c r="W124" s="129" t="e">
        <f>F124/E124%</f>
        <v>#DIV/0!</v>
      </c>
      <c r="X124" s="130" t="e">
        <f>G124/F124%</f>
        <v>#DIV/0!</v>
      </c>
      <c r="Y124" s="247" t="e">
        <f>V124/T124%</f>
        <v>#DIV/0!</v>
      </c>
      <c r="Z124" s="110"/>
      <c r="AH124" s="110"/>
      <c r="AI124" s="110"/>
      <c r="AJ124" s="110"/>
      <c r="AK124" s="110"/>
      <c r="AL124" s="110"/>
      <c r="AM124" s="110"/>
      <c r="AN124" s="110"/>
      <c r="AO124" s="110"/>
      <c r="AP124" s="110"/>
      <c r="AQ124" s="110"/>
      <c r="AR124" s="109"/>
      <c r="AS124" s="109"/>
      <c r="AT124" s="109"/>
      <c r="AU124" s="109"/>
      <c r="AV124" s="109"/>
      <c r="AW124" s="109"/>
      <c r="AX124" s="109"/>
      <c r="AY124" s="109"/>
      <c r="AZ124" s="109"/>
    </row>
    <row r="125" spans="1:52" s="15" customFormat="1" ht="20.25" customHeight="1" x14ac:dyDescent="0.25">
      <c r="A125" s="372"/>
      <c r="B125" s="379" t="str">
        <f>F123</f>
        <v>МЕЖДУНАРОДНАЯ КООПЕРАЦИЯ И ЭКСПОРТ</v>
      </c>
      <c r="C125" s="374"/>
      <c r="D125" s="20" t="s">
        <v>15</v>
      </c>
      <c r="E125" s="54">
        <f>'Приложение 1 (ОТЧЕТНЫЙ ПЕРИОД) '!E282</f>
        <v>0</v>
      </c>
      <c r="F125" s="54">
        <f>'Приложение 1 (ОТЧЕТНЫЙ ПЕРИОД) '!F282</f>
        <v>0</v>
      </c>
      <c r="G125" s="54">
        <f>'Приложение 1 (ОТЧЕТНЫЙ ПЕРИОД) '!G282</f>
        <v>0</v>
      </c>
      <c r="H125" s="54">
        <f>'Приложение 1 (ОТЧЕТНЫЙ ПЕРИОД) '!H282</f>
        <v>0</v>
      </c>
      <c r="I125" s="54">
        <f>'Приложение 1 (ОТЧЕТНЫЙ ПЕРИОД) '!I282</f>
        <v>0</v>
      </c>
      <c r="J125" s="478"/>
      <c r="K125" s="221">
        <f>'Приложение 1 (ОТЧЕТНЫЙ ПЕРИОД) '!K282</f>
        <v>0</v>
      </c>
      <c r="L125" s="54">
        <f>'Приложение 1 (ОТЧЕТНЫЙ ПЕРИОД) '!L282</f>
        <v>0</v>
      </c>
      <c r="M125" s="54">
        <f>'Приложение 1 (ОТЧЕТНЫЙ ПЕРИОД) '!M282</f>
        <v>0</v>
      </c>
      <c r="N125" s="59">
        <f>'Приложение 1 (ОТЧЕТНЫЙ ПЕРИОД) '!N282</f>
        <v>0</v>
      </c>
      <c r="O125" s="109"/>
      <c r="P125" s="183"/>
      <c r="Q125" s="110"/>
      <c r="R125" s="492"/>
      <c r="S125" s="127"/>
      <c r="T125" s="127"/>
      <c r="U125" s="127"/>
      <c r="V125" s="127"/>
      <c r="W125" s="123"/>
      <c r="X125" s="124"/>
      <c r="Y125" s="110"/>
      <c r="Z125" s="110"/>
      <c r="AH125" s="110"/>
      <c r="AI125" s="110"/>
      <c r="AJ125" s="110"/>
      <c r="AK125" s="110"/>
      <c r="AL125" s="110"/>
      <c r="AM125" s="110"/>
      <c r="AN125" s="110"/>
      <c r="AO125" s="110"/>
      <c r="AP125" s="110"/>
      <c r="AQ125" s="110"/>
      <c r="AR125" s="109"/>
      <c r="AS125" s="109"/>
      <c r="AT125" s="109"/>
      <c r="AU125" s="109"/>
      <c r="AV125" s="109"/>
      <c r="AW125" s="109"/>
      <c r="AX125" s="109"/>
      <c r="AY125" s="109"/>
      <c r="AZ125" s="109"/>
    </row>
    <row r="126" spans="1:52" s="15" customFormat="1" ht="20.25" customHeight="1" x14ac:dyDescent="0.25">
      <c r="A126" s="372"/>
      <c r="B126" s="380"/>
      <c r="C126" s="374"/>
      <c r="D126" s="20" t="s">
        <v>7</v>
      </c>
      <c r="E126" s="54">
        <f>'Приложение 1 (ОТЧЕТНЫЙ ПЕРИОД) '!E283</f>
        <v>0</v>
      </c>
      <c r="F126" s="54">
        <f>'Приложение 1 (ОТЧЕТНЫЙ ПЕРИОД) '!F283</f>
        <v>0</v>
      </c>
      <c r="G126" s="54">
        <f>'Приложение 1 (ОТЧЕТНЫЙ ПЕРИОД) '!G283</f>
        <v>0</v>
      </c>
      <c r="H126" s="54">
        <f>'Приложение 1 (ОТЧЕТНЫЙ ПЕРИОД) '!H283</f>
        <v>0</v>
      </c>
      <c r="I126" s="54">
        <f>'Приложение 1 (ОТЧЕТНЫЙ ПЕРИОД) '!I283</f>
        <v>0</v>
      </c>
      <c r="J126" s="478"/>
      <c r="K126" s="221">
        <f>'Приложение 1 (ОТЧЕТНЫЙ ПЕРИОД) '!K283</f>
        <v>0</v>
      </c>
      <c r="L126" s="54">
        <f>'Приложение 1 (ОТЧЕТНЫЙ ПЕРИОД) '!L283</f>
        <v>0</v>
      </c>
      <c r="M126" s="54">
        <f>'Приложение 1 (ОТЧЕТНЫЙ ПЕРИОД) '!M283</f>
        <v>0</v>
      </c>
      <c r="N126" s="59">
        <f>'Приложение 1 (ОТЧЕТНЫЙ ПЕРИОД) '!N283</f>
        <v>0</v>
      </c>
      <c r="O126" s="109"/>
      <c r="P126" s="183"/>
      <c r="Q126" s="110"/>
      <c r="R126" s="492"/>
      <c r="S126" s="127"/>
      <c r="T126" s="127"/>
      <c r="U126" s="127"/>
      <c r="V126" s="127"/>
      <c r="W126" s="123"/>
      <c r="X126" s="124"/>
      <c r="Y126" s="110"/>
      <c r="Z126" s="110"/>
      <c r="AH126" s="110"/>
      <c r="AI126" s="110"/>
      <c r="AJ126" s="110"/>
      <c r="AK126" s="110"/>
      <c r="AL126" s="110"/>
      <c r="AM126" s="110"/>
      <c r="AN126" s="110"/>
      <c r="AO126" s="110"/>
      <c r="AP126" s="110"/>
      <c r="AQ126" s="110"/>
      <c r="AR126" s="109"/>
      <c r="AS126" s="109"/>
      <c r="AT126" s="109"/>
      <c r="AU126" s="109"/>
      <c r="AV126" s="109"/>
      <c r="AW126" s="109"/>
      <c r="AX126" s="109"/>
      <c r="AY126" s="109"/>
      <c r="AZ126" s="109"/>
    </row>
    <row r="127" spans="1:52" s="15" customFormat="1" ht="21" customHeight="1" thickBot="1" x14ac:dyDescent="0.3">
      <c r="A127" s="373"/>
      <c r="B127" s="381"/>
      <c r="C127" s="375"/>
      <c r="D127" s="282" t="s">
        <v>8</v>
      </c>
      <c r="E127" s="309">
        <f>'Приложение 1 (ОТЧЕТНЫЙ ПЕРИОД) '!E284</f>
        <v>0</v>
      </c>
      <c r="F127" s="309">
        <f>'Приложение 1 (ОТЧЕТНЫЙ ПЕРИОД) '!F284</f>
        <v>0</v>
      </c>
      <c r="G127" s="309">
        <f>'Приложение 1 (ОТЧЕТНЫЙ ПЕРИОД) '!G284</f>
        <v>0</v>
      </c>
      <c r="H127" s="309">
        <f>'Приложение 1 (ОТЧЕТНЫЙ ПЕРИОД) '!H284</f>
        <v>0</v>
      </c>
      <c r="I127" s="309">
        <f>'Приложение 1 (ОТЧЕТНЫЙ ПЕРИОД) '!I284</f>
        <v>0</v>
      </c>
      <c r="J127" s="479"/>
      <c r="K127" s="310">
        <f>'Приложение 1 (ОТЧЕТНЫЙ ПЕРИОД) '!K284</f>
        <v>0</v>
      </c>
      <c r="L127" s="309">
        <f>'Приложение 1 (ОТЧЕТНЫЙ ПЕРИОД) '!L284</f>
        <v>0</v>
      </c>
      <c r="M127" s="309">
        <f>'Приложение 1 (ОТЧЕТНЫЙ ПЕРИОД) '!M284</f>
        <v>0</v>
      </c>
      <c r="N127" s="311">
        <f>'Приложение 1 (ОТЧЕТНЫЙ ПЕРИОД) '!N284</f>
        <v>0</v>
      </c>
      <c r="O127" s="109"/>
      <c r="P127" s="183"/>
      <c r="Q127" s="110"/>
      <c r="R127" s="493"/>
      <c r="S127" s="128"/>
      <c r="T127" s="128"/>
      <c r="U127" s="128"/>
      <c r="V127" s="128"/>
      <c r="W127" s="125"/>
      <c r="X127" s="126"/>
      <c r="Y127" s="110"/>
      <c r="Z127" s="110"/>
      <c r="AH127" s="110"/>
      <c r="AI127" s="110"/>
      <c r="AJ127" s="110"/>
      <c r="AK127" s="110"/>
      <c r="AL127" s="110"/>
      <c r="AM127" s="110"/>
      <c r="AN127" s="110"/>
      <c r="AO127" s="110"/>
      <c r="AP127" s="110"/>
      <c r="AQ127" s="110"/>
      <c r="AR127" s="109"/>
      <c r="AS127" s="109"/>
      <c r="AT127" s="109"/>
      <c r="AU127" s="109"/>
      <c r="AV127" s="109"/>
      <c r="AW127" s="109"/>
      <c r="AX127" s="109"/>
      <c r="AY127" s="109"/>
      <c r="AZ127" s="109"/>
    </row>
    <row r="128" spans="1:52" s="15" customFormat="1" ht="23.25" x14ac:dyDescent="0.35">
      <c r="A128"/>
      <c r="B128"/>
      <c r="C128" s="63"/>
      <c r="D128" s="64" t="s">
        <v>56</v>
      </c>
      <c r="E128" s="65">
        <f>E125+E126+E127</f>
        <v>0</v>
      </c>
      <c r="F128" s="65">
        <f>F125+F126+F127</f>
        <v>0</v>
      </c>
      <c r="G128" s="65">
        <f>G125+G126+G127</f>
        <v>0</v>
      </c>
      <c r="H128" s="65">
        <f>H125+H126+H127</f>
        <v>0</v>
      </c>
      <c r="I128" s="65">
        <f>I125+I126+I127</f>
        <v>0</v>
      </c>
      <c r="J128" s="65"/>
      <c r="K128" s="218">
        <f>K125+K126+K127</f>
        <v>0</v>
      </c>
      <c r="L128" s="65">
        <f>L125+L126+L127</f>
        <v>0</v>
      </c>
      <c r="M128" s="65">
        <f>M125+M126+M127</f>
        <v>0</v>
      </c>
      <c r="N128" s="65">
        <f>N125+N126+N127</f>
        <v>0</v>
      </c>
      <c r="O128" s="114"/>
      <c r="P128" s="187">
        <f>SUM(E128:O128)</f>
        <v>0</v>
      </c>
      <c r="Q128" s="110"/>
      <c r="R128" s="110"/>
      <c r="S128" s="102"/>
      <c r="T128" s="102"/>
      <c r="U128" s="102"/>
      <c r="V128" s="102"/>
      <c r="W128" s="110"/>
      <c r="X128" s="110"/>
      <c r="Y128" s="110"/>
      <c r="Z128" s="110"/>
      <c r="AA128" s="110"/>
      <c r="AB128" s="102"/>
      <c r="AC128" s="102"/>
      <c r="AD128" s="102"/>
      <c r="AE128" s="102"/>
      <c r="AF128" s="110"/>
      <c r="AG128" s="110"/>
      <c r="AH128" s="110"/>
      <c r="AI128" s="110"/>
      <c r="AJ128" s="110"/>
      <c r="AK128" s="110"/>
      <c r="AL128" s="110"/>
      <c r="AM128" s="110"/>
      <c r="AN128" s="110"/>
      <c r="AO128" s="110"/>
      <c r="AP128" s="110"/>
      <c r="AQ128" s="110"/>
      <c r="AR128" s="109"/>
      <c r="AS128" s="109"/>
      <c r="AT128" s="109"/>
      <c r="AU128" s="109"/>
      <c r="AV128" s="109"/>
      <c r="AW128" s="109"/>
      <c r="AX128" s="109"/>
      <c r="AY128" s="109"/>
      <c r="AZ128" s="109"/>
    </row>
    <row r="129" spans="1:52" s="15" customFormat="1" ht="23.25" x14ac:dyDescent="0.35">
      <c r="A129"/>
      <c r="B129"/>
      <c r="C129"/>
      <c r="D129" s="62" t="s">
        <v>56</v>
      </c>
      <c r="E129" s="61">
        <f>E128-E124</f>
        <v>0</v>
      </c>
      <c r="F129" s="61">
        <f>F128-F124</f>
        <v>0</v>
      </c>
      <c r="G129" s="61">
        <f>G128-G124</f>
        <v>0</v>
      </c>
      <c r="H129" s="61">
        <f>H128-H124</f>
        <v>0</v>
      </c>
      <c r="I129" s="61">
        <f>I128-I124</f>
        <v>0</v>
      </c>
      <c r="J129" s="61"/>
      <c r="K129" s="219">
        <f>K128-K124</f>
        <v>0</v>
      </c>
      <c r="L129" s="61">
        <f>L128-L124</f>
        <v>0</v>
      </c>
      <c r="M129" s="61">
        <f>M128-M124</f>
        <v>0</v>
      </c>
      <c r="N129" s="61">
        <f>N128-N124</f>
        <v>0</v>
      </c>
      <c r="O129" s="106"/>
      <c r="P129" s="186">
        <f>SUM(E129:O129)</f>
        <v>0</v>
      </c>
      <c r="Q129" s="110"/>
      <c r="R129" s="110"/>
      <c r="S129" s="102"/>
      <c r="T129" s="102"/>
      <c r="U129" s="102"/>
      <c r="V129" s="102"/>
      <c r="W129" s="110"/>
      <c r="X129" s="110"/>
      <c r="Y129" s="110"/>
      <c r="Z129" s="110"/>
      <c r="AA129" s="110"/>
      <c r="AB129" s="102"/>
      <c r="AC129" s="102"/>
      <c r="AD129" s="102"/>
      <c r="AE129" s="102"/>
      <c r="AF129" s="110"/>
      <c r="AG129" s="110"/>
      <c r="AH129" s="110"/>
      <c r="AI129" s="110"/>
      <c r="AJ129" s="110"/>
      <c r="AK129" s="110"/>
      <c r="AL129" s="110"/>
      <c r="AM129" s="110"/>
      <c r="AN129" s="110"/>
      <c r="AO129" s="110"/>
      <c r="AP129" s="110"/>
      <c r="AQ129" s="110"/>
      <c r="AR129" s="109"/>
      <c r="AS129" s="109"/>
      <c r="AT129" s="109"/>
      <c r="AU129" s="109"/>
      <c r="AV129" s="109"/>
      <c r="AW129" s="109"/>
      <c r="AX129" s="109"/>
      <c r="AY129" s="109"/>
      <c r="AZ129" s="109"/>
    </row>
    <row r="130" spans="1:52" s="15" customFormat="1" ht="15" x14ac:dyDescent="0.25">
      <c r="K130" s="205"/>
      <c r="O130" s="109"/>
      <c r="P130" s="183"/>
      <c r="Q130" s="110"/>
      <c r="R130" s="110"/>
      <c r="S130" s="102"/>
      <c r="T130" s="102"/>
      <c r="U130" s="102"/>
      <c r="V130" s="102"/>
      <c r="W130" s="110"/>
      <c r="X130" s="110"/>
      <c r="Y130" s="110"/>
      <c r="Z130" s="110"/>
      <c r="AA130" s="110"/>
      <c r="AB130" s="102"/>
      <c r="AC130" s="102"/>
      <c r="AD130" s="102"/>
      <c r="AE130" s="102"/>
      <c r="AF130" s="110"/>
      <c r="AG130" s="110"/>
      <c r="AH130" s="110"/>
      <c r="AI130" s="110"/>
      <c r="AJ130" s="110"/>
      <c r="AK130" s="110"/>
      <c r="AL130" s="110"/>
      <c r="AM130" s="110"/>
      <c r="AN130" s="110"/>
      <c r="AO130" s="110"/>
      <c r="AP130" s="110"/>
      <c r="AQ130" s="110"/>
      <c r="AR130" s="109"/>
      <c r="AS130" s="109"/>
      <c r="AT130" s="109"/>
      <c r="AU130" s="109"/>
      <c r="AV130" s="109"/>
      <c r="AW130" s="109"/>
      <c r="AX130" s="109"/>
      <c r="AY130" s="109"/>
      <c r="AZ130" s="109"/>
    </row>
    <row r="131" spans="1:52" s="15" customFormat="1" ht="18" customHeight="1" thickBot="1" x14ac:dyDescent="0.3">
      <c r="K131" s="205"/>
      <c r="O131" s="109"/>
      <c r="P131" s="183"/>
      <c r="Q131" s="110"/>
      <c r="R131" s="110"/>
      <c r="S131" s="102"/>
      <c r="T131" s="102"/>
      <c r="U131" s="102"/>
      <c r="V131" s="102"/>
      <c r="W131" s="110"/>
      <c r="X131" s="110"/>
      <c r="Y131" s="110"/>
      <c r="Z131" s="110"/>
      <c r="AA131" s="110"/>
      <c r="AB131" s="102"/>
      <c r="AC131" s="102"/>
      <c r="AD131" s="102"/>
      <c r="AE131" s="102"/>
      <c r="AF131" s="110"/>
      <c r="AG131" s="110"/>
      <c r="AH131" s="110"/>
      <c r="AI131" s="110"/>
      <c r="AJ131" s="110"/>
      <c r="AK131" s="110"/>
      <c r="AL131" s="110"/>
      <c r="AM131" s="110"/>
      <c r="AN131" s="110"/>
      <c r="AO131" s="110"/>
      <c r="AP131" s="110"/>
      <c r="AQ131" s="110"/>
      <c r="AR131" s="109"/>
      <c r="AS131" s="109"/>
      <c r="AT131" s="109"/>
      <c r="AU131" s="109"/>
      <c r="AV131" s="109"/>
      <c r="AW131" s="109"/>
      <c r="AX131" s="109"/>
      <c r="AY131" s="109"/>
      <c r="AZ131" s="109"/>
    </row>
    <row r="132" spans="1:52" ht="39" customHeight="1" thickBot="1" x14ac:dyDescent="0.3">
      <c r="A132" s="503" t="str">
        <f>'Приложение 1 (ОТЧЕТНЫЙ ПЕРИОД) '!A289:N289</f>
        <v>ИНЫЕ РАСХОДЫ МУНИЦИПАЛЬНЫХ ОБРАЗОВАНИЙ</v>
      </c>
      <c r="B132" s="504"/>
      <c r="C132" s="504"/>
      <c r="D132" s="504"/>
      <c r="E132" s="504"/>
      <c r="F132" s="504"/>
      <c r="G132" s="504"/>
      <c r="H132" s="504"/>
      <c r="I132" s="504"/>
      <c r="J132" s="504"/>
      <c r="K132" s="504"/>
      <c r="L132" s="504"/>
      <c r="M132" s="504"/>
      <c r="N132" s="505"/>
    </row>
    <row r="133" spans="1:52" s="13" customFormat="1" ht="7.5" customHeight="1" thickBot="1" x14ac:dyDescent="0.3">
      <c r="A133" s="29"/>
      <c r="B133" s="29"/>
      <c r="C133" s="29"/>
      <c r="D133" s="29"/>
      <c r="E133" s="29"/>
      <c r="F133" s="29"/>
      <c r="G133" s="29"/>
      <c r="H133" s="29"/>
      <c r="I133" s="29"/>
      <c r="J133" s="29"/>
      <c r="K133" s="206"/>
      <c r="L133" s="29"/>
      <c r="M133" s="29"/>
      <c r="N133" s="29"/>
      <c r="O133" s="117"/>
      <c r="P133" s="183"/>
      <c r="Q133" s="118"/>
      <c r="R133" s="118"/>
      <c r="S133" s="105"/>
      <c r="T133" s="105"/>
      <c r="U133" s="105"/>
      <c r="V133" s="105"/>
      <c r="W133" s="118"/>
      <c r="X133" s="118"/>
      <c r="Y133" s="118"/>
      <c r="Z133" s="118"/>
      <c r="AA133" s="118"/>
      <c r="AB133" s="105"/>
      <c r="AC133" s="105"/>
      <c r="AD133" s="105"/>
      <c r="AE133" s="105"/>
      <c r="AF133" s="118"/>
      <c r="AG133" s="118"/>
      <c r="AH133" s="118"/>
      <c r="AI133" s="118"/>
      <c r="AJ133" s="118"/>
      <c r="AK133" s="118"/>
      <c r="AL133" s="118"/>
      <c r="AM133" s="118"/>
      <c r="AN133" s="118"/>
      <c r="AO133" s="118"/>
      <c r="AP133" s="118"/>
      <c r="AQ133" s="118"/>
      <c r="AR133" s="117"/>
      <c r="AS133" s="117"/>
      <c r="AT133" s="117"/>
      <c r="AU133" s="117"/>
      <c r="AV133" s="117"/>
      <c r="AW133" s="117"/>
      <c r="AX133" s="117"/>
      <c r="AY133" s="117"/>
      <c r="AZ133" s="117"/>
    </row>
    <row r="134" spans="1:52" s="18" customFormat="1" ht="22.5" customHeight="1" x14ac:dyDescent="0.3">
      <c r="A134" s="426"/>
      <c r="B134" s="406" t="s">
        <v>29</v>
      </c>
      <c r="C134" s="423"/>
      <c r="D134" s="33" t="s">
        <v>6</v>
      </c>
      <c r="E134" s="38">
        <f>'Приложение 1 (ОТЧЕТНЫЙ ПЕРИОД) '!E291</f>
        <v>6.5446559999999998</v>
      </c>
      <c r="F134" s="38">
        <f>'Приложение 1 (ОТЧЕТНЫЙ ПЕРИОД) '!F291</f>
        <v>6.5446559999999998</v>
      </c>
      <c r="G134" s="38">
        <f>'Приложение 1 (ОТЧЕТНЫЙ ПЕРИОД) '!G291</f>
        <v>6.5446559999999998</v>
      </c>
      <c r="H134" s="38">
        <f>'Приложение 1 (ОТЧЕТНЫЙ ПЕРИОД) '!H291</f>
        <v>0.46465600000000001</v>
      </c>
      <c r="I134" s="38">
        <f>'Приложение 1 (ОТЧЕТНЫЙ ПЕРИОД) '!I291</f>
        <v>0.46152100000000001</v>
      </c>
      <c r="J134" s="447"/>
      <c r="K134" s="220">
        <f>'Приложение 1 (ОТЧЕТНЫЙ ПЕРИОД) '!K291</f>
        <v>0.57799999999999996</v>
      </c>
      <c r="L134" s="38">
        <f>'Приложение 1 (ОТЧЕТНЫЙ ПЕРИОД) '!L291</f>
        <v>0.4879</v>
      </c>
      <c r="M134" s="38">
        <f>'Приложение 1 (ОТЧЕТНЫЙ ПЕРИОД) '!M291</f>
        <v>0</v>
      </c>
      <c r="N134" s="39">
        <f>'Приложение 1 (ОТЧЕТНЫЙ ПЕРИОД) '!N291</f>
        <v>8.5367329999999999</v>
      </c>
      <c r="O134" s="119"/>
      <c r="P134" s="183"/>
      <c r="Q134" s="120"/>
      <c r="R134" s="500" t="str">
        <f>B134</f>
        <v>Всего субсидий из бюджета на инвестиционные цели вне национальных проектов</v>
      </c>
      <c r="S134" s="423" t="str">
        <f>D134</f>
        <v>Всего</v>
      </c>
      <c r="T134" s="66">
        <f>E134</f>
        <v>6.5446559999999998</v>
      </c>
      <c r="U134" s="66">
        <f t="shared" ref="U134:V134" si="36">F134</f>
        <v>6.5446559999999998</v>
      </c>
      <c r="V134" s="66">
        <f t="shared" si="36"/>
        <v>6.5446559999999998</v>
      </c>
      <c r="W134" s="66">
        <f>F134/E134%</f>
        <v>100</v>
      </c>
      <c r="X134" s="131">
        <f>G134/F134%</f>
        <v>100</v>
      </c>
      <c r="Y134" s="247">
        <f>V134/T134%</f>
        <v>100</v>
      </c>
      <c r="Z134" s="120"/>
      <c r="AH134" s="120"/>
      <c r="AI134" s="120"/>
      <c r="AJ134" s="120"/>
      <c r="AK134" s="120"/>
      <c r="AL134" s="120"/>
      <c r="AM134" s="120"/>
      <c r="AN134" s="120"/>
      <c r="AO134" s="120"/>
      <c r="AP134" s="120"/>
      <c r="AQ134" s="120"/>
      <c r="AR134" s="119"/>
      <c r="AS134" s="119"/>
      <c r="AT134" s="119"/>
      <c r="AU134" s="119"/>
      <c r="AV134" s="119"/>
      <c r="AW134" s="119"/>
      <c r="AX134" s="119"/>
      <c r="AY134" s="119"/>
      <c r="AZ134" s="119"/>
    </row>
    <row r="135" spans="1:52" s="18" customFormat="1" ht="22.5" customHeight="1" x14ac:dyDescent="0.3">
      <c r="A135" s="427"/>
      <c r="B135" s="407"/>
      <c r="C135" s="424"/>
      <c r="D135" s="28" t="s">
        <v>15</v>
      </c>
      <c r="E135" s="45">
        <f>'Приложение 1 (ОТЧЕТНЫЙ ПЕРИОД) '!E292</f>
        <v>0.42499999999999999</v>
      </c>
      <c r="F135" s="45">
        <f>'Приложение 1 (ОТЧЕТНЫЙ ПЕРИОД) '!F292</f>
        <v>0.42499999999999999</v>
      </c>
      <c r="G135" s="45">
        <f>'Приложение 1 (ОТЧЕТНЫЙ ПЕРИОД) '!G292</f>
        <v>0.42499999999999999</v>
      </c>
      <c r="H135" s="45">
        <f>'Приложение 1 (ОТЧЕТНЫЙ ПЕРИОД) '!H292</f>
        <v>0.40500000000000003</v>
      </c>
      <c r="I135" s="45">
        <f>'Приложение 1 (ОТЧЕТНЫЙ ПЕРИОД) '!I292</f>
        <v>0.40200000000000002</v>
      </c>
      <c r="J135" s="448"/>
      <c r="K135" s="221">
        <f>'Приложение 1 (ОТЧЕТНЫЙ ПЕРИОД) '!K292</f>
        <v>0.41499999999999998</v>
      </c>
      <c r="L135" s="45">
        <f>'Приложение 1 (ОТЧЕТНЫЙ ПЕРИОД) '!L292</f>
        <v>0.42499999999999999</v>
      </c>
      <c r="M135" s="45">
        <f>'Приложение 1 (ОТЧЕТНЫЙ ПЕРИОД) '!M292</f>
        <v>0</v>
      </c>
      <c r="N135" s="60">
        <f>'Приложение 1 (ОТЧЕТНЫЙ ПЕРИОД) '!N292</f>
        <v>2.0720000000000001</v>
      </c>
      <c r="O135" s="119"/>
      <c r="P135" s="183"/>
      <c r="Q135" s="120"/>
      <c r="R135" s="501"/>
      <c r="S135" s="424"/>
      <c r="T135" s="127"/>
      <c r="U135" s="127"/>
      <c r="V135" s="127"/>
      <c r="W135" s="123"/>
      <c r="X135" s="124"/>
      <c r="Y135" s="120"/>
      <c r="Z135" s="120"/>
      <c r="AH135" s="120"/>
      <c r="AI135" s="120"/>
      <c r="AJ135" s="120"/>
      <c r="AK135" s="120"/>
      <c r="AL135" s="120"/>
      <c r="AM135" s="120"/>
      <c r="AN135" s="120"/>
      <c r="AO135" s="120"/>
      <c r="AP135" s="120"/>
      <c r="AQ135" s="120"/>
      <c r="AR135" s="119"/>
      <c r="AS135" s="119"/>
      <c r="AT135" s="119"/>
      <c r="AU135" s="119"/>
      <c r="AV135" s="119"/>
      <c r="AW135" s="119"/>
      <c r="AX135" s="119"/>
      <c r="AY135" s="119"/>
      <c r="AZ135" s="119"/>
    </row>
    <row r="136" spans="1:52" s="18" customFormat="1" ht="22.5" customHeight="1" x14ac:dyDescent="0.3">
      <c r="A136" s="427"/>
      <c r="B136" s="407"/>
      <c r="C136" s="424"/>
      <c r="D136" s="28" t="s">
        <v>7</v>
      </c>
      <c r="E136" s="45">
        <f>'Приложение 1 (ОТЧЕТНЫЙ ПЕРИОД) '!E293</f>
        <v>6.0549999999999997</v>
      </c>
      <c r="F136" s="45">
        <f>'Приложение 1 (ОТЧЕТНЫЙ ПЕРИОД) '!F293</f>
        <v>6.0549999999999997</v>
      </c>
      <c r="G136" s="45">
        <f>'Приложение 1 (ОТЧЕТНЫЙ ПЕРИОД) '!G293</f>
        <v>6.0549999999999997</v>
      </c>
      <c r="H136" s="45">
        <f>'Приложение 1 (ОТЧЕТНЫЙ ПЕРИОД) '!H293</f>
        <v>5.5E-2</v>
      </c>
      <c r="I136" s="45">
        <f>'Приложение 1 (ОТЧЕТНЫЙ ПЕРИОД) '!I293</f>
        <v>5.4899999999999997E-2</v>
      </c>
      <c r="J136" s="448"/>
      <c r="K136" s="221">
        <f>'Приложение 1 (ОТЧЕТНЫЙ ПЕРИОД) '!K293</f>
        <v>5.6000000000000001E-2</v>
      </c>
      <c r="L136" s="45">
        <f>'Приложение 1 (ОТЧЕТНЫЙ ПЕРИОД) '!L293</f>
        <v>5.8000000000000003E-2</v>
      </c>
      <c r="M136" s="45">
        <f>'Приложение 1 (ОТЧЕТНЫЙ ПЕРИОД) '!M293</f>
        <v>0</v>
      </c>
      <c r="N136" s="60">
        <f>'Приложение 1 (ОТЧЕТНЫЙ ПЕРИОД) '!N293</f>
        <v>6.2788999999999993</v>
      </c>
      <c r="O136" s="119"/>
      <c r="P136" s="183"/>
      <c r="Q136" s="120"/>
      <c r="R136" s="501"/>
      <c r="S136" s="424"/>
      <c r="T136" s="127"/>
      <c r="U136" s="127"/>
      <c r="V136" s="127"/>
      <c r="W136" s="123"/>
      <c r="X136" s="124"/>
      <c r="Y136" s="120"/>
      <c r="Z136" s="120"/>
      <c r="AH136" s="120"/>
      <c r="AI136" s="120"/>
      <c r="AJ136" s="120"/>
      <c r="AK136" s="120"/>
      <c r="AL136" s="120"/>
      <c r="AM136" s="120"/>
      <c r="AN136" s="120"/>
      <c r="AO136" s="120"/>
      <c r="AP136" s="120"/>
      <c r="AQ136" s="120"/>
      <c r="AR136" s="119"/>
      <c r="AS136" s="119"/>
      <c r="AT136" s="119"/>
      <c r="AU136" s="119"/>
      <c r="AV136" s="119"/>
      <c r="AW136" s="119"/>
      <c r="AX136" s="119"/>
      <c r="AY136" s="119"/>
      <c r="AZ136" s="119"/>
    </row>
    <row r="137" spans="1:52" s="18" customFormat="1" ht="22.5" customHeight="1" thickBot="1" x14ac:dyDescent="0.35">
      <c r="A137" s="428"/>
      <c r="B137" s="408"/>
      <c r="C137" s="425"/>
      <c r="D137" s="286" t="s">
        <v>8</v>
      </c>
      <c r="E137" s="287">
        <f>'Приложение 1 (ОТЧЕТНЫЙ ПЕРИОД) '!E294</f>
        <v>6.4655999999999991E-2</v>
      </c>
      <c r="F137" s="287">
        <f>'Приложение 1 (ОТЧЕТНЫЙ ПЕРИОД) '!F294</f>
        <v>6.4655999999999991E-2</v>
      </c>
      <c r="G137" s="287">
        <f>'Приложение 1 (ОТЧЕТНЫЙ ПЕРИОД) '!G294</f>
        <v>6.4655999999999991E-2</v>
      </c>
      <c r="H137" s="287">
        <f>'Приложение 1 (ОТЧЕТНЫЙ ПЕРИОД) '!H294</f>
        <v>4.6560000000000004E-3</v>
      </c>
      <c r="I137" s="287">
        <f>'Приложение 1 (ОТЧЕТНЫЙ ПЕРИОД) '!I294</f>
        <v>4.6210000000000001E-3</v>
      </c>
      <c r="J137" s="449"/>
      <c r="K137" s="310">
        <f>'Приложение 1 (ОТЧЕТНЫЙ ПЕРИОД) '!K294</f>
        <v>0.107</v>
      </c>
      <c r="L137" s="287">
        <f>'Приложение 1 (ОТЧЕТНЫЙ ПЕРИОД) '!L294</f>
        <v>4.8999999999999998E-3</v>
      </c>
      <c r="M137" s="287">
        <f>'Приложение 1 (ОТЧЕТНЫЙ ПЕРИОД) '!M294</f>
        <v>0</v>
      </c>
      <c r="N137" s="291">
        <f>'Приложение 1 (ОТЧЕТНЫЙ ПЕРИОД) '!N294</f>
        <v>0.18583299999999997</v>
      </c>
      <c r="O137" s="119"/>
      <c r="P137" s="183"/>
      <c r="Q137" s="120"/>
      <c r="R137" s="502"/>
      <c r="S137" s="425"/>
      <c r="T137" s="128"/>
      <c r="U137" s="128"/>
      <c r="V137" s="128"/>
      <c r="W137" s="125"/>
      <c r="X137" s="126"/>
      <c r="Y137" s="120"/>
      <c r="Z137" s="120"/>
      <c r="AH137" s="120"/>
      <c r="AI137" s="120"/>
      <c r="AJ137" s="120"/>
      <c r="AK137" s="120"/>
      <c r="AL137" s="120"/>
      <c r="AM137" s="120"/>
      <c r="AN137" s="120"/>
      <c r="AO137" s="120"/>
      <c r="AP137" s="120"/>
      <c r="AQ137" s="120"/>
      <c r="AR137" s="119"/>
      <c r="AS137" s="119"/>
      <c r="AT137" s="119"/>
      <c r="AU137" s="119"/>
      <c r="AV137" s="119"/>
      <c r="AW137" s="119"/>
      <c r="AX137" s="119"/>
      <c r="AY137" s="119"/>
      <c r="AZ137" s="119"/>
    </row>
    <row r="138" spans="1:52" ht="23.25" x14ac:dyDescent="0.35">
      <c r="C138" s="63"/>
      <c r="D138" s="64" t="s">
        <v>56</v>
      </c>
      <c r="E138" s="65">
        <f>E135+E136+E137</f>
        <v>6.5446559999999998</v>
      </c>
      <c r="F138" s="65">
        <f>F135+F136+F137</f>
        <v>6.5446559999999998</v>
      </c>
      <c r="G138" s="65">
        <f>G135+G136+G137</f>
        <v>6.5446559999999998</v>
      </c>
      <c r="H138" s="65">
        <f>H135+H136+H137</f>
        <v>0.46465600000000001</v>
      </c>
      <c r="I138" s="65">
        <f>I135+I136+I137</f>
        <v>0.46152100000000001</v>
      </c>
      <c r="J138" s="65"/>
      <c r="K138" s="218">
        <f>K135+K136+K137</f>
        <v>0.57799999999999996</v>
      </c>
      <c r="L138" s="65">
        <f>L135+L136+L137</f>
        <v>0.4879</v>
      </c>
      <c r="M138" s="65">
        <f>M135+M136+M137</f>
        <v>0</v>
      </c>
      <c r="N138" s="65">
        <f>N135+N136+N137</f>
        <v>8.5367329999999999</v>
      </c>
      <c r="O138" s="114"/>
      <c r="P138" s="187">
        <f>SUM(E138:O138)</f>
        <v>30.162778000000003</v>
      </c>
    </row>
    <row r="139" spans="1:52" ht="23.25" x14ac:dyDescent="0.35">
      <c r="D139" s="62" t="s">
        <v>56</v>
      </c>
      <c r="E139" s="61">
        <f>E138-E134</f>
        <v>0</v>
      </c>
      <c r="F139" s="61">
        <f>F138-F134</f>
        <v>0</v>
      </c>
      <c r="G139" s="61">
        <f>G138-G134</f>
        <v>0</v>
      </c>
      <c r="H139" s="61">
        <f>H138-H134</f>
        <v>0</v>
      </c>
      <c r="I139" s="61">
        <f>I138-I134</f>
        <v>0</v>
      </c>
      <c r="J139" s="61"/>
      <c r="K139" s="219">
        <f>K138-K134</f>
        <v>0</v>
      </c>
      <c r="L139" s="61">
        <f>L138-L134</f>
        <v>0</v>
      </c>
      <c r="M139" s="61">
        <f>M138-M134</f>
        <v>0</v>
      </c>
      <c r="N139" s="61">
        <f>N138-N134</f>
        <v>0</v>
      </c>
      <c r="P139" s="186">
        <f>SUM(E139:O139)</f>
        <v>0</v>
      </c>
    </row>
    <row r="140" spans="1:52" x14ac:dyDescent="0.3">
      <c r="R140" s="191"/>
      <c r="S140" s="192"/>
      <c r="T140" s="192"/>
      <c r="U140" s="192"/>
      <c r="V140" s="192"/>
      <c r="W140" s="191"/>
      <c r="X140" s="191"/>
    </row>
    <row r="141" spans="1:52" ht="30.75" x14ac:dyDescent="0.3">
      <c r="R141" s="193" t="s">
        <v>63</v>
      </c>
      <c r="S141" s="192"/>
      <c r="T141" s="192"/>
      <c r="U141" s="192"/>
      <c r="V141" s="192"/>
      <c r="W141" s="191"/>
      <c r="X141" s="191"/>
    </row>
    <row r="143" spans="1:52" ht="30" x14ac:dyDescent="0.3">
      <c r="Y143" s="313" t="s">
        <v>62</v>
      </c>
    </row>
    <row r="144" spans="1:52" ht="57" customHeight="1" thickBot="1" x14ac:dyDescent="0.35">
      <c r="R144" s="148" t="str">
        <f>R3</f>
        <v>Текущее исполнение показателей, %, 2021 год</v>
      </c>
      <c r="W144" s="108"/>
      <c r="X144" s="108"/>
      <c r="Y144" s="251" t="s">
        <v>65</v>
      </c>
    </row>
    <row r="145" spans="18:27" ht="219" customHeight="1" thickBot="1" x14ac:dyDescent="0.35">
      <c r="R145" s="121" t="str">
        <f>R4</f>
        <v>городской округ (муниципальный р-н)</v>
      </c>
      <c r="S145" s="122" t="str">
        <f>S4</f>
        <v>Вид бюджета</v>
      </c>
      <c r="T145" s="122" t="str">
        <f t="shared" ref="T145:Y145" si="37">T4</f>
        <v>2021 г. 
(план в соответствии с бюджетом)</v>
      </c>
      <c r="U145" s="122" t="str">
        <f t="shared" si="37"/>
        <v>сумма подписанного контракта по мероприятию</v>
      </c>
      <c r="V145" s="163" t="str">
        <f t="shared" si="37"/>
        <v>профинанси-ровано (кассовый расход) /исполнение 
на 27.12.2021</v>
      </c>
      <c r="W145" s="122" t="str">
        <f t="shared" si="37"/>
        <v>%,  подписанного контракта по мероприятию от запланированного, (законтрактовано)</v>
      </c>
      <c r="X145" s="122" t="str">
        <f t="shared" si="37"/>
        <v xml:space="preserve">%, профинансировано (кассовый расход) /исполнение (от закантрактованного) 
</v>
      </c>
      <c r="Y145" s="252" t="str">
        <f t="shared" si="37"/>
        <v>%,  профинансировано (кассовый расход)/исполнение от ПЛАНА</v>
      </c>
    </row>
    <row r="146" spans="18:27" ht="33" x14ac:dyDescent="0.3">
      <c r="R146" s="494" t="str">
        <f>R5</f>
        <v xml:space="preserve">ВСЕГО </v>
      </c>
      <c r="S146" s="256" t="str">
        <f>S5</f>
        <v>Всего</v>
      </c>
      <c r="T146" s="257">
        <f t="shared" ref="T146:Y146" si="38">T5</f>
        <v>253.427199</v>
      </c>
      <c r="U146" s="257">
        <f t="shared" si="38"/>
        <v>253.427199</v>
      </c>
      <c r="V146" s="257">
        <f t="shared" si="38"/>
        <v>253.427199</v>
      </c>
      <c r="W146" s="257">
        <f t="shared" si="38"/>
        <v>100</v>
      </c>
      <c r="X146" s="257">
        <f t="shared" si="38"/>
        <v>100</v>
      </c>
      <c r="Y146" s="272">
        <f t="shared" si="38"/>
        <v>100</v>
      </c>
      <c r="Z146" s="269" t="s">
        <v>72</v>
      </c>
    </row>
    <row r="147" spans="18:27" ht="30.75" x14ac:dyDescent="0.3">
      <c r="R147" s="495"/>
      <c r="S147" s="258"/>
      <c r="T147" s="259"/>
      <c r="U147" s="259"/>
      <c r="V147" s="259"/>
      <c r="W147" s="260"/>
      <c r="X147" s="261"/>
      <c r="Y147" s="273"/>
    </row>
    <row r="148" spans="18:27" ht="30.75" x14ac:dyDescent="0.3">
      <c r="R148" s="495"/>
      <c r="S148" s="258"/>
      <c r="T148" s="259"/>
      <c r="U148" s="259"/>
      <c r="V148" s="259"/>
      <c r="W148" s="260"/>
      <c r="X148" s="261"/>
      <c r="Y148" s="273"/>
    </row>
    <row r="149" spans="18:27" ht="31.5" thickBot="1" x14ac:dyDescent="0.35">
      <c r="R149" s="496"/>
      <c r="S149" s="262"/>
      <c r="T149" s="263"/>
      <c r="U149" s="263"/>
      <c r="V149" s="263"/>
      <c r="W149" s="264"/>
      <c r="X149" s="265"/>
      <c r="Y149" s="273"/>
    </row>
    <row r="150" spans="18:27" ht="65.25" customHeight="1" x14ac:dyDescent="0.3">
      <c r="R150" s="469" t="str">
        <f>R18</f>
        <v xml:space="preserve">Всего по мероприятиям 
национальных проектов  </v>
      </c>
      <c r="S150" s="222" t="str">
        <f>S18</f>
        <v>Всего</v>
      </c>
      <c r="T150" s="229">
        <f t="shared" ref="T150:X150" si="39">T18</f>
        <v>246.88254300000003</v>
      </c>
      <c r="U150" s="229">
        <f t="shared" si="39"/>
        <v>246.88254300000003</v>
      </c>
      <c r="V150" s="229">
        <f t="shared" si="39"/>
        <v>246.88254300000003</v>
      </c>
      <c r="W150" s="229">
        <f t="shared" si="39"/>
        <v>100</v>
      </c>
      <c r="X150" s="229">
        <f t="shared" si="39"/>
        <v>100</v>
      </c>
      <c r="Y150" s="274">
        <f t="shared" ref="Y150" si="40">Y18</f>
        <v>100</v>
      </c>
      <c r="Z150" s="271" t="s">
        <v>77</v>
      </c>
      <c r="AA150" s="270"/>
    </row>
    <row r="151" spans="18:27" ht="30" x14ac:dyDescent="0.3">
      <c r="R151" s="470"/>
      <c r="S151" s="127"/>
      <c r="T151" s="223"/>
      <c r="U151" s="254"/>
      <c r="V151" s="254"/>
      <c r="W151" s="255"/>
      <c r="X151" s="253"/>
      <c r="Y151" s="275" t="s">
        <v>65</v>
      </c>
    </row>
    <row r="152" spans="18:27" ht="30.75" x14ac:dyDescent="0.3">
      <c r="R152" s="470"/>
      <c r="S152" s="127"/>
      <c r="T152" s="223"/>
      <c r="U152" s="223"/>
      <c r="V152" s="223"/>
      <c r="W152" s="224"/>
      <c r="X152" s="225"/>
      <c r="Y152" s="268"/>
    </row>
    <row r="153" spans="18:27" ht="31.5" thickBot="1" x14ac:dyDescent="0.35">
      <c r="R153" s="471"/>
      <c r="S153" s="128"/>
      <c r="T153" s="226"/>
      <c r="U153" s="226"/>
      <c r="V153" s="226"/>
      <c r="W153" s="227"/>
      <c r="X153" s="228"/>
      <c r="Y153" s="268"/>
    </row>
    <row r="154" spans="18:27" ht="30" x14ac:dyDescent="0.3">
      <c r="R154" s="497" t="str">
        <f t="shared" ref="R154:X154" si="41">R36</f>
        <v>ДЕМОГРАФИЯ</v>
      </c>
      <c r="S154" s="129" t="str">
        <f t="shared" si="41"/>
        <v>Всего</v>
      </c>
      <c r="T154" s="230">
        <f t="shared" si="41"/>
        <v>0</v>
      </c>
      <c r="U154" s="230">
        <f t="shared" si="41"/>
        <v>0</v>
      </c>
      <c r="V154" s="230">
        <f t="shared" si="41"/>
        <v>0</v>
      </c>
      <c r="W154" s="230" t="e">
        <f t="shared" si="41"/>
        <v>#DIV/0!</v>
      </c>
      <c r="X154" s="230" t="e">
        <f t="shared" si="41"/>
        <v>#DIV/0!</v>
      </c>
      <c r="Y154" s="276" t="e">
        <f t="shared" ref="Y154" si="42">Y36</f>
        <v>#DIV/0!</v>
      </c>
    </row>
    <row r="155" spans="18:27" ht="30" x14ac:dyDescent="0.3">
      <c r="R155" s="498"/>
      <c r="S155" s="127"/>
      <c r="T155" s="223"/>
      <c r="U155" s="223"/>
      <c r="V155" s="223"/>
      <c r="W155" s="224"/>
      <c r="X155" s="225"/>
      <c r="Y155" s="277"/>
    </row>
    <row r="156" spans="18:27" ht="30" x14ac:dyDescent="0.3">
      <c r="R156" s="498"/>
      <c r="S156" s="127"/>
      <c r="T156" s="223"/>
      <c r="U156" s="223"/>
      <c r="V156" s="223"/>
      <c r="W156" s="224"/>
      <c r="X156" s="225"/>
      <c r="Y156" s="277"/>
    </row>
    <row r="157" spans="18:27" ht="30.75" thickBot="1" x14ac:dyDescent="0.35">
      <c r="R157" s="499"/>
      <c r="S157" s="128"/>
      <c r="T157" s="226"/>
      <c r="U157" s="226"/>
      <c r="V157" s="226"/>
      <c r="W157" s="227"/>
      <c r="X157" s="228"/>
      <c r="Y157" s="278"/>
    </row>
    <row r="158" spans="18:27" ht="30" x14ac:dyDescent="0.3">
      <c r="R158" s="497" t="str">
        <f t="shared" ref="R158:X158" si="43">R43</f>
        <v>ЗДРАВООХРАНЕНИЕ</v>
      </c>
      <c r="S158" s="129" t="str">
        <f t="shared" si="43"/>
        <v>Всего</v>
      </c>
      <c r="T158" s="230">
        <f t="shared" si="43"/>
        <v>0</v>
      </c>
      <c r="U158" s="230">
        <f t="shared" si="43"/>
        <v>0</v>
      </c>
      <c r="V158" s="230">
        <f t="shared" si="43"/>
        <v>0</v>
      </c>
      <c r="W158" s="230" t="e">
        <f t="shared" si="43"/>
        <v>#DIV/0!</v>
      </c>
      <c r="X158" s="230" t="e">
        <f t="shared" si="43"/>
        <v>#DIV/0!</v>
      </c>
      <c r="Y158" s="276" t="e">
        <f t="shared" ref="Y158" si="44">Y43</f>
        <v>#DIV/0!</v>
      </c>
    </row>
    <row r="159" spans="18:27" ht="30" x14ac:dyDescent="0.3">
      <c r="R159" s="498"/>
      <c r="S159" s="127"/>
      <c r="T159" s="223"/>
      <c r="U159" s="223"/>
      <c r="V159" s="223"/>
      <c r="W159" s="224"/>
      <c r="X159" s="225"/>
      <c r="Y159" s="277"/>
    </row>
    <row r="160" spans="18:27" ht="30" x14ac:dyDescent="0.3">
      <c r="R160" s="498"/>
      <c r="S160" s="127"/>
      <c r="T160" s="223"/>
      <c r="U160" s="223"/>
      <c r="V160" s="223"/>
      <c r="W160" s="224"/>
      <c r="X160" s="225"/>
      <c r="Y160" s="277"/>
    </row>
    <row r="161" spans="18:25" ht="30.75" thickBot="1" x14ac:dyDescent="0.35">
      <c r="R161" s="499"/>
      <c r="S161" s="128"/>
      <c r="T161" s="226"/>
      <c r="U161" s="226"/>
      <c r="V161" s="226"/>
      <c r="W161" s="227"/>
      <c r="X161" s="228"/>
      <c r="Y161" s="278"/>
    </row>
    <row r="162" spans="18:25" ht="30" x14ac:dyDescent="0.3">
      <c r="R162" s="497" t="str">
        <f t="shared" ref="R162:X162" si="45">R61</f>
        <v>ОБРАЗОВАНИЕ</v>
      </c>
      <c r="S162" s="129" t="str">
        <f t="shared" si="45"/>
        <v>Всего</v>
      </c>
      <c r="T162" s="230">
        <f t="shared" si="45"/>
        <v>5.3100299999999994</v>
      </c>
      <c r="U162" s="230">
        <f t="shared" si="45"/>
        <v>5.3100299999999994</v>
      </c>
      <c r="V162" s="230">
        <f t="shared" si="45"/>
        <v>5.3100299999999994</v>
      </c>
      <c r="W162" s="230">
        <f t="shared" si="45"/>
        <v>100</v>
      </c>
      <c r="X162" s="230">
        <f t="shared" si="45"/>
        <v>100</v>
      </c>
      <c r="Y162" s="276">
        <f t="shared" ref="Y162" si="46">Y61</f>
        <v>100</v>
      </c>
    </row>
    <row r="163" spans="18:25" ht="30" x14ac:dyDescent="0.3">
      <c r="R163" s="498"/>
      <c r="S163" s="127"/>
      <c r="T163" s="223"/>
      <c r="U163" s="223"/>
      <c r="V163" s="223"/>
      <c r="W163" s="224"/>
      <c r="X163" s="225"/>
      <c r="Y163" s="277"/>
    </row>
    <row r="164" spans="18:25" ht="30" x14ac:dyDescent="0.3">
      <c r="R164" s="498"/>
      <c r="S164" s="127"/>
      <c r="T164" s="223"/>
      <c r="U164" s="223"/>
      <c r="V164" s="223"/>
      <c r="W164" s="224"/>
      <c r="X164" s="225"/>
      <c r="Y164" s="277"/>
    </row>
    <row r="165" spans="18:25" ht="30.75" thickBot="1" x14ac:dyDescent="0.35">
      <c r="R165" s="499"/>
      <c r="S165" s="128"/>
      <c r="T165" s="226"/>
      <c r="U165" s="226"/>
      <c r="V165" s="226"/>
      <c r="W165" s="227"/>
      <c r="X165" s="228"/>
      <c r="Y165" s="278"/>
    </row>
    <row r="166" spans="18:25" ht="30" x14ac:dyDescent="0.3">
      <c r="R166" s="497" t="str">
        <f t="shared" ref="R166:X166" si="47">R68</f>
        <v>ЖИЛЬЕ И ГОРОДСКАЯ СРЕДА</v>
      </c>
      <c r="S166" s="129" t="str">
        <f t="shared" si="47"/>
        <v>Всего</v>
      </c>
      <c r="T166" s="230">
        <f t="shared" si="47"/>
        <v>167.638645</v>
      </c>
      <c r="U166" s="230">
        <f t="shared" si="47"/>
        <v>167.638645</v>
      </c>
      <c r="V166" s="230">
        <f t="shared" si="47"/>
        <v>167.638645</v>
      </c>
      <c r="W166" s="230">
        <f t="shared" si="47"/>
        <v>100</v>
      </c>
      <c r="X166" s="230">
        <f t="shared" si="47"/>
        <v>100</v>
      </c>
      <c r="Y166" s="276">
        <f t="shared" ref="Y166" si="48">Y68</f>
        <v>100</v>
      </c>
    </row>
    <row r="167" spans="18:25" ht="30" x14ac:dyDescent="0.3">
      <c r="R167" s="498"/>
      <c r="S167" s="127"/>
      <c r="T167" s="223"/>
      <c r="U167" s="223"/>
      <c r="V167" s="223"/>
      <c r="W167" s="224"/>
      <c r="X167" s="225"/>
      <c r="Y167" s="277"/>
    </row>
    <row r="168" spans="18:25" ht="30" x14ac:dyDescent="0.3">
      <c r="R168" s="498"/>
      <c r="S168" s="127"/>
      <c r="T168" s="223"/>
      <c r="U168" s="223"/>
      <c r="V168" s="223"/>
      <c r="W168" s="224"/>
      <c r="X168" s="225"/>
      <c r="Y168" s="277"/>
    </row>
    <row r="169" spans="18:25" ht="30.75" thickBot="1" x14ac:dyDescent="0.35">
      <c r="R169" s="499"/>
      <c r="S169" s="128"/>
      <c r="T169" s="226"/>
      <c r="U169" s="226"/>
      <c r="V169" s="226"/>
      <c r="W169" s="227"/>
      <c r="X169" s="228"/>
      <c r="Y169" s="278"/>
    </row>
    <row r="170" spans="18:25" ht="30" x14ac:dyDescent="0.3">
      <c r="R170" s="497" t="str">
        <f t="shared" ref="R170:X170" si="49">R75</f>
        <v>ЭКОЛОГИЯ</v>
      </c>
      <c r="S170" s="129" t="str">
        <f t="shared" si="49"/>
        <v>Всего</v>
      </c>
      <c r="T170" s="230">
        <f t="shared" si="49"/>
        <v>0</v>
      </c>
      <c r="U170" s="230">
        <f t="shared" si="49"/>
        <v>0</v>
      </c>
      <c r="V170" s="230">
        <f t="shared" si="49"/>
        <v>0</v>
      </c>
      <c r="W170" s="230" t="e">
        <f t="shared" si="49"/>
        <v>#DIV/0!</v>
      </c>
      <c r="X170" s="230" t="e">
        <f t="shared" si="49"/>
        <v>#DIV/0!</v>
      </c>
      <c r="Y170" s="276" t="e">
        <f t="shared" ref="Y170" si="50">Y75</f>
        <v>#DIV/0!</v>
      </c>
    </row>
    <row r="171" spans="18:25" ht="30" x14ac:dyDescent="0.3">
      <c r="R171" s="498"/>
      <c r="S171" s="127"/>
      <c r="T171" s="223"/>
      <c r="U171" s="223"/>
      <c r="V171" s="223"/>
      <c r="W171" s="224"/>
      <c r="X171" s="225"/>
      <c r="Y171" s="277"/>
    </row>
    <row r="172" spans="18:25" ht="30" x14ac:dyDescent="0.3">
      <c r="R172" s="498"/>
      <c r="S172" s="127"/>
      <c r="T172" s="223"/>
      <c r="U172" s="223"/>
      <c r="V172" s="223"/>
      <c r="W172" s="224"/>
      <c r="X172" s="225"/>
      <c r="Y172" s="277"/>
    </row>
    <row r="173" spans="18:25" ht="30.75" thickBot="1" x14ac:dyDescent="0.35">
      <c r="R173" s="499"/>
      <c r="S173" s="128"/>
      <c r="T173" s="226"/>
      <c r="U173" s="226"/>
      <c r="V173" s="226"/>
      <c r="W173" s="227"/>
      <c r="X173" s="228"/>
      <c r="Y173" s="278"/>
    </row>
    <row r="174" spans="18:25" ht="30" x14ac:dyDescent="0.3">
      <c r="R174" s="497" t="str">
        <f t="shared" ref="R174:X174" si="51">R82</f>
        <v>БЕЗОПАСНЫЕ И КАЧЕСТВЕННЫЕ АВТОМОБИЛЬНЫЕ ДОРОГИ</v>
      </c>
      <c r="S174" s="129" t="str">
        <f t="shared" si="51"/>
        <v>Всего</v>
      </c>
      <c r="T174" s="230">
        <f t="shared" si="51"/>
        <v>61.786580999999984</v>
      </c>
      <c r="U174" s="230">
        <f t="shared" si="51"/>
        <v>61.786580999999984</v>
      </c>
      <c r="V174" s="230">
        <f t="shared" si="51"/>
        <v>61.786580999999984</v>
      </c>
      <c r="W174" s="230">
        <f t="shared" si="51"/>
        <v>100</v>
      </c>
      <c r="X174" s="230">
        <f t="shared" si="51"/>
        <v>100</v>
      </c>
      <c r="Y174" s="276">
        <f t="shared" ref="Y174" si="52">Y82</f>
        <v>100</v>
      </c>
    </row>
    <row r="175" spans="18:25" ht="30" x14ac:dyDescent="0.3">
      <c r="R175" s="498"/>
      <c r="S175" s="127"/>
      <c r="T175" s="223"/>
      <c r="U175" s="223"/>
      <c r="V175" s="223"/>
      <c r="W175" s="224"/>
      <c r="X175" s="225"/>
      <c r="Y175" s="277"/>
    </row>
    <row r="176" spans="18:25" ht="42.75" customHeight="1" x14ac:dyDescent="0.3">
      <c r="R176" s="498"/>
      <c r="S176" s="127"/>
      <c r="T176" s="223"/>
      <c r="U176" s="223"/>
      <c r="V176" s="223"/>
      <c r="W176" s="224"/>
      <c r="X176" s="225"/>
      <c r="Y176" s="277"/>
    </row>
    <row r="177" spans="18:25" ht="30.75" thickBot="1" x14ac:dyDescent="0.35">
      <c r="R177" s="499"/>
      <c r="S177" s="128"/>
      <c r="T177" s="226"/>
      <c r="U177" s="226"/>
      <c r="V177" s="226"/>
      <c r="W177" s="227"/>
      <c r="X177" s="228"/>
      <c r="Y177" s="278"/>
    </row>
    <row r="178" spans="18:25" ht="30" x14ac:dyDescent="0.3">
      <c r="R178" s="497" t="str">
        <f t="shared" ref="R178:X178" si="53">R89</f>
        <v>ПРОИЗВОДИТЕЛЬНОСТЬ ТРУДА</v>
      </c>
      <c r="S178" s="129" t="str">
        <f t="shared" si="53"/>
        <v>Всего</v>
      </c>
      <c r="T178" s="230">
        <f t="shared" si="53"/>
        <v>0</v>
      </c>
      <c r="U178" s="230">
        <f t="shared" si="53"/>
        <v>0</v>
      </c>
      <c r="V178" s="230">
        <f t="shared" si="53"/>
        <v>0</v>
      </c>
      <c r="W178" s="230" t="e">
        <f t="shared" si="53"/>
        <v>#DIV/0!</v>
      </c>
      <c r="X178" s="230" t="e">
        <f t="shared" si="53"/>
        <v>#DIV/0!</v>
      </c>
      <c r="Y178" s="276" t="e">
        <f t="shared" ref="Y178" si="54">Y89</f>
        <v>#DIV/0!</v>
      </c>
    </row>
    <row r="179" spans="18:25" ht="30" x14ac:dyDescent="0.3">
      <c r="R179" s="498"/>
      <c r="S179" s="127"/>
      <c r="T179" s="223"/>
      <c r="U179" s="223"/>
      <c r="V179" s="223"/>
      <c r="W179" s="224"/>
      <c r="X179" s="225"/>
      <c r="Y179" s="277"/>
    </row>
    <row r="180" spans="18:25" ht="30" x14ac:dyDescent="0.3">
      <c r="R180" s="498"/>
      <c r="S180" s="127"/>
      <c r="T180" s="223"/>
      <c r="U180" s="223"/>
      <c r="V180" s="223"/>
      <c r="W180" s="224"/>
      <c r="X180" s="225"/>
      <c r="Y180" s="277"/>
    </row>
    <row r="181" spans="18:25" ht="30.75" thickBot="1" x14ac:dyDescent="0.35">
      <c r="R181" s="499"/>
      <c r="S181" s="128"/>
      <c r="T181" s="226"/>
      <c r="U181" s="226"/>
      <c r="V181" s="226"/>
      <c r="W181" s="227"/>
      <c r="X181" s="228"/>
      <c r="Y181" s="278"/>
    </row>
    <row r="182" spans="18:25" ht="30" x14ac:dyDescent="0.3">
      <c r="R182" s="497" t="str">
        <f t="shared" ref="R182:X182" si="55">R96</f>
        <v>НАУКА</v>
      </c>
      <c r="S182" s="129" t="str">
        <f t="shared" si="55"/>
        <v>Всего</v>
      </c>
      <c r="T182" s="230">
        <f t="shared" si="55"/>
        <v>0</v>
      </c>
      <c r="U182" s="230">
        <f t="shared" si="55"/>
        <v>0</v>
      </c>
      <c r="V182" s="230">
        <f t="shared" si="55"/>
        <v>0</v>
      </c>
      <c r="W182" s="230" t="e">
        <f t="shared" si="55"/>
        <v>#DIV/0!</v>
      </c>
      <c r="X182" s="230" t="e">
        <f t="shared" si="55"/>
        <v>#DIV/0!</v>
      </c>
      <c r="Y182" s="276" t="e">
        <f t="shared" ref="Y182" si="56">Y96</f>
        <v>#DIV/0!</v>
      </c>
    </row>
    <row r="183" spans="18:25" ht="30" x14ac:dyDescent="0.3">
      <c r="R183" s="498"/>
      <c r="S183" s="127"/>
      <c r="T183" s="223"/>
      <c r="U183" s="223"/>
      <c r="V183" s="223"/>
      <c r="W183" s="224"/>
      <c r="X183" s="225"/>
      <c r="Y183" s="277"/>
    </row>
    <row r="184" spans="18:25" ht="30" x14ac:dyDescent="0.3">
      <c r="R184" s="498"/>
      <c r="S184" s="127"/>
      <c r="T184" s="223"/>
      <c r="U184" s="223"/>
      <c r="V184" s="223"/>
      <c r="W184" s="224"/>
      <c r="X184" s="225"/>
      <c r="Y184" s="277"/>
    </row>
    <row r="185" spans="18:25" ht="30.75" thickBot="1" x14ac:dyDescent="0.35">
      <c r="R185" s="499"/>
      <c r="S185" s="128"/>
      <c r="T185" s="226"/>
      <c r="U185" s="226"/>
      <c r="V185" s="226"/>
      <c r="W185" s="227"/>
      <c r="X185" s="228"/>
      <c r="Y185" s="278"/>
    </row>
    <row r="186" spans="18:25" ht="30" x14ac:dyDescent="0.3">
      <c r="R186" s="497" t="str">
        <f t="shared" ref="R186:X186" si="57">R103</f>
        <v>ЦИФРОВАЯ ЭКОНОМИКА</v>
      </c>
      <c r="S186" s="129" t="str">
        <f t="shared" si="57"/>
        <v>Всего</v>
      </c>
      <c r="T186" s="230">
        <f t="shared" si="57"/>
        <v>0</v>
      </c>
      <c r="U186" s="230">
        <f t="shared" si="57"/>
        <v>0</v>
      </c>
      <c r="V186" s="230">
        <f t="shared" si="57"/>
        <v>0</v>
      </c>
      <c r="W186" s="230" t="e">
        <f t="shared" si="57"/>
        <v>#DIV/0!</v>
      </c>
      <c r="X186" s="230" t="e">
        <f t="shared" si="57"/>
        <v>#DIV/0!</v>
      </c>
      <c r="Y186" s="276" t="e">
        <f t="shared" ref="Y186" si="58">Y103</f>
        <v>#DIV/0!</v>
      </c>
    </row>
    <row r="187" spans="18:25" ht="30" x14ac:dyDescent="0.3">
      <c r="R187" s="498"/>
      <c r="S187" s="127"/>
      <c r="T187" s="223"/>
      <c r="U187" s="223"/>
      <c r="V187" s="223"/>
      <c r="W187" s="224"/>
      <c r="X187" s="225"/>
      <c r="Y187" s="277"/>
    </row>
    <row r="188" spans="18:25" ht="30" x14ac:dyDescent="0.3">
      <c r="R188" s="498"/>
      <c r="S188" s="127"/>
      <c r="T188" s="223"/>
      <c r="U188" s="223"/>
      <c r="V188" s="223"/>
      <c r="W188" s="224"/>
      <c r="X188" s="225"/>
      <c r="Y188" s="277"/>
    </row>
    <row r="189" spans="18:25" ht="30.75" thickBot="1" x14ac:dyDescent="0.35">
      <c r="R189" s="499"/>
      <c r="S189" s="128"/>
      <c r="T189" s="226"/>
      <c r="U189" s="226"/>
      <c r="V189" s="226"/>
      <c r="W189" s="227"/>
      <c r="X189" s="228"/>
      <c r="Y189" s="278"/>
    </row>
    <row r="190" spans="18:25" ht="30" x14ac:dyDescent="0.3">
      <c r="R190" s="497" t="str">
        <f t="shared" ref="R190:X190" si="59">R110</f>
        <v>КУЛЬТУРА</v>
      </c>
      <c r="S190" s="129" t="str">
        <f t="shared" si="59"/>
        <v>Всего</v>
      </c>
      <c r="T190" s="230">
        <f t="shared" si="59"/>
        <v>11.993287000000002</v>
      </c>
      <c r="U190" s="230">
        <f t="shared" si="59"/>
        <v>11.993287000000002</v>
      </c>
      <c r="V190" s="230">
        <f t="shared" si="59"/>
        <v>11.993287000000002</v>
      </c>
      <c r="W190" s="230">
        <f t="shared" si="59"/>
        <v>100</v>
      </c>
      <c r="X190" s="230">
        <f t="shared" si="59"/>
        <v>100</v>
      </c>
      <c r="Y190" s="276">
        <f t="shared" ref="Y190" si="60">Y110</f>
        <v>100</v>
      </c>
    </row>
    <row r="191" spans="18:25" ht="30" x14ac:dyDescent="0.3">
      <c r="R191" s="498"/>
      <c r="S191" s="127"/>
      <c r="T191" s="223"/>
      <c r="U191" s="223"/>
      <c r="V191" s="223"/>
      <c r="W191" s="224"/>
      <c r="X191" s="225"/>
      <c r="Y191" s="277"/>
    </row>
    <row r="192" spans="18:25" ht="30" x14ac:dyDescent="0.3">
      <c r="R192" s="498"/>
      <c r="S192" s="127"/>
      <c r="T192" s="223"/>
      <c r="U192" s="223"/>
      <c r="V192" s="223"/>
      <c r="W192" s="224"/>
      <c r="X192" s="225"/>
      <c r="Y192" s="277"/>
    </row>
    <row r="193" spans="18:25" ht="30.75" thickBot="1" x14ac:dyDescent="0.35">
      <c r="R193" s="499"/>
      <c r="S193" s="128"/>
      <c r="T193" s="226"/>
      <c r="U193" s="226"/>
      <c r="V193" s="226"/>
      <c r="W193" s="227"/>
      <c r="X193" s="228"/>
      <c r="Y193" s="278"/>
    </row>
    <row r="194" spans="18:25" ht="30" x14ac:dyDescent="0.3">
      <c r="R194" s="497" t="str">
        <f t="shared" ref="R194:X194" si="61">R117</f>
        <v>МАЛОЕ И СРЕДНЕЕ ПРЕДПРИНИМАТЕЛЬСТВО</v>
      </c>
      <c r="S194" s="129" t="str">
        <f t="shared" si="61"/>
        <v>Всего</v>
      </c>
      <c r="T194" s="230">
        <f t="shared" si="61"/>
        <v>0.154</v>
      </c>
      <c r="U194" s="230">
        <f t="shared" si="61"/>
        <v>0.154</v>
      </c>
      <c r="V194" s="230">
        <f t="shared" si="61"/>
        <v>0.154</v>
      </c>
      <c r="W194" s="230">
        <f t="shared" si="61"/>
        <v>100</v>
      </c>
      <c r="X194" s="230">
        <f t="shared" si="61"/>
        <v>100</v>
      </c>
      <c r="Y194" s="276">
        <f t="shared" ref="Y194" si="62">Y117</f>
        <v>100</v>
      </c>
    </row>
    <row r="195" spans="18:25" ht="30" x14ac:dyDescent="0.3">
      <c r="R195" s="498"/>
      <c r="S195" s="127"/>
      <c r="T195" s="223"/>
      <c r="U195" s="223"/>
      <c r="V195" s="223"/>
      <c r="W195" s="224"/>
      <c r="X195" s="225"/>
      <c r="Y195" s="277"/>
    </row>
    <row r="196" spans="18:25" ht="30" x14ac:dyDescent="0.3">
      <c r="R196" s="498"/>
      <c r="S196" s="127"/>
      <c r="T196" s="223"/>
      <c r="U196" s="223"/>
      <c r="V196" s="223"/>
      <c r="W196" s="224"/>
      <c r="X196" s="225"/>
      <c r="Y196" s="277"/>
    </row>
    <row r="197" spans="18:25" ht="30.75" thickBot="1" x14ac:dyDescent="0.35">
      <c r="R197" s="499"/>
      <c r="S197" s="128"/>
      <c r="T197" s="226"/>
      <c r="U197" s="226"/>
      <c r="V197" s="226"/>
      <c r="W197" s="227"/>
      <c r="X197" s="228"/>
      <c r="Y197" s="278"/>
    </row>
    <row r="198" spans="18:25" ht="30" x14ac:dyDescent="0.3">
      <c r="R198" s="497" t="str">
        <f t="shared" ref="R198:X198" si="63">R124</f>
        <v>МЕЖДУНАРОДНАЯ КООПЕРАЦИЯ И ЭКСПОРТ</v>
      </c>
      <c r="S198" s="129" t="str">
        <f t="shared" si="63"/>
        <v>Всего</v>
      </c>
      <c r="T198" s="230">
        <f t="shared" si="63"/>
        <v>0</v>
      </c>
      <c r="U198" s="230">
        <f t="shared" si="63"/>
        <v>0</v>
      </c>
      <c r="V198" s="230">
        <f t="shared" si="63"/>
        <v>0</v>
      </c>
      <c r="W198" s="230" t="e">
        <f t="shared" si="63"/>
        <v>#DIV/0!</v>
      </c>
      <c r="X198" s="230" t="e">
        <f t="shared" si="63"/>
        <v>#DIV/0!</v>
      </c>
      <c r="Y198" s="276" t="e">
        <f t="shared" ref="Y198" si="64">Y124</f>
        <v>#DIV/0!</v>
      </c>
    </row>
    <row r="199" spans="18:25" ht="30" x14ac:dyDescent="0.3">
      <c r="R199" s="498"/>
      <c r="S199" s="127"/>
      <c r="T199" s="223"/>
      <c r="U199" s="223"/>
      <c r="V199" s="223"/>
      <c r="W199" s="224"/>
      <c r="X199" s="225"/>
      <c r="Y199" s="277"/>
    </row>
    <row r="200" spans="18:25" ht="30" x14ac:dyDescent="0.3">
      <c r="R200" s="498"/>
      <c r="S200" s="127"/>
      <c r="T200" s="223"/>
      <c r="U200" s="223"/>
      <c r="V200" s="223"/>
      <c r="W200" s="224"/>
      <c r="X200" s="225"/>
      <c r="Y200" s="277"/>
    </row>
    <row r="201" spans="18:25" ht="30.75" thickBot="1" x14ac:dyDescent="0.35">
      <c r="R201" s="499"/>
      <c r="S201" s="128"/>
      <c r="T201" s="226"/>
      <c r="U201" s="226"/>
      <c r="V201" s="226"/>
      <c r="W201" s="227"/>
      <c r="X201" s="228"/>
      <c r="Y201" s="278"/>
    </row>
    <row r="202" spans="18:25" ht="30.75" x14ac:dyDescent="0.3">
      <c r="R202" s="506" t="str">
        <f t="shared" ref="R202:X202" si="65">R134</f>
        <v>Всего субсидий из бюджета на инвестиционные цели вне национальных проектов</v>
      </c>
      <c r="S202" s="423" t="str">
        <f t="shared" si="65"/>
        <v>Всего</v>
      </c>
      <c r="T202" s="231">
        <f t="shared" si="65"/>
        <v>6.5446559999999998</v>
      </c>
      <c r="U202" s="231">
        <f t="shared" si="65"/>
        <v>6.5446559999999998</v>
      </c>
      <c r="V202" s="231">
        <f t="shared" si="65"/>
        <v>6.5446559999999998</v>
      </c>
      <c r="W202" s="231">
        <f t="shared" si="65"/>
        <v>100</v>
      </c>
      <c r="X202" s="231">
        <f t="shared" si="65"/>
        <v>100</v>
      </c>
      <c r="Y202" s="279">
        <f t="shared" ref="Y202" si="66">Y134</f>
        <v>100</v>
      </c>
    </row>
    <row r="203" spans="18:25" ht="30" x14ac:dyDescent="0.3">
      <c r="R203" s="507"/>
      <c r="S203" s="424"/>
      <c r="T203" s="223"/>
      <c r="U203" s="223"/>
      <c r="V203" s="223"/>
      <c r="W203" s="224"/>
      <c r="X203" s="225"/>
      <c r="Y203" s="277"/>
    </row>
    <row r="204" spans="18:25" ht="30" x14ac:dyDescent="0.3">
      <c r="R204" s="507"/>
      <c r="S204" s="424"/>
      <c r="T204" s="223"/>
      <c r="U204" s="223"/>
      <c r="V204" s="223"/>
      <c r="W204" s="224"/>
      <c r="X204" s="225"/>
      <c r="Y204" s="277"/>
    </row>
    <row r="205" spans="18:25" ht="30.75" thickBot="1" x14ac:dyDescent="0.35">
      <c r="R205" s="508"/>
      <c r="S205" s="425"/>
      <c r="T205" s="226"/>
      <c r="U205" s="226"/>
      <c r="V205" s="226"/>
      <c r="W205" s="227"/>
      <c r="X205" s="228"/>
      <c r="Y205" s="278"/>
    </row>
  </sheetData>
  <mergeCells count="105">
    <mergeCell ref="R190:R193"/>
    <mergeCell ref="R194:R197"/>
    <mergeCell ref="R198:R201"/>
    <mergeCell ref="R202:R205"/>
    <mergeCell ref="S202:S205"/>
    <mergeCell ref="R170:R173"/>
    <mergeCell ref="R174:R177"/>
    <mergeCell ref="R178:R181"/>
    <mergeCell ref="R182:R185"/>
    <mergeCell ref="R186:R189"/>
    <mergeCell ref="R146:R149"/>
    <mergeCell ref="R154:R157"/>
    <mergeCell ref="R158:R161"/>
    <mergeCell ref="R162:R165"/>
    <mergeCell ref="R166:R169"/>
    <mergeCell ref="A56:A57"/>
    <mergeCell ref="S134:S137"/>
    <mergeCell ref="R110:R113"/>
    <mergeCell ref="R117:R120"/>
    <mergeCell ref="R124:R127"/>
    <mergeCell ref="R134:R137"/>
    <mergeCell ref="R75:R78"/>
    <mergeCell ref="R82:R85"/>
    <mergeCell ref="R89:R92"/>
    <mergeCell ref="R96:R99"/>
    <mergeCell ref="R103:R106"/>
    <mergeCell ref="A132:N132"/>
    <mergeCell ref="A134:A137"/>
    <mergeCell ref="B134:B137"/>
    <mergeCell ref="C134:C137"/>
    <mergeCell ref="A117:A120"/>
    <mergeCell ref="B90:B92"/>
    <mergeCell ref="A96:A99"/>
    <mergeCell ref="C96:C99"/>
    <mergeCell ref="R5:R8"/>
    <mergeCell ref="R36:R39"/>
    <mergeCell ref="R43:R46"/>
    <mergeCell ref="R61:R64"/>
    <mergeCell ref="R68:R71"/>
    <mergeCell ref="J134:J137"/>
    <mergeCell ref="A103:A106"/>
    <mergeCell ref="C103:C106"/>
    <mergeCell ref="J103:J106"/>
    <mergeCell ref="B104:B106"/>
    <mergeCell ref="A110:A113"/>
    <mergeCell ref="C110:C113"/>
    <mergeCell ref="J110:J113"/>
    <mergeCell ref="B111:B113"/>
    <mergeCell ref="C117:C120"/>
    <mergeCell ref="J117:J120"/>
    <mergeCell ref="B118:B120"/>
    <mergeCell ref="A124:A127"/>
    <mergeCell ref="C124:C127"/>
    <mergeCell ref="J124:J127"/>
    <mergeCell ref="B125:B127"/>
    <mergeCell ref="A89:A92"/>
    <mergeCell ref="C89:C92"/>
    <mergeCell ref="J89:J92"/>
    <mergeCell ref="J18:J21"/>
    <mergeCell ref="J96:J99"/>
    <mergeCell ref="B97:B99"/>
    <mergeCell ref="B83:B85"/>
    <mergeCell ref="A75:A78"/>
    <mergeCell ref="C75:C78"/>
    <mergeCell ref="J75:J78"/>
    <mergeCell ref="B76:B78"/>
    <mergeCell ref="A82:A85"/>
    <mergeCell ref="C82:C85"/>
    <mergeCell ref="J82:J85"/>
    <mergeCell ref="A68:A71"/>
    <mergeCell ref="C68:C71"/>
    <mergeCell ref="J68:J71"/>
    <mergeCell ref="B69:B71"/>
    <mergeCell ref="A61:A64"/>
    <mergeCell ref="C61:C64"/>
    <mergeCell ref="J61:J64"/>
    <mergeCell ref="B62:B64"/>
    <mergeCell ref="A49:N49"/>
    <mergeCell ref="A50:A51"/>
    <mergeCell ref="A52:A53"/>
    <mergeCell ref="A54:A55"/>
    <mergeCell ref="K3:L3"/>
    <mergeCell ref="R18:R21"/>
    <mergeCell ref="R150:R153"/>
    <mergeCell ref="A2:J2"/>
    <mergeCell ref="K2:N2"/>
    <mergeCell ref="C3:D3"/>
    <mergeCell ref="E3:I3"/>
    <mergeCell ref="J3:J4"/>
    <mergeCell ref="N3:N4"/>
    <mergeCell ref="A43:A46"/>
    <mergeCell ref="C43:C46"/>
    <mergeCell ref="J43:J46"/>
    <mergeCell ref="B44:B46"/>
    <mergeCell ref="A36:A39"/>
    <mergeCell ref="C36:C39"/>
    <mergeCell ref="J36:J39"/>
    <mergeCell ref="B37:B39"/>
    <mergeCell ref="A5:A8"/>
    <mergeCell ref="B5:B8"/>
    <mergeCell ref="C5:C8"/>
    <mergeCell ref="J5:J8"/>
    <mergeCell ref="A18:A21"/>
    <mergeCell ref="B18:B21"/>
    <mergeCell ref="C18:C21"/>
  </mergeCells>
  <pageMargins left="0.19685039370078741" right="0.19685039370078741" top="0.19685039370078741" bottom="0.19685039370078741" header="0.15748031496062992" footer="0.15748031496062992"/>
  <pageSetup paperSize="9" scale="33" fitToHeight="0" orientation="landscape" r:id="rId1"/>
  <rowBreaks count="2" manualBreakCount="2">
    <brk id="60" max="13" man="1"/>
    <brk id="113" max="13" man="1"/>
  </rowBreaks>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Приложение 1 (ОТЧЕТНЫЙ ПЕРИОД) </vt:lpstr>
      <vt:lpstr>Приложение 2 (СВОД)</vt:lpstr>
      <vt:lpstr>'Приложение 1 (ОТЧЕТНЫЙ ПЕРИОД) '!Заголовки_для_печати</vt:lpstr>
      <vt:lpstr>'Приложение 2 (СВОД)'!Заголовки_для_печати</vt:lpstr>
      <vt:lpstr>'Приложение 2 (СВОД)'!Область_печати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Митрофанова Екатерина Вадимовна</dc:creator>
  <dc:description/>
  <cp:lastModifiedBy>GrebEV</cp:lastModifiedBy>
  <cp:revision>3</cp:revision>
  <cp:lastPrinted>2021-12-24T10:01:32Z</cp:lastPrinted>
  <dcterms:created xsi:type="dcterms:W3CDTF">2018-11-23T05:25:27Z</dcterms:created>
  <dcterms:modified xsi:type="dcterms:W3CDTF">2021-12-24T10:01:55Z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WorkbookGuid">
    <vt:lpwstr>8bdba8e8-9164-4f51-a7c8-3f08107642d0</vt:lpwstr>
  </property>
</Properties>
</file>