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0" yWindow="1245" windowWidth="12645" windowHeight="10665"/>
  </bookViews>
  <sheets>
    <sheet name="1 (2)" sheetId="5" r:id="rId1"/>
  </sheets>
  <definedNames>
    <definedName name="_xlnm.Print_Area" localSheetId="0">'1 (2)'!$A$1:$L$55</definedName>
  </definedNames>
  <calcPr calcId="152511"/>
</workbook>
</file>

<file path=xl/calcChain.xml><?xml version="1.0" encoding="utf-8"?>
<calcChain xmlns="http://schemas.openxmlformats.org/spreadsheetml/2006/main">
  <c r="H46" i="5" l="1"/>
  <c r="J46" i="5"/>
  <c r="J53" i="5"/>
  <c r="H53" i="5"/>
  <c r="K52" i="5"/>
  <c r="I52" i="5"/>
  <c r="G52" i="5"/>
  <c r="F52" i="5"/>
  <c r="K48" i="5"/>
  <c r="I48" i="5"/>
  <c r="F48" i="5" l="1"/>
  <c r="G48" i="5"/>
  <c r="E46" i="5"/>
  <c r="F12" i="5"/>
  <c r="G12" i="5"/>
  <c r="C53" i="5" l="1"/>
  <c r="D53" i="5"/>
  <c r="K51" i="5"/>
  <c r="J51" i="5"/>
  <c r="I51" i="5"/>
  <c r="H51" i="5"/>
  <c r="G51" i="5"/>
  <c r="F51" i="5"/>
  <c r="E51" i="5"/>
  <c r="D51" i="5"/>
  <c r="D33" i="5"/>
  <c r="D26" i="5"/>
  <c r="D21" i="5"/>
  <c r="D17" i="5"/>
  <c r="D25" i="5"/>
  <c r="D6" i="5"/>
  <c r="C51" i="5"/>
  <c r="C39" i="5"/>
  <c r="C17" i="5"/>
  <c r="C6" i="5"/>
  <c r="D39" i="5" l="1"/>
  <c r="J49" i="5" l="1"/>
  <c r="I44" i="5"/>
  <c r="J39" i="5"/>
  <c r="H39" i="5"/>
  <c r="J33" i="5" l="1"/>
  <c r="K28" i="5"/>
  <c r="I27" i="5"/>
  <c r="K7" i="5"/>
  <c r="K8" i="5"/>
  <c r="K9" i="5"/>
  <c r="K10" i="5"/>
  <c r="K11" i="5"/>
  <c r="K13" i="5"/>
  <c r="K14" i="5"/>
  <c r="K16" i="5"/>
  <c r="K18" i="5"/>
  <c r="K19" i="5"/>
  <c r="K22" i="5"/>
  <c r="K23" i="5"/>
  <c r="K24" i="5"/>
  <c r="K25" i="5"/>
  <c r="K27" i="5"/>
  <c r="K29" i="5"/>
  <c r="K30" i="5"/>
  <c r="K32" i="5"/>
  <c r="K34" i="5"/>
  <c r="K35" i="5"/>
  <c r="K36" i="5"/>
  <c r="K37" i="5"/>
  <c r="K38" i="5"/>
  <c r="K40" i="5"/>
  <c r="K41" i="5"/>
  <c r="K43" i="5"/>
  <c r="K44" i="5"/>
  <c r="K45" i="5"/>
  <c r="K47" i="5"/>
  <c r="K50" i="5"/>
  <c r="J6" i="5"/>
  <c r="I7" i="5"/>
  <c r="I8" i="5"/>
  <c r="I9" i="5"/>
  <c r="I10" i="5"/>
  <c r="I11" i="5"/>
  <c r="I13" i="5"/>
  <c r="I14" i="5"/>
  <c r="I16" i="5"/>
  <c r="I18" i="5"/>
  <c r="I19" i="5"/>
  <c r="I22" i="5"/>
  <c r="I23" i="5"/>
  <c r="I24" i="5"/>
  <c r="I25" i="5"/>
  <c r="I28" i="5"/>
  <c r="I29" i="5"/>
  <c r="I30" i="5"/>
  <c r="I32" i="5"/>
  <c r="I34" i="5"/>
  <c r="I35" i="5"/>
  <c r="I36" i="5"/>
  <c r="I37" i="5"/>
  <c r="I40" i="5"/>
  <c r="I41" i="5"/>
  <c r="I45" i="5"/>
  <c r="I47" i="5"/>
  <c r="I50" i="5"/>
  <c r="H6" i="5"/>
  <c r="G7" i="5"/>
  <c r="G8" i="5"/>
  <c r="G9" i="5"/>
  <c r="G10" i="5"/>
  <c r="G11" i="5"/>
  <c r="G13" i="5"/>
  <c r="G14" i="5"/>
  <c r="G16" i="5"/>
  <c r="G18" i="5"/>
  <c r="G19" i="5"/>
  <c r="G22" i="5"/>
  <c r="G23" i="5"/>
  <c r="G24" i="5"/>
  <c r="G25" i="5"/>
  <c r="G27" i="5"/>
  <c r="G28" i="5"/>
  <c r="G29" i="5"/>
  <c r="G30" i="5"/>
  <c r="G32" i="5"/>
  <c r="G34" i="5"/>
  <c r="G35" i="5"/>
  <c r="G36" i="5"/>
  <c r="G37" i="5"/>
  <c r="G38" i="5"/>
  <c r="G40" i="5"/>
  <c r="G41" i="5"/>
  <c r="G43" i="5"/>
  <c r="G44" i="5"/>
  <c r="G45" i="5"/>
  <c r="G47" i="5"/>
  <c r="G50" i="5"/>
  <c r="K6" i="5" l="1"/>
  <c r="F40" i="5"/>
  <c r="F41" i="5"/>
  <c r="F43" i="5"/>
  <c r="F44" i="5"/>
  <c r="F45" i="5"/>
  <c r="F47" i="5"/>
  <c r="F50" i="5"/>
  <c r="E39" i="5"/>
  <c r="E6" i="5"/>
  <c r="I6" i="5" l="1"/>
  <c r="D49" i="5"/>
  <c r="E49" i="5"/>
  <c r="H49" i="5"/>
  <c r="C49" i="5"/>
  <c r="D46" i="5"/>
  <c r="C46" i="5"/>
  <c r="F46" i="5" s="1"/>
  <c r="D42" i="5"/>
  <c r="E42" i="5"/>
  <c r="H42" i="5"/>
  <c r="J42" i="5"/>
  <c r="C42" i="5"/>
  <c r="G39" i="5"/>
  <c r="F39" i="5"/>
  <c r="E33" i="5"/>
  <c r="H33" i="5"/>
  <c r="C33" i="5"/>
  <c r="E31" i="5"/>
  <c r="G31" i="5" s="1"/>
  <c r="H31" i="5"/>
  <c r="J31" i="5"/>
  <c r="D31" i="5"/>
  <c r="C31" i="5"/>
  <c r="E26" i="5"/>
  <c r="H26" i="5"/>
  <c r="J26" i="5"/>
  <c r="C26" i="5"/>
  <c r="C21" i="5"/>
  <c r="D15" i="5"/>
  <c r="E15" i="5"/>
  <c r="H15" i="5"/>
  <c r="J15" i="5"/>
  <c r="C15" i="5"/>
  <c r="G49" i="5" l="1"/>
  <c r="G46" i="5"/>
  <c r="G33" i="5"/>
  <c r="G15" i="5"/>
  <c r="K15" i="5"/>
  <c r="I15" i="5"/>
  <c r="F42" i="5"/>
  <c r="F49" i="5"/>
  <c r="G6" i="5"/>
  <c r="G26" i="5"/>
  <c r="G42" i="5"/>
  <c r="I49" i="5"/>
  <c r="K49" i="5"/>
  <c r="K46" i="5"/>
  <c r="I46" i="5"/>
  <c r="K42" i="5"/>
  <c r="I42" i="5"/>
  <c r="I33" i="5"/>
  <c r="K33" i="5"/>
  <c r="I31" i="5"/>
  <c r="K31" i="5"/>
  <c r="I26" i="5"/>
  <c r="K26" i="5"/>
  <c r="F38" i="5"/>
  <c r="F37" i="5"/>
  <c r="F36" i="5"/>
  <c r="F35" i="5"/>
  <c r="F34" i="5"/>
  <c r="F32" i="5"/>
  <c r="F31" i="5" s="1"/>
  <c r="F30" i="5"/>
  <c r="F29" i="5"/>
  <c r="F28" i="5"/>
  <c r="F25" i="5"/>
  <c r="F24" i="5"/>
  <c r="J21" i="5"/>
  <c r="F22" i="5"/>
  <c r="F19" i="5"/>
  <c r="F18" i="5"/>
  <c r="J17" i="5"/>
  <c r="H17" i="5"/>
  <c r="E17" i="5"/>
  <c r="F16" i="5"/>
  <c r="F15" i="5" s="1"/>
  <c r="F14" i="5"/>
  <c r="F13" i="5"/>
  <c r="F10" i="5"/>
  <c r="F9" i="5"/>
  <c r="F8" i="5"/>
  <c r="F7" i="5"/>
  <c r="K17" i="5" l="1"/>
  <c r="G17" i="5"/>
  <c r="I17" i="5"/>
  <c r="F33" i="5"/>
  <c r="K39" i="5"/>
  <c r="I39" i="5"/>
  <c r="F17" i="5"/>
  <c r="E21" i="5"/>
  <c r="G21" i="5" s="1"/>
  <c r="H21" i="5"/>
  <c r="F27" i="5"/>
  <c r="F26" i="5" s="1"/>
  <c r="F11" i="5"/>
  <c r="F23" i="5"/>
  <c r="F21" i="5" s="1"/>
  <c r="G53" i="5" l="1"/>
  <c r="E53" i="5"/>
  <c r="F53" i="5" s="1"/>
  <c r="I21" i="5"/>
  <c r="I53" i="5" s="1"/>
  <c r="K21" i="5"/>
  <c r="K53" i="5" s="1"/>
  <c r="F6" i="5"/>
</calcChain>
</file>

<file path=xl/sharedStrings.xml><?xml version="1.0" encoding="utf-8"?>
<sst xmlns="http://schemas.openxmlformats.org/spreadsheetml/2006/main" count="112" uniqueCount="110">
  <si>
    <t>плановый период</t>
  </si>
  <si>
    <t xml:space="preserve">прогноз </t>
  </si>
  <si>
    <t>2023 год</t>
  </si>
  <si>
    <t>2024 год</t>
  </si>
  <si>
    <t>Наименование показателя</t>
  </si>
  <si>
    <t>РзПр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</si>
  <si>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</si>
  <si>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</si>
  <si>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</si>
  <si>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</si>
  <si>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</si>
  <si>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Резервные фонды</t>
  </si>
  <si>
    <t>Другие общегосударственные вопросы</t>
  </si>
  <si>
    <t xml:space="preserve">НАЦИОНАЛЬНАЯ ОБОРОНА
</t>
  </si>
  <si>
    <t xml:space="preserve">Мобилизационная и вневойсковая подготовка
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</si>
  <si>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</si>
  <si>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</si>
  <si>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</si>
  <si>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НАЦИОНАЛЬНАЯ ЭКОНОМИКА</t>
  </si>
  <si>
    <t>Сельское хозяйство и рыболовство</t>
  </si>
  <si>
    <t>Транспорт</t>
  </si>
  <si>
    <t>Дорожное хозяйство (дорожные фонды)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</si>
  <si>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</si>
  <si>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</si>
  <si>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</si>
  <si>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</si>
  <si>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</si>
  <si>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</si>
  <si>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</si>
  <si>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</si>
  <si>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</si>
  <si>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</si>
  <si>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</si>
  <si>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</si>
  <si>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 и оздоровление детей</t>
  </si>
  <si>
    <t>Другие вопросы в области образования</t>
  </si>
  <si>
    <t>КУЛЬТУРА, КИНЕМАТОГРАФИЯ</t>
  </si>
  <si>
    <t>Культура</t>
  </si>
  <si>
    <t>СОЦИАЛЬНАЯ ПОЛИТИКА</t>
  </si>
  <si>
    <t>Пенсионное обеспечение</t>
  </si>
  <si>
    <t>Социальное обеспечение населения</t>
  </si>
  <si>
    <t>Охрана семьи и детства</t>
  </si>
  <si>
    <t>ФИЗИЧЕСКАЯ КУЛЬТУРА И СПОРТ</t>
  </si>
  <si>
    <t>Массовый спорт</t>
  </si>
  <si>
    <t>СРЕДСТВА МАССОВОЙ ИНФОРМАЦИИ</t>
  </si>
  <si>
    <t>Периодическая печать и издательства</t>
  </si>
  <si>
    <t>0100</t>
  </si>
  <si>
    <t>0102</t>
  </si>
  <si>
    <t>0103</t>
  </si>
  <si>
    <t>0104</t>
  </si>
  <si>
    <t>0105</t>
  </si>
  <si>
    <t>0106</t>
  </si>
  <si>
    <t>0111</t>
  </si>
  <si>
    <t>0113</t>
  </si>
  <si>
    <t>0200</t>
  </si>
  <si>
    <t>0203</t>
  </si>
  <si>
    <t>0300</t>
  </si>
  <si>
    <t>0309</t>
  </si>
  <si>
    <t>0310</t>
  </si>
  <si>
    <t>0400</t>
  </si>
  <si>
    <t>0405</t>
  </si>
  <si>
    <t>0408</t>
  </si>
  <si>
    <t>0409</t>
  </si>
  <si>
    <t>0412</t>
  </si>
  <si>
    <t>0500</t>
  </si>
  <si>
    <t>0501</t>
  </si>
  <si>
    <t>0502</t>
  </si>
  <si>
    <t>0503</t>
  </si>
  <si>
    <t>0505</t>
  </si>
  <si>
    <t>0600</t>
  </si>
  <si>
    <t>0605</t>
  </si>
  <si>
    <t>0700</t>
  </si>
  <si>
    <t>0701</t>
  </si>
  <si>
    <t>0702</t>
  </si>
  <si>
    <t>0703</t>
  </si>
  <si>
    <t>0707</t>
  </si>
  <si>
    <t>0709</t>
  </si>
  <si>
    <t>0800</t>
  </si>
  <si>
    <t>0801</t>
  </si>
  <si>
    <t>1000</t>
  </si>
  <si>
    <t>1001</t>
  </si>
  <si>
    <t>1003</t>
  </si>
  <si>
    <t>1004</t>
  </si>
  <si>
    <t>1100</t>
  </si>
  <si>
    <t>1102</t>
  </si>
  <si>
    <t>1200</t>
  </si>
  <si>
    <t>1202</t>
  </si>
  <si>
    <t>Судебная система</t>
  </si>
  <si>
    <t>Всего расходов:</t>
  </si>
  <si>
    <t>Другие вопросы в области культуры, кинематографии</t>
  </si>
  <si>
    <t>0804</t>
  </si>
  <si>
    <t xml:space="preserve">исполнено за 2021 год </t>
  </si>
  <si>
    <t xml:space="preserve">ожидаемое исполнение за 2022 год </t>
  </si>
  <si>
    <t>2025 год</t>
  </si>
  <si>
    <t>отклонение от исполнения за 2021 год</t>
  </si>
  <si>
    <t>отклонение от ожидаемого исполнения за 2022 год</t>
  </si>
  <si>
    <t>отклонение от  прогноза 2023 года</t>
  </si>
  <si>
    <t>отклонение от прогноза 2024 года</t>
  </si>
  <si>
    <t>Сведения о расходах бюджета Пожарского муниципального округа по разделам и подразделам классификации расходов на очередной финансовый год                                                                                                                                             и плановый период в сравнении с ожидаемым исполнением за текущий финансовый год и отчетом за отчетный финансовый год</t>
  </si>
  <si>
    <t>(тыс. руб.)</t>
  </si>
  <si>
    <t>Обеспечение проведение выборов и референдумов</t>
  </si>
  <si>
    <t>0107</t>
  </si>
  <si>
    <t>0314</t>
  </si>
  <si>
    <t>Другие  вопросы в области национальной безопасности</t>
  </si>
  <si>
    <t>Обслуживание государственного ( муниципального) долга</t>
  </si>
  <si>
    <t>1300</t>
  </si>
  <si>
    <t>Процентные платежи по муниципальному долгу Пожарского муниципального округа</t>
  </si>
  <si>
    <t>1301</t>
  </si>
  <si>
    <t>Спорт высших достижений</t>
  </si>
  <si>
    <t>1103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</si>
</sst>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0"/>
  </numFmts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 applyFill="1"/>
    <xf numFmtId="0" fontId="3" fillId="2" borderId="0" xfId="0" applyFont="1" applyFill="1" applyAlignment="1"/>
    <xf numFmtId="0" fontId="3" fillId="2" borderId="0" xfId="0" applyFont="1" applyFill="1"/>
    <xf numFmtId="4" fontId="3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vertical="center" wrapText="1"/>
    </xf>
    <xf numFmtId="164" fontId="3" fillId="2" borderId="1" xfId="0" applyNumberFormat="1" applyFont="1" applyFill="1" applyBorder="1"/>
    <xf numFmtId="164" fontId="3" fillId="2" borderId="0" xfId="0" applyNumberFormat="1" applyFont="1" applyFill="1"/>
    <xf numFmtId="0" fontId="1" fillId="2" borderId="0" xfId="0" applyFont="1" applyFill="1"/>
    <xf numFmtId="49" fontId="4" fillId="2" borderId="1" xfId="0" applyNumberFormat="1" applyFont="1" applyFill="1" applyBorder="1" applyAlignment="1">
      <alignment horizontal="center" vertical="top" shrinkToFit="1"/>
    </xf>
    <xf numFmtId="49" fontId="5" fillId="2" borderId="1" xfId="0" applyNumberFormat="1" applyFont="1" applyFill="1" applyBorder="1" applyAlignment="1">
      <alignment horizontal="center" vertical="top" shrinkToFit="1"/>
    </xf>
    <xf numFmtId="4" fontId="2" fillId="2" borderId="1" xfId="0" applyNumberFormat="1" applyFont="1" applyFill="1" applyBorder="1" applyAlignment="1">
      <alignment horizontal="right" wrapText="1"/>
    </xf>
    <xf numFmtId="0" fontId="6" fillId="0" borderId="0" xfId="0" applyFont="1" applyFill="1"/>
    <xf numFmtId="164" fontId="2" fillId="2" borderId="1" xfId="0" applyNumberFormat="1" applyFont="1" applyFill="1" applyBorder="1"/>
    <xf numFmtId="4" fontId="2" fillId="2" borderId="1" xfId="0" applyNumberFormat="1" applyFont="1" applyFill="1" applyBorder="1"/>
    <xf numFmtId="4" fontId="3" fillId="2" borderId="1" xfId="0" applyNumberFormat="1" applyFont="1" applyFill="1" applyBorder="1"/>
    <xf numFmtId="4" fontId="2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3" fontId="3" fillId="2" borderId="1" xfId="1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164" fontId="3" fillId="2" borderId="19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164" fontId="3" fillId="2" borderId="21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vertical="top" wrapText="1"/>
    </xf>
    <xf numFmtId="4" fontId="2" fillId="2" borderId="21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vertical="top" wrapText="1"/>
    </xf>
    <xf numFmtId="4" fontId="3" fillId="2" borderId="21" xfId="0" applyNumberFormat="1" applyFont="1" applyFill="1" applyBorder="1" applyAlignment="1">
      <alignment horizontal="center" vertical="center" wrapText="1"/>
    </xf>
    <xf numFmtId="4" fontId="3" fillId="2" borderId="21" xfId="0" applyNumberFormat="1" applyFont="1" applyFill="1" applyBorder="1" applyAlignment="1">
      <alignment horizontal="center" wrapText="1"/>
    </xf>
    <xf numFmtId="0" fontId="4" fillId="2" borderId="23" xfId="0" applyFont="1" applyFill="1" applyBorder="1" applyAlignment="1">
      <alignment vertical="top" wrapText="1"/>
    </xf>
    <xf numFmtId="164" fontId="2" fillId="2" borderId="21" xfId="0" applyNumberFormat="1" applyFont="1" applyFill="1" applyBorder="1" applyAlignment="1">
      <alignment horizontal="center"/>
    </xf>
    <xf numFmtId="0" fontId="5" fillId="2" borderId="23" xfId="0" applyFont="1" applyFill="1" applyBorder="1" applyAlignment="1">
      <alignment vertical="top" wrapText="1"/>
    </xf>
    <xf numFmtId="0" fontId="2" fillId="2" borderId="24" xfId="0" applyFont="1" applyFill="1" applyBorder="1" applyAlignment="1">
      <alignment horizontal="right"/>
    </xf>
    <xf numFmtId="0" fontId="2" fillId="2" borderId="25" xfId="0" applyFont="1" applyFill="1" applyBorder="1" applyAlignment="1">
      <alignment horizontal="right"/>
    </xf>
    <xf numFmtId="164" fontId="2" fillId="2" borderId="26" xfId="0" applyNumberFormat="1" applyFont="1" applyFill="1" applyBorder="1"/>
    <xf numFmtId="4" fontId="2" fillId="2" borderId="26" xfId="0" applyNumberFormat="1" applyFont="1" applyFill="1" applyBorder="1" applyAlignment="1">
      <alignment horizontal="center" wrapText="1"/>
    </xf>
    <xf numFmtId="4" fontId="2" fillId="2" borderId="26" xfId="0" applyNumberFormat="1" applyFont="1" applyFill="1" applyBorder="1" applyAlignment="1">
      <alignment horizontal="center" vertical="center"/>
    </xf>
    <xf numFmtId="4" fontId="2" fillId="2" borderId="27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BreakPreview" topLeftCell="A40" zoomScale="89" zoomScaleNormal="70" zoomScaleSheetLayoutView="89" workbookViewId="0">
      <selection activeCell="B59" sqref="B59"/>
    </sheetView>
  </sheetViews>
  <sheetFormatPr defaultRowHeight="18.75" x14ac:dyDescent="0.3"/>
  <cols>
    <col min="1" max="1" width="56.85546875" style="2" customWidth="1"/>
    <col min="2" max="2" width="14.7109375" style="3" customWidth="1"/>
    <col min="3" max="3" width="21.85546875" style="7" customWidth="1"/>
    <col min="4" max="4" width="22.42578125" style="7" customWidth="1"/>
    <col min="5" max="5" width="20.85546875" style="7" customWidth="1"/>
    <col min="6" max="6" width="21.42578125" style="7" customWidth="1"/>
    <col min="7" max="7" width="22" style="8" customWidth="1"/>
    <col min="8" max="8" width="24" style="8" customWidth="1"/>
    <col min="9" max="9" width="20.85546875" style="8" customWidth="1"/>
    <col min="10" max="10" width="21.7109375" style="8" customWidth="1"/>
    <col min="11" max="11" width="23" style="8" customWidth="1"/>
    <col min="12" max="12" width="9.140625" style="1" customWidth="1"/>
    <col min="13" max="258" width="9.140625" style="1"/>
    <col min="259" max="259" width="26.42578125" style="1" customWidth="1"/>
    <col min="260" max="260" width="78.42578125" style="1" customWidth="1"/>
    <col min="261" max="261" width="19.7109375" style="1" customWidth="1"/>
    <col min="262" max="514" width="9.140625" style="1"/>
    <col min="515" max="515" width="26.42578125" style="1" customWidth="1"/>
    <col min="516" max="516" width="78.42578125" style="1" customWidth="1"/>
    <col min="517" max="517" width="19.7109375" style="1" customWidth="1"/>
    <col min="518" max="770" width="9.140625" style="1"/>
    <col min="771" max="771" width="26.42578125" style="1" customWidth="1"/>
    <col min="772" max="772" width="78.42578125" style="1" customWidth="1"/>
    <col min="773" max="773" width="19.7109375" style="1" customWidth="1"/>
    <col min="774" max="1026" width="9.140625" style="1"/>
    <col min="1027" max="1027" width="26.42578125" style="1" customWidth="1"/>
    <col min="1028" max="1028" width="78.42578125" style="1" customWidth="1"/>
    <col min="1029" max="1029" width="19.7109375" style="1" customWidth="1"/>
    <col min="1030" max="1282" width="9.140625" style="1"/>
    <col min="1283" max="1283" width="26.42578125" style="1" customWidth="1"/>
    <col min="1284" max="1284" width="78.42578125" style="1" customWidth="1"/>
    <col min="1285" max="1285" width="19.7109375" style="1" customWidth="1"/>
    <col min="1286" max="1538" width="9.140625" style="1"/>
    <col min="1539" max="1539" width="26.42578125" style="1" customWidth="1"/>
    <col min="1540" max="1540" width="78.42578125" style="1" customWidth="1"/>
    <col min="1541" max="1541" width="19.7109375" style="1" customWidth="1"/>
    <col min="1542" max="1794" width="9.140625" style="1"/>
    <col min="1795" max="1795" width="26.42578125" style="1" customWidth="1"/>
    <col min="1796" max="1796" width="78.42578125" style="1" customWidth="1"/>
    <col min="1797" max="1797" width="19.7109375" style="1" customWidth="1"/>
    <col min="1798" max="2050" width="9.140625" style="1"/>
    <col min="2051" max="2051" width="26.42578125" style="1" customWidth="1"/>
    <col min="2052" max="2052" width="78.42578125" style="1" customWidth="1"/>
    <col min="2053" max="2053" width="19.7109375" style="1" customWidth="1"/>
    <col min="2054" max="2306" width="9.140625" style="1"/>
    <col min="2307" max="2307" width="26.42578125" style="1" customWidth="1"/>
    <col min="2308" max="2308" width="78.42578125" style="1" customWidth="1"/>
    <col min="2309" max="2309" width="19.7109375" style="1" customWidth="1"/>
    <col min="2310" max="2562" width="9.140625" style="1"/>
    <col min="2563" max="2563" width="26.42578125" style="1" customWidth="1"/>
    <col min="2564" max="2564" width="78.42578125" style="1" customWidth="1"/>
    <col min="2565" max="2565" width="19.7109375" style="1" customWidth="1"/>
    <col min="2566" max="2818" width="9.140625" style="1"/>
    <col min="2819" max="2819" width="26.42578125" style="1" customWidth="1"/>
    <col min="2820" max="2820" width="78.42578125" style="1" customWidth="1"/>
    <col min="2821" max="2821" width="19.7109375" style="1" customWidth="1"/>
    <col min="2822" max="3074" width="9.140625" style="1"/>
    <col min="3075" max="3075" width="26.42578125" style="1" customWidth="1"/>
    <col min="3076" max="3076" width="78.42578125" style="1" customWidth="1"/>
    <col min="3077" max="3077" width="19.7109375" style="1" customWidth="1"/>
    <col min="3078" max="3330" width="9.140625" style="1"/>
    <col min="3331" max="3331" width="26.42578125" style="1" customWidth="1"/>
    <col min="3332" max="3332" width="78.42578125" style="1" customWidth="1"/>
    <col min="3333" max="3333" width="19.7109375" style="1" customWidth="1"/>
    <col min="3334" max="3586" width="9.140625" style="1"/>
    <col min="3587" max="3587" width="26.42578125" style="1" customWidth="1"/>
    <col min="3588" max="3588" width="78.42578125" style="1" customWidth="1"/>
    <col min="3589" max="3589" width="19.7109375" style="1" customWidth="1"/>
    <col min="3590" max="3842" width="9.140625" style="1"/>
    <col min="3843" max="3843" width="26.42578125" style="1" customWidth="1"/>
    <col min="3844" max="3844" width="78.42578125" style="1" customWidth="1"/>
    <col min="3845" max="3845" width="19.7109375" style="1" customWidth="1"/>
    <col min="3846" max="4098" width="9.140625" style="1"/>
    <col min="4099" max="4099" width="26.42578125" style="1" customWidth="1"/>
    <col min="4100" max="4100" width="78.42578125" style="1" customWidth="1"/>
    <col min="4101" max="4101" width="19.7109375" style="1" customWidth="1"/>
    <col min="4102" max="4354" width="9.140625" style="1"/>
    <col min="4355" max="4355" width="26.42578125" style="1" customWidth="1"/>
    <col min="4356" max="4356" width="78.42578125" style="1" customWidth="1"/>
    <col min="4357" max="4357" width="19.7109375" style="1" customWidth="1"/>
    <col min="4358" max="4610" width="9.140625" style="1"/>
    <col min="4611" max="4611" width="26.42578125" style="1" customWidth="1"/>
    <col min="4612" max="4612" width="78.42578125" style="1" customWidth="1"/>
    <col min="4613" max="4613" width="19.7109375" style="1" customWidth="1"/>
    <col min="4614" max="4866" width="9.140625" style="1"/>
    <col min="4867" max="4867" width="26.42578125" style="1" customWidth="1"/>
    <col min="4868" max="4868" width="78.42578125" style="1" customWidth="1"/>
    <col min="4869" max="4869" width="19.7109375" style="1" customWidth="1"/>
    <col min="4870" max="5122" width="9.140625" style="1"/>
    <col min="5123" max="5123" width="26.42578125" style="1" customWidth="1"/>
    <col min="5124" max="5124" width="78.42578125" style="1" customWidth="1"/>
    <col min="5125" max="5125" width="19.7109375" style="1" customWidth="1"/>
    <col min="5126" max="5378" width="9.140625" style="1"/>
    <col min="5379" max="5379" width="26.42578125" style="1" customWidth="1"/>
    <col min="5380" max="5380" width="78.42578125" style="1" customWidth="1"/>
    <col min="5381" max="5381" width="19.7109375" style="1" customWidth="1"/>
    <col min="5382" max="5634" width="9.140625" style="1"/>
    <col min="5635" max="5635" width="26.42578125" style="1" customWidth="1"/>
    <col min="5636" max="5636" width="78.42578125" style="1" customWidth="1"/>
    <col min="5637" max="5637" width="19.7109375" style="1" customWidth="1"/>
    <col min="5638" max="5890" width="9.140625" style="1"/>
    <col min="5891" max="5891" width="26.42578125" style="1" customWidth="1"/>
    <col min="5892" max="5892" width="78.42578125" style="1" customWidth="1"/>
    <col min="5893" max="5893" width="19.7109375" style="1" customWidth="1"/>
    <col min="5894" max="6146" width="9.140625" style="1"/>
    <col min="6147" max="6147" width="26.42578125" style="1" customWidth="1"/>
    <col min="6148" max="6148" width="78.42578125" style="1" customWidth="1"/>
    <col min="6149" max="6149" width="19.7109375" style="1" customWidth="1"/>
    <col min="6150" max="6402" width="9.140625" style="1"/>
    <col min="6403" max="6403" width="26.42578125" style="1" customWidth="1"/>
    <col min="6404" max="6404" width="78.42578125" style="1" customWidth="1"/>
    <col min="6405" max="6405" width="19.7109375" style="1" customWidth="1"/>
    <col min="6406" max="6658" width="9.140625" style="1"/>
    <col min="6659" max="6659" width="26.42578125" style="1" customWidth="1"/>
    <col min="6660" max="6660" width="78.42578125" style="1" customWidth="1"/>
    <col min="6661" max="6661" width="19.7109375" style="1" customWidth="1"/>
    <col min="6662" max="6914" width="9.140625" style="1"/>
    <col min="6915" max="6915" width="26.42578125" style="1" customWidth="1"/>
    <col min="6916" max="6916" width="78.42578125" style="1" customWidth="1"/>
    <col min="6917" max="6917" width="19.7109375" style="1" customWidth="1"/>
    <col min="6918" max="7170" width="9.140625" style="1"/>
    <col min="7171" max="7171" width="26.42578125" style="1" customWidth="1"/>
    <col min="7172" max="7172" width="78.42578125" style="1" customWidth="1"/>
    <col min="7173" max="7173" width="19.7109375" style="1" customWidth="1"/>
    <col min="7174" max="7426" width="9.140625" style="1"/>
    <col min="7427" max="7427" width="26.42578125" style="1" customWidth="1"/>
    <col min="7428" max="7428" width="78.42578125" style="1" customWidth="1"/>
    <col min="7429" max="7429" width="19.7109375" style="1" customWidth="1"/>
    <col min="7430" max="7682" width="9.140625" style="1"/>
    <col min="7683" max="7683" width="26.42578125" style="1" customWidth="1"/>
    <col min="7684" max="7684" width="78.42578125" style="1" customWidth="1"/>
    <col min="7685" max="7685" width="19.7109375" style="1" customWidth="1"/>
    <col min="7686" max="7938" width="9.140625" style="1"/>
    <col min="7939" max="7939" width="26.42578125" style="1" customWidth="1"/>
    <col min="7940" max="7940" width="78.42578125" style="1" customWidth="1"/>
    <col min="7941" max="7941" width="19.7109375" style="1" customWidth="1"/>
    <col min="7942" max="8194" width="9.140625" style="1"/>
    <col min="8195" max="8195" width="26.42578125" style="1" customWidth="1"/>
    <col min="8196" max="8196" width="78.42578125" style="1" customWidth="1"/>
    <col min="8197" max="8197" width="19.7109375" style="1" customWidth="1"/>
    <col min="8198" max="8450" width="9.140625" style="1"/>
    <col min="8451" max="8451" width="26.42578125" style="1" customWidth="1"/>
    <col min="8452" max="8452" width="78.42578125" style="1" customWidth="1"/>
    <col min="8453" max="8453" width="19.7109375" style="1" customWidth="1"/>
    <col min="8454" max="8706" width="9.140625" style="1"/>
    <col min="8707" max="8707" width="26.42578125" style="1" customWidth="1"/>
    <col min="8708" max="8708" width="78.42578125" style="1" customWidth="1"/>
    <col min="8709" max="8709" width="19.7109375" style="1" customWidth="1"/>
    <col min="8710" max="8962" width="9.140625" style="1"/>
    <col min="8963" max="8963" width="26.42578125" style="1" customWidth="1"/>
    <col min="8964" max="8964" width="78.42578125" style="1" customWidth="1"/>
    <col min="8965" max="8965" width="19.7109375" style="1" customWidth="1"/>
    <col min="8966" max="9218" width="9.140625" style="1"/>
    <col min="9219" max="9219" width="26.42578125" style="1" customWidth="1"/>
    <col min="9220" max="9220" width="78.42578125" style="1" customWidth="1"/>
    <col min="9221" max="9221" width="19.7109375" style="1" customWidth="1"/>
    <col min="9222" max="9474" width="9.140625" style="1"/>
    <col min="9475" max="9475" width="26.42578125" style="1" customWidth="1"/>
    <col min="9476" max="9476" width="78.42578125" style="1" customWidth="1"/>
    <col min="9477" max="9477" width="19.7109375" style="1" customWidth="1"/>
    <col min="9478" max="9730" width="9.140625" style="1"/>
    <col min="9731" max="9731" width="26.42578125" style="1" customWidth="1"/>
    <col min="9732" max="9732" width="78.42578125" style="1" customWidth="1"/>
    <col min="9733" max="9733" width="19.7109375" style="1" customWidth="1"/>
    <col min="9734" max="9986" width="9.140625" style="1"/>
    <col min="9987" max="9987" width="26.42578125" style="1" customWidth="1"/>
    <col min="9988" max="9988" width="78.42578125" style="1" customWidth="1"/>
    <col min="9989" max="9989" width="19.7109375" style="1" customWidth="1"/>
    <col min="9990" max="10242" width="9.140625" style="1"/>
    <col min="10243" max="10243" width="26.42578125" style="1" customWidth="1"/>
    <col min="10244" max="10244" width="78.42578125" style="1" customWidth="1"/>
    <col min="10245" max="10245" width="19.7109375" style="1" customWidth="1"/>
    <col min="10246" max="10498" width="9.140625" style="1"/>
    <col min="10499" max="10499" width="26.42578125" style="1" customWidth="1"/>
    <col min="10500" max="10500" width="78.42578125" style="1" customWidth="1"/>
    <col min="10501" max="10501" width="19.7109375" style="1" customWidth="1"/>
    <col min="10502" max="10754" width="9.140625" style="1"/>
    <col min="10755" max="10755" width="26.42578125" style="1" customWidth="1"/>
    <col min="10756" max="10756" width="78.42578125" style="1" customWidth="1"/>
    <col min="10757" max="10757" width="19.7109375" style="1" customWidth="1"/>
    <col min="10758" max="11010" width="9.140625" style="1"/>
    <col min="11011" max="11011" width="26.42578125" style="1" customWidth="1"/>
    <col min="11012" max="11012" width="78.42578125" style="1" customWidth="1"/>
    <col min="11013" max="11013" width="19.7109375" style="1" customWidth="1"/>
    <col min="11014" max="11266" width="9.140625" style="1"/>
    <col min="11267" max="11267" width="26.42578125" style="1" customWidth="1"/>
    <col min="11268" max="11268" width="78.42578125" style="1" customWidth="1"/>
    <col min="11269" max="11269" width="19.7109375" style="1" customWidth="1"/>
    <col min="11270" max="11522" width="9.140625" style="1"/>
    <col min="11523" max="11523" width="26.42578125" style="1" customWidth="1"/>
    <col min="11524" max="11524" width="78.42578125" style="1" customWidth="1"/>
    <col min="11525" max="11525" width="19.7109375" style="1" customWidth="1"/>
    <col min="11526" max="11778" width="9.140625" style="1"/>
    <col min="11779" max="11779" width="26.42578125" style="1" customWidth="1"/>
    <col min="11780" max="11780" width="78.42578125" style="1" customWidth="1"/>
    <col min="11781" max="11781" width="19.7109375" style="1" customWidth="1"/>
    <col min="11782" max="12034" width="9.140625" style="1"/>
    <col min="12035" max="12035" width="26.42578125" style="1" customWidth="1"/>
    <col min="12036" max="12036" width="78.42578125" style="1" customWidth="1"/>
    <col min="12037" max="12037" width="19.7109375" style="1" customWidth="1"/>
    <col min="12038" max="12290" width="9.140625" style="1"/>
    <col min="12291" max="12291" width="26.42578125" style="1" customWidth="1"/>
    <col min="12292" max="12292" width="78.42578125" style="1" customWidth="1"/>
    <col min="12293" max="12293" width="19.7109375" style="1" customWidth="1"/>
    <col min="12294" max="12546" width="9.140625" style="1"/>
    <col min="12547" max="12547" width="26.42578125" style="1" customWidth="1"/>
    <col min="12548" max="12548" width="78.42578125" style="1" customWidth="1"/>
    <col min="12549" max="12549" width="19.7109375" style="1" customWidth="1"/>
    <col min="12550" max="12802" width="9.140625" style="1"/>
    <col min="12803" max="12803" width="26.42578125" style="1" customWidth="1"/>
    <col min="12804" max="12804" width="78.42578125" style="1" customWidth="1"/>
    <col min="12805" max="12805" width="19.7109375" style="1" customWidth="1"/>
    <col min="12806" max="13058" width="9.140625" style="1"/>
    <col min="13059" max="13059" width="26.42578125" style="1" customWidth="1"/>
    <col min="13060" max="13060" width="78.42578125" style="1" customWidth="1"/>
    <col min="13061" max="13061" width="19.7109375" style="1" customWidth="1"/>
    <col min="13062" max="13314" width="9.140625" style="1"/>
    <col min="13315" max="13315" width="26.42578125" style="1" customWidth="1"/>
    <col min="13316" max="13316" width="78.42578125" style="1" customWidth="1"/>
    <col min="13317" max="13317" width="19.7109375" style="1" customWidth="1"/>
    <col min="13318" max="13570" width="9.140625" style="1"/>
    <col min="13571" max="13571" width="26.42578125" style="1" customWidth="1"/>
    <col min="13572" max="13572" width="78.42578125" style="1" customWidth="1"/>
    <col min="13573" max="13573" width="19.7109375" style="1" customWidth="1"/>
    <col min="13574" max="13826" width="9.140625" style="1"/>
    <col min="13827" max="13827" width="26.42578125" style="1" customWidth="1"/>
    <col min="13828" max="13828" width="78.42578125" style="1" customWidth="1"/>
    <col min="13829" max="13829" width="19.7109375" style="1" customWidth="1"/>
    <col min="13830" max="14082" width="9.140625" style="1"/>
    <col min="14083" max="14083" width="26.42578125" style="1" customWidth="1"/>
    <col min="14084" max="14084" width="78.42578125" style="1" customWidth="1"/>
    <col min="14085" max="14085" width="19.7109375" style="1" customWidth="1"/>
    <col min="14086" max="14338" width="9.140625" style="1"/>
    <col min="14339" max="14339" width="26.42578125" style="1" customWidth="1"/>
    <col min="14340" max="14340" width="78.42578125" style="1" customWidth="1"/>
    <col min="14341" max="14341" width="19.7109375" style="1" customWidth="1"/>
    <col min="14342" max="14594" width="9.140625" style="1"/>
    <col min="14595" max="14595" width="26.42578125" style="1" customWidth="1"/>
    <col min="14596" max="14596" width="78.42578125" style="1" customWidth="1"/>
    <col min="14597" max="14597" width="19.7109375" style="1" customWidth="1"/>
    <col min="14598" max="14850" width="9.140625" style="1"/>
    <col min="14851" max="14851" width="26.42578125" style="1" customWidth="1"/>
    <col min="14852" max="14852" width="78.42578125" style="1" customWidth="1"/>
    <col min="14853" max="14853" width="19.7109375" style="1" customWidth="1"/>
    <col min="14854" max="15106" width="9.140625" style="1"/>
    <col min="15107" max="15107" width="26.42578125" style="1" customWidth="1"/>
    <col min="15108" max="15108" width="78.42578125" style="1" customWidth="1"/>
    <col min="15109" max="15109" width="19.7109375" style="1" customWidth="1"/>
    <col min="15110" max="15362" width="9.140625" style="1"/>
    <col min="15363" max="15363" width="26.42578125" style="1" customWidth="1"/>
    <col min="15364" max="15364" width="78.42578125" style="1" customWidth="1"/>
    <col min="15365" max="15365" width="19.7109375" style="1" customWidth="1"/>
    <col min="15366" max="15618" width="9.140625" style="1"/>
    <col min="15619" max="15619" width="26.42578125" style="1" customWidth="1"/>
    <col min="15620" max="15620" width="78.42578125" style="1" customWidth="1"/>
    <col min="15621" max="15621" width="19.7109375" style="1" customWidth="1"/>
    <col min="15622" max="15874" width="9.140625" style="1"/>
    <col min="15875" max="15875" width="26.42578125" style="1" customWidth="1"/>
    <col min="15876" max="15876" width="78.42578125" style="1" customWidth="1"/>
    <col min="15877" max="15877" width="19.7109375" style="1" customWidth="1"/>
    <col min="15878" max="16130" width="9.140625" style="1"/>
    <col min="16131" max="16131" width="26.42578125" style="1" customWidth="1"/>
    <col min="16132" max="16132" width="78.42578125" style="1" customWidth="1"/>
    <col min="16133" max="16133" width="19.7109375" style="1" customWidth="1"/>
    <col min="16134" max="16384" width="9.140625" style="1"/>
  </cols>
  <sheetData>
    <row r="1" spans="1:11" ht="49.5" customHeight="1" x14ac:dyDescent="0.3">
      <c r="A1" s="26" t="s">
        <v>98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9.5" thickBot="1" x14ac:dyDescent="0.35">
      <c r="A2" s="27"/>
      <c r="B2" s="27"/>
      <c r="C2" s="27"/>
      <c r="D2" s="27"/>
      <c r="E2" s="27"/>
      <c r="F2" s="27"/>
      <c r="G2" s="27"/>
      <c r="K2" s="8" t="s">
        <v>99</v>
      </c>
    </row>
    <row r="3" spans="1:11" ht="18.75" customHeight="1" x14ac:dyDescent="0.3">
      <c r="A3" s="38" t="s">
        <v>4</v>
      </c>
      <c r="B3" s="39" t="s">
        <v>5</v>
      </c>
      <c r="C3" s="40" t="s">
        <v>91</v>
      </c>
      <c r="D3" s="41" t="s">
        <v>92</v>
      </c>
      <c r="E3" s="42" t="s">
        <v>2</v>
      </c>
      <c r="F3" s="43"/>
      <c r="G3" s="44"/>
      <c r="H3" s="45" t="s">
        <v>0</v>
      </c>
      <c r="I3" s="46"/>
      <c r="J3" s="46"/>
      <c r="K3" s="47"/>
    </row>
    <row r="4" spans="1:11" ht="18.75" customHeight="1" x14ac:dyDescent="0.25">
      <c r="A4" s="48"/>
      <c r="B4" s="28"/>
      <c r="C4" s="29"/>
      <c r="D4" s="30"/>
      <c r="E4" s="32"/>
      <c r="F4" s="33"/>
      <c r="G4" s="34"/>
      <c r="H4" s="35" t="s">
        <v>3</v>
      </c>
      <c r="I4" s="36"/>
      <c r="J4" s="35" t="s">
        <v>93</v>
      </c>
      <c r="K4" s="49"/>
    </row>
    <row r="5" spans="1:11" ht="84" customHeight="1" x14ac:dyDescent="0.25">
      <c r="A5" s="50"/>
      <c r="B5" s="28"/>
      <c r="C5" s="29"/>
      <c r="D5" s="31"/>
      <c r="E5" s="25" t="s">
        <v>1</v>
      </c>
      <c r="F5" s="25" t="s">
        <v>94</v>
      </c>
      <c r="G5" s="25" t="s">
        <v>95</v>
      </c>
      <c r="H5" s="24" t="s">
        <v>1</v>
      </c>
      <c r="I5" s="24" t="s">
        <v>96</v>
      </c>
      <c r="J5" s="24" t="s">
        <v>1</v>
      </c>
      <c r="K5" s="51" t="s">
        <v>97</v>
      </c>
    </row>
    <row r="6" spans="1:11" x14ac:dyDescent="0.25">
      <c r="A6" s="52" t="s">
        <v>6</v>
      </c>
      <c r="B6" s="9" t="s">
        <v>46</v>
      </c>
      <c r="C6" s="5">
        <f>C7+C8+C9+C10+C11+C13+C14+C12</f>
        <v>139479.87999999998</v>
      </c>
      <c r="D6" s="16">
        <f>D7+D8+D9+D10+D11+D13+D14+D12</f>
        <v>169007.51</v>
      </c>
      <c r="E6" s="5">
        <f>E7+E8+E9+E10+E11+E13+E14</f>
        <v>223324.42</v>
      </c>
      <c r="F6" s="16">
        <f>E6-C6</f>
        <v>83844.540000000037</v>
      </c>
      <c r="G6" s="16">
        <f>E6-D6</f>
        <v>54316.91</v>
      </c>
      <c r="H6" s="16">
        <f>H7+H8+H9+H10+H11+H13+H14</f>
        <v>139775.70000000001</v>
      </c>
      <c r="I6" s="16">
        <f>H6-E6</f>
        <v>-83548.72</v>
      </c>
      <c r="J6" s="16">
        <f>J7+J8+J9+J10+J11+J13+J14</f>
        <v>142933.78</v>
      </c>
      <c r="K6" s="53">
        <f>J6-H6</f>
        <v>3158.0799999999872</v>
      </c>
    </row>
    <row r="7" spans="1:11" ht="57" customHeight="1" x14ac:dyDescent="0.3">
      <c r="A7" s="54" t="s">
        <v>7</v>
      </c>
      <c r="B7" s="10" t="s">
        <v>47</v>
      </c>
      <c r="C7" s="4">
        <v>13238.12</v>
      </c>
      <c r="D7" s="22">
        <v>13180.8</v>
      </c>
      <c r="E7" s="4">
        <v>2774.7</v>
      </c>
      <c r="F7" s="17">
        <f t="shared" ref="F7:F50" si="0">E7-C7</f>
        <v>-10463.420000000002</v>
      </c>
      <c r="G7" s="17">
        <f t="shared" ref="G7:G50" si="1">E7-D7</f>
        <v>-10406.099999999999</v>
      </c>
      <c r="H7" s="17">
        <v>2676.4</v>
      </c>
      <c r="I7" s="17">
        <f t="shared" ref="I7:I50" si="2">H7-E7</f>
        <v>-98.299999999999727</v>
      </c>
      <c r="J7" s="17">
        <v>2713</v>
      </c>
      <c r="K7" s="55">
        <f t="shared" ref="K7:K50" si="3">J7-H7</f>
        <v>36.599999999999909</v>
      </c>
    </row>
    <row r="8" spans="1:11" ht="74.25" customHeight="1" x14ac:dyDescent="0.3">
      <c r="A8" s="54" t="s">
        <v>8</v>
      </c>
      <c r="B8" s="10" t="s">
        <v>48</v>
      </c>
      <c r="C8" s="4">
        <v>8078.99</v>
      </c>
      <c r="D8" s="22">
        <v>9053.25</v>
      </c>
      <c r="E8" s="4">
        <v>6782.98</v>
      </c>
      <c r="F8" s="22">
        <f t="shared" si="0"/>
        <v>-1296.0100000000002</v>
      </c>
      <c r="G8" s="17">
        <f t="shared" si="1"/>
        <v>-2270.2700000000004</v>
      </c>
      <c r="H8" s="17">
        <v>6848</v>
      </c>
      <c r="I8" s="17">
        <f t="shared" si="2"/>
        <v>65.020000000000437</v>
      </c>
      <c r="J8" s="17">
        <v>6937</v>
      </c>
      <c r="K8" s="55">
        <f t="shared" si="3"/>
        <v>89</v>
      </c>
    </row>
    <row r="9" spans="1:11" ht="76.5" customHeight="1" x14ac:dyDescent="0.3">
      <c r="A9" s="54" t="s">
        <v>9</v>
      </c>
      <c r="B9" s="10" t="s">
        <v>49</v>
      </c>
      <c r="C9" s="4">
        <v>31651.84</v>
      </c>
      <c r="D9" s="22">
        <v>39442.75</v>
      </c>
      <c r="E9" s="4">
        <v>75448.7</v>
      </c>
      <c r="F9" s="22">
        <f t="shared" si="0"/>
        <v>43796.86</v>
      </c>
      <c r="G9" s="17">
        <f t="shared" si="1"/>
        <v>36005.949999999997</v>
      </c>
      <c r="H9" s="17">
        <v>71389.47</v>
      </c>
      <c r="I9" s="17">
        <f t="shared" si="2"/>
        <v>-4059.2299999999959</v>
      </c>
      <c r="J9" s="17">
        <v>71398.47</v>
      </c>
      <c r="K9" s="55">
        <f t="shared" si="3"/>
        <v>9</v>
      </c>
    </row>
    <row r="10" spans="1:11" ht="23.25" customHeight="1" x14ac:dyDescent="0.3">
      <c r="A10" s="54" t="s">
        <v>87</v>
      </c>
      <c r="B10" s="10" t="s">
        <v>50</v>
      </c>
      <c r="C10" s="4">
        <v>42.57</v>
      </c>
      <c r="D10" s="22">
        <v>284.77999999999997</v>
      </c>
      <c r="E10" s="4">
        <v>16.05</v>
      </c>
      <c r="F10" s="22">
        <f t="shared" si="0"/>
        <v>-26.52</v>
      </c>
      <c r="G10" s="17">
        <f t="shared" si="1"/>
        <v>-268.72999999999996</v>
      </c>
      <c r="H10" s="17">
        <v>14.27</v>
      </c>
      <c r="I10" s="17">
        <f t="shared" si="2"/>
        <v>-1.7800000000000011</v>
      </c>
      <c r="J10" s="17">
        <v>14.27</v>
      </c>
      <c r="K10" s="55">
        <f t="shared" si="3"/>
        <v>0</v>
      </c>
    </row>
    <row r="11" spans="1:11" ht="56.25" customHeight="1" x14ac:dyDescent="0.3">
      <c r="A11" s="54" t="s">
        <v>10</v>
      </c>
      <c r="B11" s="10" t="s">
        <v>51</v>
      </c>
      <c r="C11" s="4">
        <v>14319.82</v>
      </c>
      <c r="D11" s="22">
        <v>15482</v>
      </c>
      <c r="E11" s="4">
        <v>17454</v>
      </c>
      <c r="F11" s="22">
        <f t="shared" si="0"/>
        <v>3134.1800000000003</v>
      </c>
      <c r="G11" s="17">
        <f t="shared" si="1"/>
        <v>1972</v>
      </c>
      <c r="H11" s="17">
        <v>17098</v>
      </c>
      <c r="I11" s="17">
        <f t="shared" si="2"/>
        <v>-356</v>
      </c>
      <c r="J11" s="17">
        <v>17722</v>
      </c>
      <c r="K11" s="55">
        <f t="shared" si="3"/>
        <v>624</v>
      </c>
    </row>
    <row r="12" spans="1:11" ht="56.25" customHeight="1" x14ac:dyDescent="0.3">
      <c r="A12" s="54" t="s">
        <v>100</v>
      </c>
      <c r="B12" s="10" t="s">
        <v>101</v>
      </c>
      <c r="C12" s="4">
        <v>947.15</v>
      </c>
      <c r="D12" s="22">
        <v>0</v>
      </c>
      <c r="E12" s="4">
        <v>0</v>
      </c>
      <c r="F12" s="22">
        <f t="shared" si="0"/>
        <v>-947.15</v>
      </c>
      <c r="G12" s="17">
        <f t="shared" si="1"/>
        <v>0</v>
      </c>
      <c r="H12" s="22">
        <v>0</v>
      </c>
      <c r="I12" s="22">
        <v>0</v>
      </c>
      <c r="J12" s="22">
        <v>0</v>
      </c>
      <c r="K12" s="56">
        <v>0</v>
      </c>
    </row>
    <row r="13" spans="1:11" x14ac:dyDescent="0.3">
      <c r="A13" s="54" t="s">
        <v>11</v>
      </c>
      <c r="B13" s="10" t="s">
        <v>52</v>
      </c>
      <c r="C13" s="4">
        <v>0</v>
      </c>
      <c r="D13" s="22">
        <v>0</v>
      </c>
      <c r="E13" s="4">
        <v>1500</v>
      </c>
      <c r="F13" s="22">
        <f t="shared" si="0"/>
        <v>1500</v>
      </c>
      <c r="G13" s="17">
        <f t="shared" si="1"/>
        <v>1500</v>
      </c>
      <c r="H13" s="17">
        <v>1000</v>
      </c>
      <c r="I13" s="17">
        <f t="shared" si="2"/>
        <v>-500</v>
      </c>
      <c r="J13" s="17">
        <v>1000</v>
      </c>
      <c r="K13" s="55">
        <f t="shared" si="3"/>
        <v>0</v>
      </c>
    </row>
    <row r="14" spans="1:11" s="8" customFormat="1" ht="27" customHeight="1" x14ac:dyDescent="0.3">
      <c r="A14" s="54" t="s">
        <v>12</v>
      </c>
      <c r="B14" s="10" t="s">
        <v>53</v>
      </c>
      <c r="C14" s="4">
        <v>71201.39</v>
      </c>
      <c r="D14" s="22">
        <v>91563.93</v>
      </c>
      <c r="E14" s="4">
        <v>119347.99</v>
      </c>
      <c r="F14" s="22">
        <f t="shared" si="0"/>
        <v>48146.600000000006</v>
      </c>
      <c r="G14" s="17">
        <f t="shared" si="1"/>
        <v>27784.060000000012</v>
      </c>
      <c r="H14" s="17">
        <v>40749.56</v>
      </c>
      <c r="I14" s="17">
        <f t="shared" si="2"/>
        <v>-78598.430000000008</v>
      </c>
      <c r="J14" s="17">
        <v>43149.04</v>
      </c>
      <c r="K14" s="55">
        <f t="shared" si="3"/>
        <v>2399.4800000000032</v>
      </c>
    </row>
    <row r="15" spans="1:11" s="12" customFormat="1" ht="24" customHeight="1" x14ac:dyDescent="0.3">
      <c r="A15" s="52" t="s">
        <v>13</v>
      </c>
      <c r="B15" s="9" t="s">
        <v>54</v>
      </c>
      <c r="C15" s="11">
        <f>C16</f>
        <v>1667.9</v>
      </c>
      <c r="D15" s="16">
        <f t="shared" ref="D15:J15" si="4">D16</f>
        <v>1833.97</v>
      </c>
      <c r="E15" s="11">
        <f t="shared" si="4"/>
        <v>420.25</v>
      </c>
      <c r="F15" s="23">
        <f t="shared" si="4"/>
        <v>-1247.6500000000001</v>
      </c>
      <c r="G15" s="16">
        <f t="shared" si="1"/>
        <v>-1413.72</v>
      </c>
      <c r="H15" s="16">
        <f t="shared" si="4"/>
        <v>435.28</v>
      </c>
      <c r="I15" s="16">
        <f t="shared" si="2"/>
        <v>15.029999999999973</v>
      </c>
      <c r="J15" s="16">
        <f t="shared" si="4"/>
        <v>451.04</v>
      </c>
      <c r="K15" s="53">
        <f t="shared" si="3"/>
        <v>15.760000000000048</v>
      </c>
    </row>
    <row r="16" spans="1:11" ht="21" customHeight="1" x14ac:dyDescent="0.3">
      <c r="A16" s="54" t="s">
        <v>14</v>
      </c>
      <c r="B16" s="10" t="s">
        <v>55</v>
      </c>
      <c r="C16" s="4">
        <v>1667.9</v>
      </c>
      <c r="D16" s="17">
        <v>1833.97</v>
      </c>
      <c r="E16" s="4">
        <v>420.25</v>
      </c>
      <c r="F16" s="22">
        <f t="shared" si="0"/>
        <v>-1247.6500000000001</v>
      </c>
      <c r="G16" s="17">
        <f t="shared" si="1"/>
        <v>-1413.72</v>
      </c>
      <c r="H16" s="17">
        <v>435.28</v>
      </c>
      <c r="I16" s="17">
        <f t="shared" si="2"/>
        <v>15.029999999999973</v>
      </c>
      <c r="J16" s="17">
        <v>451.04</v>
      </c>
      <c r="K16" s="55">
        <f t="shared" si="3"/>
        <v>15.760000000000048</v>
      </c>
    </row>
    <row r="17" spans="1:11" s="12" customFormat="1" ht="56.25" x14ac:dyDescent="0.3">
      <c r="A17" s="52" t="s">
        <v>15</v>
      </c>
      <c r="B17" s="9" t="s">
        <v>56</v>
      </c>
      <c r="C17" s="11">
        <f>C18+C19+C20</f>
        <v>4217.0999999999995</v>
      </c>
      <c r="D17" s="16">
        <f>D18+D19+D20</f>
        <v>7476.2750000000005</v>
      </c>
      <c r="E17" s="16">
        <f t="shared" ref="E17" si="5">E18+E19</f>
        <v>7257.94</v>
      </c>
      <c r="F17" s="16">
        <f t="shared" si="0"/>
        <v>3040.84</v>
      </c>
      <c r="G17" s="16">
        <f t="shared" si="1"/>
        <v>-218.33500000000095</v>
      </c>
      <c r="H17" s="16">
        <f t="shared" ref="H17:J17" si="6">H18+H19</f>
        <v>6954.93</v>
      </c>
      <c r="I17" s="16">
        <f t="shared" si="2"/>
        <v>-303.00999999999931</v>
      </c>
      <c r="J17" s="16">
        <f t="shared" si="6"/>
        <v>7042.18</v>
      </c>
      <c r="K17" s="53">
        <f t="shared" si="3"/>
        <v>87.25</v>
      </c>
    </row>
    <row r="18" spans="1:11" ht="38.25" customHeight="1" x14ac:dyDescent="0.3">
      <c r="A18" s="54" t="s">
        <v>16</v>
      </c>
      <c r="B18" s="10" t="s">
        <v>57</v>
      </c>
      <c r="C18" s="4">
        <v>0</v>
      </c>
      <c r="D18" s="17">
        <v>0</v>
      </c>
      <c r="E18" s="17">
        <v>0</v>
      </c>
      <c r="F18" s="17">
        <f t="shared" si="0"/>
        <v>0</v>
      </c>
      <c r="G18" s="17">
        <f t="shared" si="1"/>
        <v>0</v>
      </c>
      <c r="H18" s="17">
        <v>0</v>
      </c>
      <c r="I18" s="17">
        <f t="shared" si="2"/>
        <v>0</v>
      </c>
      <c r="J18" s="17">
        <v>0</v>
      </c>
      <c r="K18" s="55">
        <f t="shared" si="3"/>
        <v>0</v>
      </c>
    </row>
    <row r="19" spans="1:11" x14ac:dyDescent="0.3">
      <c r="A19" s="54" t="s">
        <v>17</v>
      </c>
      <c r="B19" s="10" t="s">
        <v>58</v>
      </c>
      <c r="C19" s="4">
        <v>3749.99</v>
      </c>
      <c r="D19" s="17">
        <v>6936.56</v>
      </c>
      <c r="E19" s="17">
        <v>7257.94</v>
      </c>
      <c r="F19" s="22">
        <f t="shared" si="0"/>
        <v>3507.95</v>
      </c>
      <c r="G19" s="17">
        <f t="shared" si="1"/>
        <v>321.3799999999992</v>
      </c>
      <c r="H19" s="17">
        <v>6954.93</v>
      </c>
      <c r="I19" s="17">
        <f t="shared" si="2"/>
        <v>-303.00999999999931</v>
      </c>
      <c r="J19" s="17">
        <v>7042.18</v>
      </c>
      <c r="K19" s="55">
        <f t="shared" si="3"/>
        <v>87.25</v>
      </c>
    </row>
    <row r="20" spans="1:11" ht="37.5" x14ac:dyDescent="0.3">
      <c r="A20" s="54" t="s">
        <v>103</v>
      </c>
      <c r="B20" s="10" t="s">
        <v>102</v>
      </c>
      <c r="C20" s="4">
        <v>467.11</v>
      </c>
      <c r="D20" s="17">
        <v>539.71500000000003</v>
      </c>
      <c r="E20" s="17">
        <v>0</v>
      </c>
      <c r="F20" s="22"/>
      <c r="G20" s="17"/>
      <c r="H20" s="17"/>
      <c r="I20" s="17"/>
      <c r="J20" s="17"/>
      <c r="K20" s="55"/>
    </row>
    <row r="21" spans="1:11" s="12" customFormat="1" x14ac:dyDescent="0.3">
      <c r="A21" s="52" t="s">
        <v>18</v>
      </c>
      <c r="B21" s="9" t="s">
        <v>59</v>
      </c>
      <c r="C21" s="11">
        <f>C22+C23+C24+C25</f>
        <v>95087.44</v>
      </c>
      <c r="D21" s="16">
        <f>D22+D23+D24+D25</f>
        <v>111104.054</v>
      </c>
      <c r="E21" s="11">
        <f t="shared" ref="E21:J21" si="7">E22+E23+E24+E25</f>
        <v>388559.87</v>
      </c>
      <c r="F21" s="23">
        <f t="shared" si="7"/>
        <v>293472.43</v>
      </c>
      <c r="G21" s="16">
        <f t="shared" si="1"/>
        <v>277455.81599999999</v>
      </c>
      <c r="H21" s="16">
        <f t="shared" si="7"/>
        <v>540963.94000000006</v>
      </c>
      <c r="I21" s="16">
        <f t="shared" si="2"/>
        <v>152404.07000000007</v>
      </c>
      <c r="J21" s="16">
        <f t="shared" si="7"/>
        <v>543310.56000000006</v>
      </c>
      <c r="K21" s="53">
        <f t="shared" si="3"/>
        <v>2346.6199999999953</v>
      </c>
    </row>
    <row r="22" spans="1:11" ht="21.75" customHeight="1" x14ac:dyDescent="0.3">
      <c r="A22" s="54" t="s">
        <v>19</v>
      </c>
      <c r="B22" s="10" t="s">
        <v>60</v>
      </c>
      <c r="C22" s="4">
        <v>398.5</v>
      </c>
      <c r="D22" s="17">
        <v>843.53</v>
      </c>
      <c r="E22" s="4">
        <v>1443.53</v>
      </c>
      <c r="F22" s="22">
        <f t="shared" si="0"/>
        <v>1045.03</v>
      </c>
      <c r="G22" s="17">
        <f t="shared" si="1"/>
        <v>600</v>
      </c>
      <c r="H22" s="17">
        <v>411.45</v>
      </c>
      <c r="I22" s="17">
        <f t="shared" si="2"/>
        <v>-1032.08</v>
      </c>
      <c r="J22" s="17">
        <v>411.45</v>
      </c>
      <c r="K22" s="55">
        <f t="shared" si="3"/>
        <v>0</v>
      </c>
    </row>
    <row r="23" spans="1:11" ht="23.25" customHeight="1" x14ac:dyDescent="0.3">
      <c r="A23" s="54" t="s">
        <v>20</v>
      </c>
      <c r="B23" s="10" t="s">
        <v>61</v>
      </c>
      <c r="C23" s="4">
        <v>12575.94</v>
      </c>
      <c r="D23" s="17">
        <v>13524.44</v>
      </c>
      <c r="E23" s="4">
        <v>11727.51</v>
      </c>
      <c r="F23" s="22">
        <f t="shared" si="0"/>
        <v>-848.43000000000029</v>
      </c>
      <c r="G23" s="17">
        <f t="shared" si="1"/>
        <v>-1796.9300000000003</v>
      </c>
      <c r="H23" s="17">
        <v>10727.59</v>
      </c>
      <c r="I23" s="17">
        <f t="shared" si="2"/>
        <v>-999.92000000000007</v>
      </c>
      <c r="J23" s="17">
        <v>10727.59</v>
      </c>
      <c r="K23" s="55">
        <f t="shared" si="3"/>
        <v>0</v>
      </c>
    </row>
    <row r="24" spans="1:11" ht="23.25" customHeight="1" x14ac:dyDescent="0.3">
      <c r="A24" s="54" t="s">
        <v>21</v>
      </c>
      <c r="B24" s="10" t="s">
        <v>62</v>
      </c>
      <c r="C24" s="4">
        <v>81854.75</v>
      </c>
      <c r="D24" s="17">
        <v>95678.884000000005</v>
      </c>
      <c r="E24" s="4">
        <v>375288.83</v>
      </c>
      <c r="F24" s="22">
        <f t="shared" si="0"/>
        <v>293434.08</v>
      </c>
      <c r="G24" s="17">
        <f t="shared" si="1"/>
        <v>279609.946</v>
      </c>
      <c r="H24" s="17">
        <v>529724.9</v>
      </c>
      <c r="I24" s="17">
        <f t="shared" si="2"/>
        <v>154436.07</v>
      </c>
      <c r="J24" s="17">
        <v>532071.52</v>
      </c>
      <c r="K24" s="55">
        <f t="shared" si="3"/>
        <v>2346.6199999999953</v>
      </c>
    </row>
    <row r="25" spans="1:11" ht="41.25" customHeight="1" x14ac:dyDescent="0.3">
      <c r="A25" s="54" t="s">
        <v>22</v>
      </c>
      <c r="B25" s="10" t="s">
        <v>63</v>
      </c>
      <c r="C25" s="4">
        <v>258.25</v>
      </c>
      <c r="D25" s="17">
        <f>458.2+599</f>
        <v>1057.2</v>
      </c>
      <c r="E25" s="4">
        <v>100</v>
      </c>
      <c r="F25" s="22">
        <f t="shared" si="0"/>
        <v>-158.25</v>
      </c>
      <c r="G25" s="17">
        <f t="shared" si="1"/>
        <v>-957.2</v>
      </c>
      <c r="H25" s="17">
        <v>100</v>
      </c>
      <c r="I25" s="17">
        <f t="shared" si="2"/>
        <v>0</v>
      </c>
      <c r="J25" s="17">
        <v>100</v>
      </c>
      <c r="K25" s="55">
        <f t="shared" si="3"/>
        <v>0</v>
      </c>
    </row>
    <row r="26" spans="1:11" s="12" customFormat="1" ht="36" customHeight="1" x14ac:dyDescent="0.3">
      <c r="A26" s="52" t="s">
        <v>23</v>
      </c>
      <c r="B26" s="9" t="s">
        <v>64</v>
      </c>
      <c r="C26" s="11">
        <f>C27+C28+C29+C30</f>
        <v>224297.05</v>
      </c>
      <c r="D26" s="16">
        <f>D27+D28+D29+D30</f>
        <v>116157.541</v>
      </c>
      <c r="E26" s="11">
        <f t="shared" ref="E26:J26" si="8">E27+E28+E29+E30</f>
        <v>101867.29000000001</v>
      </c>
      <c r="F26" s="23">
        <f t="shared" si="8"/>
        <v>-122429.75999999999</v>
      </c>
      <c r="G26" s="16">
        <f t="shared" si="1"/>
        <v>-14290.250999999989</v>
      </c>
      <c r="H26" s="16">
        <f t="shared" si="8"/>
        <v>50566.46</v>
      </c>
      <c r="I26" s="16">
        <f t="shared" si="2"/>
        <v>-51300.830000000009</v>
      </c>
      <c r="J26" s="16">
        <f t="shared" si="8"/>
        <v>50837.38</v>
      </c>
      <c r="K26" s="53">
        <f t="shared" si="3"/>
        <v>270.91999999999825</v>
      </c>
    </row>
    <row r="27" spans="1:11" ht="21.75" customHeight="1" x14ac:dyDescent="0.3">
      <c r="A27" s="54" t="s">
        <v>24</v>
      </c>
      <c r="B27" s="10" t="s">
        <v>65</v>
      </c>
      <c r="C27" s="4">
        <v>17359.16</v>
      </c>
      <c r="D27" s="17">
        <v>4725.58</v>
      </c>
      <c r="E27" s="4">
        <v>4756.4399999999996</v>
      </c>
      <c r="F27" s="22">
        <f t="shared" si="0"/>
        <v>-12602.720000000001</v>
      </c>
      <c r="G27" s="17">
        <f t="shared" si="1"/>
        <v>30.859999999999673</v>
      </c>
      <c r="H27" s="17">
        <v>2978.26</v>
      </c>
      <c r="I27" s="17">
        <f t="shared" si="2"/>
        <v>-1778.1799999999994</v>
      </c>
      <c r="J27" s="17">
        <v>3118.71</v>
      </c>
      <c r="K27" s="55">
        <f t="shared" si="3"/>
        <v>140.44999999999982</v>
      </c>
    </row>
    <row r="28" spans="1:11" ht="22.15" customHeight="1" x14ac:dyDescent="0.3">
      <c r="A28" s="54" t="s">
        <v>25</v>
      </c>
      <c r="B28" s="10" t="s">
        <v>66</v>
      </c>
      <c r="C28" s="4">
        <v>131374.49</v>
      </c>
      <c r="D28" s="17">
        <v>56439.332999999999</v>
      </c>
      <c r="E28" s="4">
        <v>59597.01</v>
      </c>
      <c r="F28" s="22">
        <f t="shared" si="0"/>
        <v>-71777.479999999981</v>
      </c>
      <c r="G28" s="17">
        <f t="shared" si="1"/>
        <v>3157.6770000000033</v>
      </c>
      <c r="H28" s="17">
        <v>12950.47</v>
      </c>
      <c r="I28" s="17">
        <f t="shared" si="2"/>
        <v>-46646.54</v>
      </c>
      <c r="J28" s="17">
        <v>12982.9</v>
      </c>
      <c r="K28" s="55">
        <f>J28-H28</f>
        <v>32.430000000000291</v>
      </c>
    </row>
    <row r="29" spans="1:11" x14ac:dyDescent="0.3">
      <c r="A29" s="54" t="s">
        <v>26</v>
      </c>
      <c r="B29" s="10" t="s">
        <v>67</v>
      </c>
      <c r="C29" s="4">
        <v>75561.25</v>
      </c>
      <c r="D29" s="17">
        <v>54977.057999999997</v>
      </c>
      <c r="E29" s="4">
        <v>37512.93</v>
      </c>
      <c r="F29" s="22">
        <f t="shared" si="0"/>
        <v>-38048.32</v>
      </c>
      <c r="G29" s="17">
        <f t="shared" si="1"/>
        <v>-17464.127999999997</v>
      </c>
      <c r="H29" s="17">
        <v>34636.769999999997</v>
      </c>
      <c r="I29" s="17">
        <f t="shared" si="2"/>
        <v>-2876.1600000000035</v>
      </c>
      <c r="J29" s="17">
        <v>34734.769999999997</v>
      </c>
      <c r="K29" s="55">
        <f t="shared" si="3"/>
        <v>98</v>
      </c>
    </row>
    <row r="30" spans="1:11" ht="37.5" customHeight="1" x14ac:dyDescent="0.3">
      <c r="A30" s="54" t="s">
        <v>27</v>
      </c>
      <c r="B30" s="10" t="s">
        <v>68</v>
      </c>
      <c r="C30" s="4">
        <v>2.15</v>
      </c>
      <c r="D30" s="17">
        <v>15.57</v>
      </c>
      <c r="E30" s="4">
        <v>0.91</v>
      </c>
      <c r="F30" s="22">
        <f t="shared" si="0"/>
        <v>-1.2399999999999998</v>
      </c>
      <c r="G30" s="17">
        <f t="shared" si="1"/>
        <v>-14.66</v>
      </c>
      <c r="H30" s="17">
        <v>0.96</v>
      </c>
      <c r="I30" s="17">
        <f t="shared" si="2"/>
        <v>4.9999999999999933E-2</v>
      </c>
      <c r="J30" s="17">
        <v>1</v>
      </c>
      <c r="K30" s="55">
        <f t="shared" si="3"/>
        <v>4.0000000000000036E-2</v>
      </c>
    </row>
    <row r="31" spans="1:11" s="12" customFormat="1" x14ac:dyDescent="0.3">
      <c r="A31" s="52" t="s">
        <v>28</v>
      </c>
      <c r="B31" s="9" t="s">
        <v>69</v>
      </c>
      <c r="C31" s="11">
        <f>C32</f>
        <v>0</v>
      </c>
      <c r="D31" s="16">
        <f>D32</f>
        <v>0</v>
      </c>
      <c r="E31" s="11">
        <f t="shared" ref="E31:J31" si="9">E32</f>
        <v>0</v>
      </c>
      <c r="F31" s="23">
        <f t="shared" si="9"/>
        <v>0</v>
      </c>
      <c r="G31" s="16">
        <f t="shared" si="1"/>
        <v>0</v>
      </c>
      <c r="H31" s="16">
        <f t="shared" si="9"/>
        <v>0</v>
      </c>
      <c r="I31" s="16">
        <f t="shared" si="2"/>
        <v>0</v>
      </c>
      <c r="J31" s="16">
        <f t="shared" si="9"/>
        <v>0</v>
      </c>
      <c r="K31" s="53">
        <f t="shared" si="3"/>
        <v>0</v>
      </c>
    </row>
    <row r="32" spans="1:11" ht="37.5" customHeight="1" x14ac:dyDescent="0.3">
      <c r="A32" s="54" t="s">
        <v>29</v>
      </c>
      <c r="B32" s="10" t="s">
        <v>70</v>
      </c>
      <c r="C32" s="4">
        <v>0</v>
      </c>
      <c r="D32" s="17">
        <v>0</v>
      </c>
      <c r="E32" s="4">
        <v>0</v>
      </c>
      <c r="F32" s="22">
        <f t="shared" si="0"/>
        <v>0</v>
      </c>
      <c r="G32" s="17">
        <f t="shared" si="1"/>
        <v>0</v>
      </c>
      <c r="H32" s="17">
        <v>0</v>
      </c>
      <c r="I32" s="17">
        <f t="shared" si="2"/>
        <v>0</v>
      </c>
      <c r="J32" s="17">
        <v>0</v>
      </c>
      <c r="K32" s="55">
        <f t="shared" si="3"/>
        <v>0</v>
      </c>
    </row>
    <row r="33" spans="1:11" s="12" customFormat="1" ht="21" customHeight="1" x14ac:dyDescent="0.3">
      <c r="A33" s="52" t="s">
        <v>30</v>
      </c>
      <c r="B33" s="9" t="s">
        <v>71</v>
      </c>
      <c r="C33" s="11">
        <f>C34+C35+C36+C37+C38</f>
        <v>539864.42299999995</v>
      </c>
      <c r="D33" s="16">
        <f>D34+D35+D36+D37+D38</f>
        <v>620660.23</v>
      </c>
      <c r="E33" s="11">
        <f t="shared" ref="E33:H33" si="10">E34+E35+E36+E37+E38</f>
        <v>599827.90999999992</v>
      </c>
      <c r="F33" s="23">
        <f t="shared" si="10"/>
        <v>59963.487000000037</v>
      </c>
      <c r="G33" s="16">
        <f t="shared" si="1"/>
        <v>-20832.320000000065</v>
      </c>
      <c r="H33" s="16">
        <f t="shared" si="10"/>
        <v>703680.00999999989</v>
      </c>
      <c r="I33" s="16">
        <f t="shared" si="2"/>
        <v>103852.09999999998</v>
      </c>
      <c r="J33" s="16">
        <f>J34+J35+J36+J37+J38</f>
        <v>724283.86</v>
      </c>
      <c r="K33" s="53">
        <f t="shared" si="3"/>
        <v>20603.850000000093</v>
      </c>
    </row>
    <row r="34" spans="1:11" ht="24" customHeight="1" x14ac:dyDescent="0.3">
      <c r="A34" s="54" t="s">
        <v>31</v>
      </c>
      <c r="B34" s="10" t="s">
        <v>72</v>
      </c>
      <c r="C34" s="4">
        <v>143138.68299999999</v>
      </c>
      <c r="D34" s="17">
        <v>166425.79999999999</v>
      </c>
      <c r="E34" s="4">
        <v>164799.32</v>
      </c>
      <c r="F34" s="22">
        <f t="shared" si="0"/>
        <v>21660.637000000017</v>
      </c>
      <c r="G34" s="17">
        <f t="shared" si="1"/>
        <v>-1626.4799999999814</v>
      </c>
      <c r="H34" s="17">
        <v>181033.87</v>
      </c>
      <c r="I34" s="17">
        <f t="shared" si="2"/>
        <v>16234.549999999988</v>
      </c>
      <c r="J34" s="17">
        <v>187141.27</v>
      </c>
      <c r="K34" s="55">
        <f t="shared" si="3"/>
        <v>6107.3999999999942</v>
      </c>
    </row>
    <row r="35" spans="1:11" ht="22.5" customHeight="1" x14ac:dyDescent="0.3">
      <c r="A35" s="54" t="s">
        <v>32</v>
      </c>
      <c r="B35" s="10" t="s">
        <v>73</v>
      </c>
      <c r="C35" s="4">
        <v>376996.5</v>
      </c>
      <c r="D35" s="17">
        <v>393952.67</v>
      </c>
      <c r="E35" s="4">
        <v>374067.64</v>
      </c>
      <c r="F35" s="22">
        <f t="shared" si="0"/>
        <v>-2928.859999999986</v>
      </c>
      <c r="G35" s="17">
        <f t="shared" si="1"/>
        <v>-19885.02999999997</v>
      </c>
      <c r="H35" s="17">
        <v>462326</v>
      </c>
      <c r="I35" s="17">
        <f t="shared" si="2"/>
        <v>88258.359999999986</v>
      </c>
      <c r="J35" s="17">
        <v>476607.21</v>
      </c>
      <c r="K35" s="55">
        <f t="shared" si="3"/>
        <v>14281.210000000021</v>
      </c>
    </row>
    <row r="36" spans="1:11" x14ac:dyDescent="0.3">
      <c r="A36" s="54" t="s">
        <v>33</v>
      </c>
      <c r="B36" s="10" t="s">
        <v>74</v>
      </c>
      <c r="C36" s="6">
        <v>0</v>
      </c>
      <c r="D36" s="19">
        <v>38697.699999999997</v>
      </c>
      <c r="E36" s="4">
        <v>34544.97</v>
      </c>
      <c r="F36" s="22">
        <f t="shared" si="0"/>
        <v>34544.97</v>
      </c>
      <c r="G36" s="17">
        <f t="shared" si="1"/>
        <v>-4152.7299999999959</v>
      </c>
      <c r="H36" s="17">
        <v>36193.449999999997</v>
      </c>
      <c r="I36" s="17">
        <f t="shared" si="2"/>
        <v>1648.4799999999959</v>
      </c>
      <c r="J36" s="17">
        <v>36297.199999999997</v>
      </c>
      <c r="K36" s="55">
        <f t="shared" si="3"/>
        <v>103.75</v>
      </c>
    </row>
    <row r="37" spans="1:11" ht="24.75" customHeight="1" x14ac:dyDescent="0.3">
      <c r="A37" s="54" t="s">
        <v>34</v>
      </c>
      <c r="B37" s="10" t="s">
        <v>75</v>
      </c>
      <c r="C37" s="6">
        <v>2556.73</v>
      </c>
      <c r="D37" s="19">
        <v>2484.06</v>
      </c>
      <c r="E37" s="4">
        <v>1256.5899999999999</v>
      </c>
      <c r="F37" s="22">
        <f t="shared" si="0"/>
        <v>-1300.1400000000001</v>
      </c>
      <c r="G37" s="17">
        <f t="shared" si="1"/>
        <v>-1227.47</v>
      </c>
      <c r="H37" s="17">
        <v>1256</v>
      </c>
      <c r="I37" s="17">
        <f t="shared" si="2"/>
        <v>-0.58999999999991815</v>
      </c>
      <c r="J37" s="17">
        <v>1256</v>
      </c>
      <c r="K37" s="55">
        <f t="shared" si="3"/>
        <v>0</v>
      </c>
    </row>
    <row r="38" spans="1:11" ht="24.75" customHeight="1" x14ac:dyDescent="0.3">
      <c r="A38" s="54" t="s">
        <v>35</v>
      </c>
      <c r="B38" s="10" t="s">
        <v>76</v>
      </c>
      <c r="C38" s="6">
        <v>17172.509999999998</v>
      </c>
      <c r="D38" s="19">
        <v>19100</v>
      </c>
      <c r="E38" s="4">
        <v>25159.39</v>
      </c>
      <c r="F38" s="22">
        <f t="shared" si="0"/>
        <v>7986.880000000001</v>
      </c>
      <c r="G38" s="17">
        <f t="shared" si="1"/>
        <v>6059.3899999999994</v>
      </c>
      <c r="H38" s="17">
        <v>22870.69</v>
      </c>
      <c r="I38" s="17">
        <v>21748475</v>
      </c>
      <c r="J38" s="17">
        <v>22982.18</v>
      </c>
      <c r="K38" s="55">
        <f t="shared" si="3"/>
        <v>111.4900000000016</v>
      </c>
    </row>
    <row r="39" spans="1:11" s="12" customFormat="1" ht="21.75" customHeight="1" x14ac:dyDescent="0.3">
      <c r="A39" s="52" t="s">
        <v>36</v>
      </c>
      <c r="B39" s="9" t="s">
        <v>77</v>
      </c>
      <c r="C39" s="13">
        <f>C40+C41</f>
        <v>68579.89</v>
      </c>
      <c r="D39" s="18">
        <f>D40+D41</f>
        <v>100622.52</v>
      </c>
      <c r="E39" s="14">
        <f>E40+E41</f>
        <v>67865.42</v>
      </c>
      <c r="F39" s="23">
        <f t="shared" si="0"/>
        <v>-714.47000000000116</v>
      </c>
      <c r="G39" s="16">
        <f t="shared" si="1"/>
        <v>-32757.100000000006</v>
      </c>
      <c r="H39" s="18">
        <f>H40+H41</f>
        <v>62809.17</v>
      </c>
      <c r="I39" s="16">
        <f t="shared" si="2"/>
        <v>-5056.25</v>
      </c>
      <c r="J39" s="18">
        <f>J40+J41</f>
        <v>64265.05</v>
      </c>
      <c r="K39" s="53">
        <f t="shared" si="3"/>
        <v>1455.8800000000047</v>
      </c>
    </row>
    <row r="40" spans="1:11" x14ac:dyDescent="0.3">
      <c r="A40" s="54" t="s">
        <v>37</v>
      </c>
      <c r="B40" s="10" t="s">
        <v>78</v>
      </c>
      <c r="C40" s="6">
        <v>60245.64</v>
      </c>
      <c r="D40" s="19">
        <v>92518.32</v>
      </c>
      <c r="E40" s="15">
        <v>51836.38</v>
      </c>
      <c r="F40" s="22">
        <f t="shared" si="0"/>
        <v>-8409.260000000002</v>
      </c>
      <c r="G40" s="17">
        <f t="shared" si="1"/>
        <v>-40681.94000000001</v>
      </c>
      <c r="H40" s="19">
        <v>46985.63</v>
      </c>
      <c r="I40" s="17">
        <f t="shared" si="2"/>
        <v>-4850.75</v>
      </c>
      <c r="J40" s="19">
        <v>49350.69</v>
      </c>
      <c r="K40" s="55">
        <f t="shared" si="3"/>
        <v>2365.0600000000049</v>
      </c>
    </row>
    <row r="41" spans="1:11" ht="37.5" x14ac:dyDescent="0.3">
      <c r="A41" s="54" t="s">
        <v>89</v>
      </c>
      <c r="B41" s="10" t="s">
        <v>90</v>
      </c>
      <c r="C41" s="6">
        <v>8334.25</v>
      </c>
      <c r="D41" s="19">
        <v>8104.2</v>
      </c>
      <c r="E41" s="15">
        <v>16029.04</v>
      </c>
      <c r="F41" s="22">
        <f t="shared" si="0"/>
        <v>7694.7900000000009</v>
      </c>
      <c r="G41" s="17">
        <f t="shared" si="1"/>
        <v>7924.8400000000011</v>
      </c>
      <c r="H41" s="19">
        <v>15823.54</v>
      </c>
      <c r="I41" s="17">
        <f t="shared" si="2"/>
        <v>-205.5</v>
      </c>
      <c r="J41" s="19">
        <v>14914.36</v>
      </c>
      <c r="K41" s="55">
        <f t="shared" si="3"/>
        <v>-909.18000000000029</v>
      </c>
    </row>
    <row r="42" spans="1:11" s="12" customFormat="1" ht="21" customHeight="1" x14ac:dyDescent="0.3">
      <c r="A42" s="52" t="s">
        <v>38</v>
      </c>
      <c r="B42" s="9" t="s">
        <v>79</v>
      </c>
      <c r="C42" s="13">
        <f>C43+C44+C45</f>
        <v>56219.79</v>
      </c>
      <c r="D42" s="18">
        <f t="shared" ref="D42:J42" si="11">D43+D44+D45</f>
        <v>40956.589999999997</v>
      </c>
      <c r="E42" s="14">
        <f t="shared" si="11"/>
        <v>31331.530000000002</v>
      </c>
      <c r="F42" s="22">
        <f t="shared" si="0"/>
        <v>-24888.26</v>
      </c>
      <c r="G42" s="16">
        <f t="shared" si="1"/>
        <v>-9625.059999999994</v>
      </c>
      <c r="H42" s="18">
        <f t="shared" si="11"/>
        <v>29206.720000000001</v>
      </c>
      <c r="I42" s="16">
        <f t="shared" si="2"/>
        <v>-2124.8100000000013</v>
      </c>
      <c r="J42" s="18">
        <f t="shared" si="11"/>
        <v>29819.54</v>
      </c>
      <c r="K42" s="53">
        <f t="shared" si="3"/>
        <v>612.81999999999971</v>
      </c>
    </row>
    <row r="43" spans="1:11" ht="21.75" customHeight="1" x14ac:dyDescent="0.3">
      <c r="A43" s="54" t="s">
        <v>39</v>
      </c>
      <c r="B43" s="10" t="s">
        <v>80</v>
      </c>
      <c r="C43" s="6">
        <v>0</v>
      </c>
      <c r="D43" s="19">
        <v>0</v>
      </c>
      <c r="E43" s="15">
        <v>0</v>
      </c>
      <c r="F43" s="22">
        <f t="shared" si="0"/>
        <v>0</v>
      </c>
      <c r="G43" s="17">
        <f t="shared" si="1"/>
        <v>0</v>
      </c>
      <c r="H43" s="20">
        <v>0</v>
      </c>
      <c r="I43" s="17">
        <v>0</v>
      </c>
      <c r="J43" s="21">
        <v>0</v>
      </c>
      <c r="K43" s="55">
        <f t="shared" si="3"/>
        <v>0</v>
      </c>
    </row>
    <row r="44" spans="1:11" ht="22.5" customHeight="1" x14ac:dyDescent="0.3">
      <c r="A44" s="54" t="s">
        <v>40</v>
      </c>
      <c r="B44" s="10" t="s">
        <v>81</v>
      </c>
      <c r="C44" s="6">
        <v>4941.0600000000004</v>
      </c>
      <c r="D44" s="19">
        <v>6752.6</v>
      </c>
      <c r="E44" s="15">
        <v>2342.15</v>
      </c>
      <c r="F44" s="22">
        <f t="shared" si="0"/>
        <v>-2598.9100000000003</v>
      </c>
      <c r="G44" s="17">
        <f t="shared" si="1"/>
        <v>-4410.4500000000007</v>
      </c>
      <c r="H44" s="21">
        <v>2082.3200000000002</v>
      </c>
      <c r="I44" s="17">
        <f t="shared" si="2"/>
        <v>-259.82999999999993</v>
      </c>
      <c r="J44" s="21">
        <v>1937</v>
      </c>
      <c r="K44" s="55">
        <f t="shared" si="3"/>
        <v>-145.32000000000016</v>
      </c>
    </row>
    <row r="45" spans="1:11" ht="23.25" customHeight="1" x14ac:dyDescent="0.3">
      <c r="A45" s="54" t="s">
        <v>41</v>
      </c>
      <c r="B45" s="10" t="s">
        <v>82</v>
      </c>
      <c r="C45" s="6">
        <v>51278.73</v>
      </c>
      <c r="D45" s="19">
        <v>34203.99</v>
      </c>
      <c r="E45" s="15">
        <v>28989.38</v>
      </c>
      <c r="F45" s="22">
        <f t="shared" si="0"/>
        <v>-22289.350000000002</v>
      </c>
      <c r="G45" s="17">
        <f t="shared" si="1"/>
        <v>-5214.6099999999969</v>
      </c>
      <c r="H45" s="20">
        <v>27124.400000000001</v>
      </c>
      <c r="I45" s="17">
        <f t="shared" si="2"/>
        <v>-1864.9799999999996</v>
      </c>
      <c r="J45" s="21">
        <v>27882.54</v>
      </c>
      <c r="K45" s="55">
        <f t="shared" si="3"/>
        <v>758.13999999999942</v>
      </c>
    </row>
    <row r="46" spans="1:11" s="12" customFormat="1" ht="24.75" customHeight="1" x14ac:dyDescent="0.3">
      <c r="A46" s="52" t="s">
        <v>42</v>
      </c>
      <c r="B46" s="9" t="s">
        <v>83</v>
      </c>
      <c r="C46" s="13">
        <f>C47</f>
        <v>3762.16</v>
      </c>
      <c r="D46" s="18">
        <f>D47</f>
        <v>11824.92</v>
      </c>
      <c r="E46" s="14">
        <f>E47+E48</f>
        <v>12711.29</v>
      </c>
      <c r="F46" s="23">
        <f t="shared" si="0"/>
        <v>8949.130000000001</v>
      </c>
      <c r="G46" s="16">
        <f t="shared" si="1"/>
        <v>886.3700000000008</v>
      </c>
      <c r="H46" s="18">
        <f>H47+H48</f>
        <v>7229.03</v>
      </c>
      <c r="I46" s="16">
        <f t="shared" si="2"/>
        <v>-5482.2600000000011</v>
      </c>
      <c r="J46" s="18">
        <f>J47+J48</f>
        <v>7317.96</v>
      </c>
      <c r="K46" s="53">
        <f t="shared" si="3"/>
        <v>88.930000000000291</v>
      </c>
    </row>
    <row r="47" spans="1:11" ht="23.25" customHeight="1" x14ac:dyDescent="0.3">
      <c r="A47" s="54" t="s">
        <v>43</v>
      </c>
      <c r="B47" s="10" t="s">
        <v>84</v>
      </c>
      <c r="C47" s="6">
        <v>3762.16</v>
      </c>
      <c r="D47" s="19">
        <v>11824.92</v>
      </c>
      <c r="E47" s="15">
        <v>6215.59</v>
      </c>
      <c r="F47" s="22">
        <f t="shared" si="0"/>
        <v>2453.4300000000003</v>
      </c>
      <c r="G47" s="17">
        <f t="shared" si="1"/>
        <v>-5609.33</v>
      </c>
      <c r="H47" s="21">
        <v>530</v>
      </c>
      <c r="I47" s="16">
        <f t="shared" si="2"/>
        <v>-5685.59</v>
      </c>
      <c r="J47" s="21">
        <v>530</v>
      </c>
      <c r="K47" s="53">
        <f t="shared" si="3"/>
        <v>0</v>
      </c>
    </row>
    <row r="48" spans="1:11" ht="23.25" customHeight="1" x14ac:dyDescent="0.3">
      <c r="A48" s="54" t="s">
        <v>108</v>
      </c>
      <c r="B48" s="10" t="s">
        <v>109</v>
      </c>
      <c r="C48" s="6">
        <v>0</v>
      </c>
      <c r="D48" s="19">
        <v>0</v>
      </c>
      <c r="E48" s="15">
        <v>6495.7</v>
      </c>
      <c r="F48" s="22">
        <f t="shared" si="0"/>
        <v>6495.7</v>
      </c>
      <c r="G48" s="17">
        <f t="shared" si="1"/>
        <v>6495.7</v>
      </c>
      <c r="H48" s="21">
        <v>6699.03</v>
      </c>
      <c r="I48" s="16">
        <f t="shared" si="2"/>
        <v>203.32999999999993</v>
      </c>
      <c r="J48" s="21">
        <v>6787.96</v>
      </c>
      <c r="K48" s="53">
        <f t="shared" si="3"/>
        <v>88.930000000000291</v>
      </c>
    </row>
    <row r="49" spans="1:11" s="12" customFormat="1" ht="24" customHeight="1" x14ac:dyDescent="0.3">
      <c r="A49" s="52" t="s">
        <v>44</v>
      </c>
      <c r="B49" s="9" t="s">
        <v>85</v>
      </c>
      <c r="C49" s="13">
        <f>C50</f>
        <v>1964.6</v>
      </c>
      <c r="D49" s="18">
        <f t="shared" ref="D49:H49" si="12">D50</f>
        <v>2250</v>
      </c>
      <c r="E49" s="14">
        <f t="shared" si="12"/>
        <v>2500</v>
      </c>
      <c r="F49" s="23">
        <f t="shared" si="0"/>
        <v>535.40000000000009</v>
      </c>
      <c r="G49" s="16">
        <f t="shared" si="1"/>
        <v>250</v>
      </c>
      <c r="H49" s="18">
        <f t="shared" si="12"/>
        <v>2500</v>
      </c>
      <c r="I49" s="16">
        <f t="shared" si="2"/>
        <v>0</v>
      </c>
      <c r="J49" s="18">
        <f>J50</f>
        <v>2500</v>
      </c>
      <c r="K49" s="53">
        <f t="shared" si="3"/>
        <v>0</v>
      </c>
    </row>
    <row r="50" spans="1:11" ht="24" customHeight="1" x14ac:dyDescent="0.3">
      <c r="A50" s="54" t="s">
        <v>45</v>
      </c>
      <c r="B50" s="10" t="s">
        <v>86</v>
      </c>
      <c r="C50" s="6">
        <v>1964.6</v>
      </c>
      <c r="D50" s="19">
        <v>2250</v>
      </c>
      <c r="E50" s="15">
        <v>2500</v>
      </c>
      <c r="F50" s="22">
        <f t="shared" si="0"/>
        <v>535.40000000000009</v>
      </c>
      <c r="G50" s="17">
        <f t="shared" si="1"/>
        <v>250</v>
      </c>
      <c r="H50" s="21">
        <v>2500</v>
      </c>
      <c r="I50" s="17">
        <f t="shared" si="2"/>
        <v>0</v>
      </c>
      <c r="J50" s="21">
        <v>2500</v>
      </c>
      <c r="K50" s="55">
        <f t="shared" si="3"/>
        <v>0</v>
      </c>
    </row>
    <row r="51" spans="1:11" ht="42.75" customHeight="1" x14ac:dyDescent="0.3">
      <c r="A51" s="57" t="s">
        <v>104</v>
      </c>
      <c r="B51" s="9" t="s">
        <v>105</v>
      </c>
      <c r="C51" s="13">
        <f>C52</f>
        <v>245.07</v>
      </c>
      <c r="D51" s="13">
        <f t="shared" ref="D51:K51" si="13">D52</f>
        <v>100</v>
      </c>
      <c r="E51" s="13">
        <f t="shared" si="13"/>
        <v>25</v>
      </c>
      <c r="F51" s="37">
        <f t="shared" si="13"/>
        <v>-220.07</v>
      </c>
      <c r="G51" s="37">
        <f t="shared" si="13"/>
        <v>-75</v>
      </c>
      <c r="H51" s="37">
        <f t="shared" si="13"/>
        <v>20</v>
      </c>
      <c r="I51" s="37">
        <f t="shared" si="13"/>
        <v>-5</v>
      </c>
      <c r="J51" s="37">
        <f t="shared" si="13"/>
        <v>20</v>
      </c>
      <c r="K51" s="58">
        <f t="shared" si="13"/>
        <v>0</v>
      </c>
    </row>
    <row r="52" spans="1:11" ht="24" customHeight="1" x14ac:dyDescent="0.3">
      <c r="A52" s="59" t="s">
        <v>106</v>
      </c>
      <c r="B52" s="10" t="s">
        <v>107</v>
      </c>
      <c r="C52" s="6">
        <v>245.07</v>
      </c>
      <c r="D52" s="19">
        <v>100</v>
      </c>
      <c r="E52" s="15">
        <v>25</v>
      </c>
      <c r="F52" s="22">
        <f t="shared" ref="F52" si="14">E52-C52</f>
        <v>-220.07</v>
      </c>
      <c r="G52" s="17">
        <f t="shared" ref="G52" si="15">E52-D52</f>
        <v>-75</v>
      </c>
      <c r="H52" s="21">
        <v>20</v>
      </c>
      <c r="I52" s="17">
        <f t="shared" ref="I52" si="16">H52-E52</f>
        <v>-5</v>
      </c>
      <c r="J52" s="21">
        <v>20</v>
      </c>
      <c r="K52" s="55">
        <f t="shared" ref="K52" si="17">J52-H52</f>
        <v>0</v>
      </c>
    </row>
    <row r="53" spans="1:11" s="12" customFormat="1" ht="19.5" thickBot="1" x14ac:dyDescent="0.35">
      <c r="A53" s="60" t="s">
        <v>88</v>
      </c>
      <c r="B53" s="61"/>
      <c r="C53" s="62">
        <f>C6+C15+C17+C21+C26+C31+C33+C39+C42+C46+C49+C51</f>
        <v>1135385.3030000001</v>
      </c>
      <c r="D53" s="62">
        <f>D6+D15+D17+D21+D26+D31+D33+D39+D42+D46+D49+D51</f>
        <v>1181993.6099999999</v>
      </c>
      <c r="E53" s="62">
        <f>E6+E15+E17+E21+E26+E31+E33+E39+E42+E46+E49+E51</f>
        <v>1435690.92</v>
      </c>
      <c r="F53" s="63">
        <f t="shared" ref="F53" si="18">E53-C53</f>
        <v>300305.61699999985</v>
      </c>
      <c r="G53" s="62">
        <f>G6+G15+G17+G21+G26+G31+G33+G39+G42+G46+G49+G51</f>
        <v>253697.30999999988</v>
      </c>
      <c r="H53" s="62">
        <f>H6+H15+H17+H21+H26+H31+H33+H39+H42+H46+H49+H51</f>
        <v>1544141.2399999998</v>
      </c>
      <c r="I53" s="64">
        <f>I6+I15+I17+I21+I26+I31+I33+I39+I42+I46+I49</f>
        <v>108455.32000000005</v>
      </c>
      <c r="J53" s="62">
        <f>J6+J15+J17+J21+J26+J31+J33+J39+J42+J46+J49+J51</f>
        <v>1572781.35</v>
      </c>
      <c r="K53" s="65">
        <f>K6+K15+K17+K21+K26+K31+K33+K39+K42+K46+K49</f>
        <v>28640.110000000081</v>
      </c>
    </row>
  </sheetData>
  <mergeCells count="11">
    <mergeCell ref="A53:B53"/>
    <mergeCell ref="A1:K1"/>
    <mergeCell ref="A2:G2"/>
    <mergeCell ref="A3:A5"/>
    <mergeCell ref="B3:B5"/>
    <mergeCell ref="C3:C5"/>
    <mergeCell ref="D3:D5"/>
    <mergeCell ref="E3:G4"/>
    <mergeCell ref="H3:K3"/>
    <mergeCell ref="H4:I4"/>
    <mergeCell ref="J4:K4"/>
  </mergeCells>
  <pageMargins left="0.59055118110236227" right="0.39370078740157483" top="0.78740157480314965" bottom="0.78740157480314965" header="0.31496062992125984" footer="0.31496062992125984"/>
  <pageSetup paperSize="9" scale="44" orientation="landscape" r:id="rId1"/>
  <rowBreaks count="1" manualBreakCount="1">
    <brk id="2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(2)</vt:lpstr>
      <vt:lpstr>'1 (2)'!Область_печати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2022-11-17T00:36:37Z</dcterms:modified>
</cp:coreProperties>
</file>