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овая папка (2)\"/>
    </mc:Choice>
  </mc:AlternateContent>
  <xr:revisionPtr revIDLastSave="0" documentId="13_ncr:1_{9B720936-275A-4B8A-A808-56AFFAE70F32}" xr6:coauthVersionLast="45" xr6:coauthVersionMax="45" xr10:uidLastSave="{00000000-0000-0000-0000-000000000000}"/>
  <bookViews>
    <workbookView xWindow="-120" yWindow="-120" windowWidth="19440" windowHeight="15000" xr2:uid="{E949D5B7-662E-49C3-A994-8BD8820D582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4" i="1" l="1"/>
  <c r="G62" i="1"/>
  <c r="G61" i="1"/>
  <c r="K80" i="1" l="1"/>
  <c r="F83" i="1"/>
  <c r="G83" i="1"/>
  <c r="G80" i="1"/>
  <c r="G79" i="1"/>
  <c r="K69" i="1" l="1"/>
  <c r="K62" i="1"/>
  <c r="K61" i="1"/>
  <c r="K48" i="1"/>
  <c r="I83" i="1"/>
  <c r="I80" i="1"/>
  <c r="I79" i="1"/>
  <c r="K79" i="1"/>
  <c r="K75" i="1"/>
  <c r="I75" i="1"/>
  <c r="I69" i="1"/>
  <c r="I64" i="1"/>
  <c r="I62" i="1"/>
  <c r="I61" i="1"/>
  <c r="I48" i="1"/>
  <c r="I47" i="1"/>
  <c r="J68" i="1"/>
  <c r="H68" i="1"/>
  <c r="I59" i="1"/>
  <c r="K59" i="1"/>
  <c r="K58" i="1"/>
  <c r="I58" i="1"/>
  <c r="I57" i="1"/>
  <c r="K57" i="1"/>
  <c r="K56" i="1"/>
  <c r="I56" i="1"/>
  <c r="K55" i="1"/>
  <c r="I55" i="1"/>
  <c r="J51" i="1"/>
  <c r="H51" i="1"/>
  <c r="I51" i="1" s="1"/>
  <c r="H11" i="1"/>
  <c r="K77" i="1"/>
  <c r="I77" i="1"/>
  <c r="K54" i="1"/>
  <c r="I54" i="1"/>
  <c r="J47" i="1"/>
  <c r="H47" i="1"/>
  <c r="J46" i="1" l="1"/>
  <c r="K51" i="1"/>
  <c r="H46" i="1"/>
  <c r="K68" i="1"/>
  <c r="J39" i="1"/>
  <c r="H39" i="1"/>
  <c r="K41" i="1"/>
  <c r="K40" i="1"/>
  <c r="J24" i="1"/>
  <c r="K29" i="1"/>
  <c r="I30" i="1"/>
  <c r="K28" i="1"/>
  <c r="K27" i="1"/>
  <c r="I27" i="1"/>
  <c r="K26" i="1"/>
  <c r="I26" i="1"/>
  <c r="K23" i="1"/>
  <c r="K22" i="1"/>
  <c r="I23" i="1"/>
  <c r="I22" i="1"/>
  <c r="K21" i="1"/>
  <c r="I21" i="1"/>
  <c r="J19" i="1"/>
  <c r="H19" i="1"/>
  <c r="J16" i="1"/>
  <c r="H16" i="1"/>
  <c r="H45" i="1" l="1"/>
  <c r="H86" i="1" s="1"/>
  <c r="K46" i="1"/>
  <c r="G47" i="1"/>
  <c r="F47" i="1"/>
  <c r="G69" i="1" l="1"/>
  <c r="G64" i="1"/>
  <c r="G59" i="1"/>
  <c r="G58" i="1"/>
  <c r="G57" i="1"/>
  <c r="G56" i="1"/>
  <c r="G55" i="1"/>
  <c r="G54" i="1"/>
  <c r="G48" i="1"/>
  <c r="F80" i="1"/>
  <c r="F79" i="1"/>
  <c r="F77" i="1"/>
  <c r="F75" i="1"/>
  <c r="G75" i="1"/>
  <c r="F69" i="1"/>
  <c r="F64" i="1"/>
  <c r="F59" i="1"/>
  <c r="F58" i="1"/>
  <c r="F57" i="1"/>
  <c r="F56" i="1"/>
  <c r="F55" i="1"/>
  <c r="F54" i="1"/>
  <c r="F51" i="1"/>
  <c r="G51" i="1"/>
  <c r="F48" i="1"/>
  <c r="G41" i="1"/>
  <c r="G40" i="1"/>
  <c r="F41" i="1"/>
  <c r="F40" i="1"/>
  <c r="G29" i="1"/>
  <c r="G28" i="1"/>
  <c r="G27" i="1"/>
  <c r="F29" i="1"/>
  <c r="F28" i="1"/>
  <c r="F27" i="1"/>
  <c r="F26" i="1"/>
  <c r="G26" i="1"/>
  <c r="G23" i="1"/>
  <c r="G22" i="1"/>
  <c r="G21" i="1"/>
  <c r="F23" i="1"/>
  <c r="F22" i="1"/>
  <c r="F21" i="1"/>
  <c r="E46" i="1"/>
  <c r="E68" i="1"/>
  <c r="G68" i="1" s="1"/>
  <c r="E51" i="1"/>
  <c r="E47" i="1"/>
  <c r="E39" i="1"/>
  <c r="I46" i="1" l="1"/>
  <c r="G46" i="1"/>
  <c r="F46" i="1"/>
  <c r="F68" i="1"/>
  <c r="I68" i="1"/>
  <c r="E19" i="1"/>
  <c r="D39" i="1" l="1"/>
  <c r="D19" i="1"/>
  <c r="D51" i="1"/>
  <c r="D68" i="1"/>
  <c r="D47" i="1"/>
  <c r="D34" i="1"/>
  <c r="C19" i="1"/>
  <c r="D46" i="1" l="1"/>
  <c r="D45" i="1" s="1"/>
  <c r="C24" i="1"/>
  <c r="C22" i="1"/>
  <c r="C21" i="1" s="1"/>
  <c r="C36" i="1" l="1"/>
  <c r="C68" i="1"/>
  <c r="C51" i="1"/>
  <c r="C47" i="1" l="1"/>
  <c r="C46" i="1" s="1"/>
  <c r="C45" i="1" s="1"/>
  <c r="J36" i="1" l="1"/>
  <c r="H36" i="1"/>
  <c r="E36" i="1"/>
  <c r="C39" i="1"/>
  <c r="C16" i="1" l="1"/>
  <c r="C7" i="1"/>
  <c r="K85" i="1" l="1"/>
  <c r="I85" i="1"/>
  <c r="G85" i="1"/>
  <c r="F85" i="1"/>
  <c r="J84" i="1"/>
  <c r="H84" i="1"/>
  <c r="E84" i="1"/>
  <c r="D84" i="1"/>
  <c r="C84" i="1"/>
  <c r="K82" i="1"/>
  <c r="I82" i="1"/>
  <c r="G82" i="1"/>
  <c r="F82" i="1"/>
  <c r="K81" i="1"/>
  <c r="I81" i="1"/>
  <c r="G81" i="1"/>
  <c r="F81" i="1"/>
  <c r="K78" i="1"/>
  <c r="I78" i="1"/>
  <c r="G78" i="1"/>
  <c r="F78" i="1"/>
  <c r="K76" i="1"/>
  <c r="I76" i="1"/>
  <c r="G76" i="1"/>
  <c r="F76" i="1"/>
  <c r="K74" i="1"/>
  <c r="I74" i="1"/>
  <c r="G74" i="1"/>
  <c r="F74" i="1"/>
  <c r="K73" i="1"/>
  <c r="I73" i="1"/>
  <c r="G73" i="1"/>
  <c r="F73" i="1"/>
  <c r="K72" i="1"/>
  <c r="I72" i="1"/>
  <c r="G72" i="1"/>
  <c r="F72" i="1"/>
  <c r="K71" i="1"/>
  <c r="I71" i="1"/>
  <c r="G71" i="1"/>
  <c r="F71" i="1"/>
  <c r="K70" i="1"/>
  <c r="I70" i="1"/>
  <c r="G70" i="1"/>
  <c r="F70" i="1"/>
  <c r="K67" i="1"/>
  <c r="I67" i="1"/>
  <c r="G67" i="1"/>
  <c r="F67" i="1"/>
  <c r="K66" i="1"/>
  <c r="I66" i="1"/>
  <c r="G66" i="1"/>
  <c r="F66" i="1"/>
  <c r="K65" i="1"/>
  <c r="I65" i="1"/>
  <c r="G65" i="1"/>
  <c r="K63" i="1"/>
  <c r="I63" i="1"/>
  <c r="G63" i="1"/>
  <c r="K60" i="1"/>
  <c r="I60" i="1"/>
  <c r="G60" i="1"/>
  <c r="F60" i="1"/>
  <c r="K53" i="1"/>
  <c r="I53" i="1"/>
  <c r="G53" i="1"/>
  <c r="F53" i="1"/>
  <c r="K52" i="1"/>
  <c r="I52" i="1"/>
  <c r="G52" i="1"/>
  <c r="F52" i="1"/>
  <c r="K50" i="1"/>
  <c r="I50" i="1"/>
  <c r="G50" i="1"/>
  <c r="F50" i="1"/>
  <c r="K49" i="1"/>
  <c r="I49" i="1"/>
  <c r="G49" i="1"/>
  <c r="F49" i="1"/>
  <c r="K47" i="1"/>
  <c r="K44" i="1"/>
  <c r="I44" i="1"/>
  <c r="G44" i="1"/>
  <c r="F44" i="1"/>
  <c r="K43" i="1"/>
  <c r="I43" i="1"/>
  <c r="G43" i="1"/>
  <c r="F43" i="1"/>
  <c r="J42" i="1"/>
  <c r="H42" i="1"/>
  <c r="H6" i="1" s="1"/>
  <c r="E42" i="1"/>
  <c r="D42" i="1"/>
  <c r="C42" i="1"/>
  <c r="K39" i="1"/>
  <c r="I39" i="1"/>
  <c r="G39" i="1"/>
  <c r="F39" i="1"/>
  <c r="K38" i="1"/>
  <c r="I38" i="1"/>
  <c r="G38" i="1"/>
  <c r="F38" i="1"/>
  <c r="K37" i="1"/>
  <c r="I37" i="1"/>
  <c r="F37" i="1"/>
  <c r="D36" i="1"/>
  <c r="K35" i="1"/>
  <c r="G35" i="1"/>
  <c r="F35" i="1"/>
  <c r="C34" i="1"/>
  <c r="K33" i="1"/>
  <c r="I33" i="1"/>
  <c r="G33" i="1"/>
  <c r="F33" i="1"/>
  <c r="J32" i="1"/>
  <c r="H32" i="1"/>
  <c r="E32" i="1"/>
  <c r="D32" i="1"/>
  <c r="C32" i="1"/>
  <c r="K31" i="1"/>
  <c r="I31" i="1"/>
  <c r="G31" i="1"/>
  <c r="F31" i="1"/>
  <c r="K30" i="1"/>
  <c r="G30" i="1"/>
  <c r="F30" i="1"/>
  <c r="K25" i="1"/>
  <c r="I25" i="1"/>
  <c r="G25" i="1"/>
  <c r="F25" i="1"/>
  <c r="H24" i="1"/>
  <c r="E24" i="1"/>
  <c r="F24" i="1" s="1"/>
  <c r="D24" i="1"/>
  <c r="K20" i="1"/>
  <c r="I20" i="1"/>
  <c r="G20" i="1"/>
  <c r="F20" i="1"/>
  <c r="F19" i="1" s="1"/>
  <c r="K18" i="1"/>
  <c r="I18" i="1"/>
  <c r="G18" i="1"/>
  <c r="F18" i="1"/>
  <c r="K17" i="1"/>
  <c r="I17" i="1"/>
  <c r="G17" i="1"/>
  <c r="F17" i="1"/>
  <c r="E16" i="1"/>
  <c r="D16" i="1"/>
  <c r="K15" i="1"/>
  <c r="I15" i="1"/>
  <c r="G15" i="1"/>
  <c r="F15" i="1"/>
  <c r="K14" i="1"/>
  <c r="I14" i="1"/>
  <c r="G14" i="1"/>
  <c r="F14" i="1"/>
  <c r="K13" i="1"/>
  <c r="I13" i="1"/>
  <c r="G13" i="1"/>
  <c r="F13" i="1"/>
  <c r="K12" i="1"/>
  <c r="I12" i="1"/>
  <c r="G12" i="1"/>
  <c r="F12" i="1"/>
  <c r="J11" i="1"/>
  <c r="E11" i="1"/>
  <c r="D11" i="1"/>
  <c r="C11" i="1"/>
  <c r="K10" i="1"/>
  <c r="I10" i="1"/>
  <c r="G10" i="1"/>
  <c r="F10" i="1"/>
  <c r="J9" i="1"/>
  <c r="H9" i="1"/>
  <c r="E9" i="1"/>
  <c r="D9" i="1"/>
  <c r="C9" i="1"/>
  <c r="K8" i="1"/>
  <c r="I8" i="1"/>
  <c r="G8" i="1"/>
  <c r="F8" i="1"/>
  <c r="J7" i="1"/>
  <c r="H7" i="1"/>
  <c r="E7" i="1"/>
  <c r="D7" i="1"/>
  <c r="D6" i="1" l="1"/>
  <c r="D86" i="1" s="1"/>
  <c r="E45" i="1"/>
  <c r="I45" i="1" s="1"/>
  <c r="I84" i="1"/>
  <c r="G84" i="1"/>
  <c r="G45" i="1" s="1"/>
  <c r="C6" i="1"/>
  <c r="G42" i="1"/>
  <c r="I11" i="1"/>
  <c r="K19" i="1"/>
  <c r="I24" i="1"/>
  <c r="K34" i="1"/>
  <c r="G7" i="1"/>
  <c r="I19" i="1"/>
  <c r="I42" i="1"/>
  <c r="J45" i="1"/>
  <c r="G36" i="1"/>
  <c r="K11" i="1"/>
  <c r="G16" i="1"/>
  <c r="K24" i="1"/>
  <c r="E6" i="1"/>
  <c r="K42" i="1"/>
  <c r="F32" i="1"/>
  <c r="K84" i="1"/>
  <c r="I7" i="1"/>
  <c r="I9" i="1"/>
  <c r="I16" i="1"/>
  <c r="I32" i="1"/>
  <c r="F34" i="1"/>
  <c r="I36" i="1"/>
  <c r="G9" i="1"/>
  <c r="K9" i="1"/>
  <c r="G19" i="1"/>
  <c r="G24" i="1"/>
  <c r="G32" i="1"/>
  <c r="K32" i="1"/>
  <c r="G34" i="1"/>
  <c r="G37" i="1"/>
  <c r="F42" i="1"/>
  <c r="F84" i="1"/>
  <c r="F9" i="1"/>
  <c r="K7" i="1"/>
  <c r="F11" i="1"/>
  <c r="K16" i="1"/>
  <c r="K36" i="1"/>
  <c r="F7" i="1"/>
  <c r="G11" i="1"/>
  <c r="F16" i="1"/>
  <c r="F36" i="1"/>
  <c r="J6" i="1"/>
  <c r="F45" i="1" l="1"/>
  <c r="E86" i="1"/>
  <c r="I6" i="1"/>
  <c r="C86" i="1"/>
  <c r="K45" i="1"/>
  <c r="F6" i="1"/>
  <c r="J86" i="1"/>
  <c r="K6" i="1"/>
  <c r="G6" i="1"/>
  <c r="K86" i="1" l="1"/>
  <c r="I86" i="1"/>
  <c r="F86" i="1"/>
  <c r="G86" i="1"/>
</calcChain>
</file>

<file path=xl/sharedStrings.xml><?xml version="1.0" encoding="utf-8"?>
<sst xmlns="http://schemas.openxmlformats.org/spreadsheetml/2006/main" count="177" uniqueCount="169">
  <si>
    <t>(руб.)</t>
  </si>
  <si>
    <t>Код бюджетной классификации Российской Федерации</t>
  </si>
  <si>
    <t>Наименование налога (сбора)</t>
  </si>
  <si>
    <t xml:space="preserve">исполнено за 2021 год </t>
  </si>
  <si>
    <t xml:space="preserve">ожидаемое исполнение за 2022 год </t>
  </si>
  <si>
    <t>2023 год</t>
  </si>
  <si>
    <t>плановый период</t>
  </si>
  <si>
    <t>2024 год</t>
  </si>
  <si>
    <t>2025 год</t>
  </si>
  <si>
    <t xml:space="preserve">прогноз </t>
  </si>
  <si>
    <t>отклонение от исполнения за 2021 год</t>
  </si>
  <si>
    <t>отклонение от ожидаемого исполнения за 2022 год</t>
  </si>
  <si>
    <t>отклонение от  прогноза 2023 года</t>
  </si>
  <si>
    <t>отклонение от прогноза 2024 года</t>
  </si>
  <si>
    <t xml:space="preserve">1 00 00000 00 0000 000 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</si>
  <si>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</si>
  <si>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</si>
  <si>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</si>
  <si>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</si>
  <si>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</si>
  <si>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1 03 00000 00 0000 000</t>
  </si>
  <si>
    <t>НАЛОГИ НА ТОВАРЫ (РАБОТЫ, УСЛУГИ),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</si>
  <si>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</si>
  <si>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</si>
  <si>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</si>
  <si>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</si>
  <si>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</si>
  <si>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</si>
  <si>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1 05 02000 02 0000 110</t>
  </si>
  <si>
    <t>Единый  налог на вмененный доход для отдельных видов деятельности</t>
  </si>
  <si>
    <t>1 05 03000 01 0000 110</t>
  </si>
  <si>
    <t>Единый сельскохозяйственный налог</t>
  </si>
  <si>
    <t>1 05 04000 01 0000 110</t>
  </si>
  <si>
    <t>Налог, взимаемый в связи с применением патентной системы налогообложения</t>
  </si>
  <si>
    <t>1 06 00000 00 0000 000</t>
  </si>
  <si>
    <t>НАЛОГИ НА ИМУЩЕСТВО</t>
  </si>
  <si>
    <t xml:space="preserve"> 1 06 01020 14 0000 110</t>
  </si>
  <si>
    <t>Налог на имущество физических лиц</t>
  </si>
  <si>
    <t>1 06 06000 00 0000 110</t>
  </si>
  <si>
    <t>Земельный налог</t>
  </si>
  <si>
    <t>1 08 00000 00 0000 000</t>
  </si>
  <si>
    <t>ГОСУДАРСТВЕННАЯ ПОШЛИНА</t>
  </si>
  <si>
    <t>1 08 03000 01 0000 110</t>
  </si>
  <si>
    <t>Государственная пошлина по делам, рассматриваемым в судах общей юрисдикции, мировыми судьями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</si>
  <si>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</si>
  <si>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</si>
  <si>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 xml:space="preserve">Прочие  доходы от использовния имущества </t>
  </si>
  <si>
    <t>1 12 00000 00 0000 000</t>
  </si>
  <si>
    <t xml:space="preserve">ПЛАТЕЖИ ПРИ ПОЛЬЗОВАНИИ ПРИРОДНЫМИ РЕСУРСАМИ </t>
  </si>
  <si>
    <t>1 12 01000 01 0000 120</t>
  </si>
  <si>
    <t>Плата за негативное воздействие на окружающую среду</t>
  </si>
  <si>
    <t>1 13 00000 00 0000 000</t>
  </si>
  <si>
    <t>ДОХОДЫ ОТ ОКАЗАНИЯ ПЛАТНЫХ УСЛУГ (РАБОТ) И КОМПЕНСАЦИИ ЗАТРАТ  ГОСУДАРСТВА</t>
  </si>
  <si>
    <t>1 13 02064 14 0000 130</t>
  </si>
  <si>
    <t>1 14 00000 00 0000 000</t>
  </si>
  <si>
    <t>ДОХОДЫ ОТ ПРОДАЖИ МАТЕРИАЛЬНЫХ И НЕМАТЕРИАЛЬНЫХ АКТИВОВ</t>
  </si>
  <si>
    <t xml:space="preserve">Доходы от продажи земельных участков, государственная собственность на которые не разграничена 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</si>
  <si>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</si>
  <si>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</si>
  <si>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</si>
  <si>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</si>
  <si>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1 17 01040 14 0000 180</t>
  </si>
  <si>
    <t>Невыясненные поступления</t>
  </si>
  <si>
    <t xml:space="preserve">Прочие неналоговые доходы </t>
  </si>
  <si>
    <t xml:space="preserve">2 00 00000 00 0000 000 </t>
  </si>
  <si>
    <t>БЕЗВОЗМЕЗДНЫЕ ПОСТУПЛЕНИЯ</t>
  </si>
  <si>
    <t xml:space="preserve">2 02 00000 00 0000 000 </t>
  </si>
  <si>
    <t>БЕЗВОЗМЕЗДНЫЕ ПОСТУПЛЕНИЯ ОТ ДРУГИХ БЮДЖЕТОВ БЮДЖЕТНОЙ СИСТЕМЫ РОССИЙСКОЙ ФЕДЕРАЦИИ</t>
  </si>
  <si>
    <t>2 02 15001 00 0000 150</t>
  </si>
  <si>
    <t>2 02 15002 00 0000 150</t>
  </si>
  <si>
    <t>Дотации бюджетам на поддержку мер по обеспечению сбалансированности бюджетов</t>
  </si>
  <si>
    <t>Прочие дотации</t>
  </si>
  <si>
    <t>2 02 25243 00 0000 150</t>
  </si>
  <si>
    <t>Субсидии бюджетам на строительство и реконструкцию (модернизацию) объектов питьевого водоснабжения</t>
  </si>
  <si>
    <t>2 02 25299 00 0000 150</t>
  </si>
  <si>
    <t>2 02 25467 00 0000 150</t>
  </si>
  <si>
    <t>2 02 25497 00 0000 150</t>
  </si>
  <si>
    <t>Субсидии бюджетам на реализацию мероприятий по обеспечению жильем молодых семей</t>
  </si>
  <si>
    <t>2 02 29999 00 0000 150</t>
  </si>
  <si>
    <t>Прочие субсидии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</si>
  <si>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</si>
  <si>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</si>
  <si>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</si>
  <si>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бюджетам на выплату единовременного пособия при всех формах устройства детей, лишенных родительского попечения, в семью</t>
  </si>
  <si>
    <t>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</si>
  <si>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Субвенции бюджетам на государственную регистрацию актов гражданского состояния</t>
  </si>
  <si>
    <t>Единая субвенция местным бюджетам из бюджета субъекта Российской Федерации</t>
  </si>
  <si>
    <t>2 02 39999 00 0000 150</t>
  </si>
  <si>
    <t>Прочие субвенции</t>
  </si>
  <si>
    <t>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</si>
  <si>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2 19 00000 00 0000 000</t>
  </si>
  <si>
    <t>ВОЗВРАТ ОСТАТКОВ СУБСИДИЙ, СУБВЕНЦИЙ И ИНЫХ МЕЖБЮДЖЕТНЫХ ТРАНСФЕРТОВ, ИМЕЮЩИХ ЦЕЛЕВОЕ НАЗНАЧЕНИЕ, ПРОШЛЫХ ЛЕТ</t>
  </si>
  <si>
    <t>2 19 60010 00 0000 150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</si>
  <si>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</si>
  <si>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Доходы бюджета - Всего</t>
  </si>
  <si>
    <t>Сведения о доходах бюджета Пожарского муниципального округа по видам доходов на очередной финансовый год и плановый период в сравнении с ожидаемым исполнением за текущий финансовый год и отчетом за отчетный финансовый год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</si>
  <si>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участков, расположенных в границах с/п и межселенных территорий МР
</t>
  </si>
  <si>
    <t>Доходы от сдачи в аренду имущества, составляющего казну (за исключением земельных участков)</t>
  </si>
  <si>
    <t>Плата по соглашению об установлении сервитута в отношении земельных участков</t>
  </si>
  <si>
    <t>Доходы от перечисления части прибыли, остающейся после уплаты налогов и иных обязательных платежей МУП</t>
  </si>
  <si>
    <t>1 11 05013 05 0000 120</t>
  </si>
  <si>
    <t>1 11 05013 13 0000 120</t>
  </si>
  <si>
    <t>1 11 70000 00 0000 120</t>
  </si>
  <si>
    <t>1 11 09000 00 0000 120</t>
  </si>
  <si>
    <t>Прочие доходы от компенсации затрат бюджетов муниципальных районов</t>
  </si>
  <si>
    <t>1 14 02053 05 0000 410</t>
  </si>
  <si>
    <t>Доходы от реализации иного имущества. находящегося в собственности муниципального района 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</si>
  <si>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06013 05 0000 430/       1 14 06013 13 0000 430</t>
  </si>
  <si>
    <t>1 16 01000 01 0000 140</t>
  </si>
  <si>
    <t>Административные штрафы, установленные Кодексом Российской Федерации об административных правонарушениях</t>
  </si>
  <si>
    <t>Платежи по искам о возмещении вреда, причиненного окружающей среде.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территриях, а также вреда. причиненного водным объектам), подлежащие зачислению в бюджет муниципального образования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</si>
  <si>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</si>
  <si>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2 02 15001 05 0000 150</t>
  </si>
  <si>
    <t>Дотации бюджетам муниципальных районов  бюджетной системы из бюджета  Российской Федерации</t>
  </si>
  <si>
    <t>1 17 05050 05 0000 180</t>
  </si>
  <si>
    <t>2 02 19999 05 0000 150</t>
  </si>
  <si>
    <t>Субсидии бюджетам субъектам РФ и муниципальных образований,  из них:</t>
  </si>
  <si>
    <t>2 02 20000 00 0000 150</t>
  </si>
  <si>
    <t>Субсидии  на поддержку экономического и социального развития коренных малочисленных народов Севера, Сибири и Дальнего Востока</t>
  </si>
  <si>
    <t>2 02 25515 00 0000 150</t>
  </si>
  <si>
    <t>2 02 20302 05 0000 150</t>
  </si>
  <si>
    <t>Субсидии на обеспечение мероприятий по переселению граждан из аварийного жилищного фонда за счёт средств бюджета</t>
  </si>
  <si>
    <t>2 02 20299 05 0000 150</t>
  </si>
  <si>
    <t>Субсидии на обеспечение мероприятий по переселению граждан из аварийного жилищного фонда за счёт средств .поступившихот государственной корпорации Фонда содействия реформированию жилищно-коммунального хозяйства</t>
  </si>
  <si>
    <t xml:space="preserve">Субсидии бюджетам на реализацию программ формирования современной городской среды
</t>
  </si>
  <si>
    <t xml:space="preserve">  
Субсидии бюджетам на обеспечение комплексного развития сельских территорий
</t>
  </si>
  <si>
    <t xml:space="preserve">Субвенции бюджетам бюджетной системы Российской Федерации </t>
  </si>
  <si>
    <t>2 02 30000 00 0000 150</t>
  </si>
  <si>
    <t>2 02 30024 05 0000 150</t>
  </si>
  <si>
    <t xml:space="preserve">Субвенции бюджетам муниципальных районов на выполнение передаваемых полномочий субъектов  Российской Федерации </t>
  </si>
  <si>
    <t>2 02 30029 05 0000 150</t>
  </si>
  <si>
    <t>2 02 35120 05 0000 150</t>
  </si>
  <si>
    <t>2 02 35260 05 0000 150</t>
  </si>
  <si>
    <t>2 02 35304 05 0000 150</t>
  </si>
  <si>
    <t>2 02 35930 05 0000 150</t>
  </si>
  <si>
    <t>2 02 36900 05 0000 150</t>
  </si>
  <si>
    <t>2 02 35118 10 0000 150</t>
  </si>
  <si>
    <t>2 02 4000 00 0000 150</t>
  </si>
  <si>
    <t>Прочие безвозмездные поступления</t>
  </si>
  <si>
    <t xml:space="preserve">  
Субвенции бюджетам на проведение Всероссийской переписи населения 2020 года
</t>
  </si>
  <si>
    <t xml:space="preserve">  
ЗАДОЛЖЕННОСТЬ И ПЕРЕРАСЧЕТЫ ПО ОТМЕНЕННЫМ НАЛОГАМ, СБОРАМ И ИНЫМ ОБЯЗАТЕЛЬНЫМ ПЛАТЕЖАМ
</t>
  </si>
  <si>
    <t xml:space="preserve">  
Налоги на имущество
</t>
  </si>
  <si>
    <t xml:space="preserve">  
Земельный налог (по обязательствам, возникшим до 1 января 2006 года), мобилизуемый на межселенных территориях
</t>
  </si>
  <si>
    <t>1 09 00000 00 0000 000</t>
  </si>
  <si>
    <t>1 09 40000 00 0000 110</t>
  </si>
  <si>
    <t>1 09 094050 00 0000 110</t>
  </si>
  <si>
    <t>1 11 05326 00 0000 120</t>
  </si>
  <si>
    <t>1 11 05025 10 0000 120</t>
  </si>
  <si>
    <t>Субсидии бюджетам муниципальных районов на развитие сети учреждений культурно-досугого типа</t>
  </si>
  <si>
    <t>Субсидии бюджетам муниципальных районов на поддержку отрасли культуры (поддежка лучших работников муниципальных учреждений культуры, находяхся на территории сельских поселений)</t>
  </si>
  <si>
    <t>Субсидии бюджетам муниципальных районов на поддержку отрасли культуры (поддежка  муниципальных учреждений культуры, находяхся на территории сельских поселений)</t>
  </si>
  <si>
    <t>2 02 39999 05 0000 150</t>
  </si>
  <si>
    <t>Субвенции на обеспечение детей-сирот и детей, оставшиеся без попечения родителей, лиц из числа детей-сирот и детей, оставшиеся без попечения родителей, жилыми пормещениями</t>
  </si>
  <si>
    <t>Субсидии бюджетам муниципальных округов на техническое оснащение муниципальных музеев</t>
  </si>
  <si>
    <t>2 02 25590 00 0000 150</t>
  </si>
  <si>
    <t>2 02 25513 00 0000 150</t>
  </si>
  <si>
    <t>Субсидии на государственную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библиотек)</t>
  </si>
  <si>
    <t>2 02 25519 00 0000 150</t>
  </si>
  <si>
    <t>Субсидии на обеспечение мероприятий по капитальному ремонту многоквартирных домов</t>
  </si>
  <si>
    <t>2 02 20301 00 0000 150</t>
  </si>
  <si>
    <t>Субвенции на предоставление жилых помещений  детям-сиротам и детям, оставшиеся без попечения родителей, лицам из числа по договорам найма спецмализированных жилых помещений за счёт средств краевого бюджета</t>
  </si>
  <si>
    <t>2 02 35082 00 0000 150</t>
  </si>
  <si>
    <t>Субсидии из краевого бюджета на обеспечение комплексного развития сельских территорий (строительствои реконструкцию (модернизация) капитальный ремонт объектов государственных или муниципальных общеобразовательных общеобразовательных организаций)</t>
  </si>
  <si>
    <t>2 02 25576 00 0000 150</t>
  </si>
  <si>
    <t>Субсидии из краевого бюджета на обеспечение комплексного развития сельских территорий (строительствои реконструкцию (модернизация) капитальный ремонт объектов государственных или муниципальных дошкольных образовательных организаций)</t>
  </si>
  <si>
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</si>
  <si>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Доходы, получаемые в виде арендной платы за земельные участки, государственная собственность на которые не разграничена, и которые расположены в границах городских поселений, а также средства от продажи права на заключение договоров аренды указанных земельных участков 
</t>
  </si>
  <si>
    <t>1 11 05075 00 0000 120</t>
  </si>
  <si>
    <t>2 02 35469 00 0000 150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</si>
</sst>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13">
      <alignment horizontal="left" wrapText="1" indent="2"/>
    </xf>
  </cellStyleXfs>
  <cellXfs count="55">
    <xf numFmtId="0" fontId="0" fillId="0" borderId="0" xfId="0"/>
    <xf numFmtId="0" fontId="3" fillId="0" borderId="0" xfId="0" applyFont="1"/>
    <xf numFmtId="0" fontId="4" fillId="2" borderId="0" xfId="0" applyFont="1" applyFill="1"/>
    <xf numFmtId="0" fontId="3" fillId="2" borderId="0" xfId="0" applyFont="1" applyFill="1"/>
    <xf numFmtId="164" fontId="4" fillId="2" borderId="12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horizontal="justify" vertical="top" wrapText="1"/>
    </xf>
    <xf numFmtId="4" fontId="2" fillId="2" borderId="1" xfId="0" applyNumberFormat="1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right" wrapText="1"/>
    </xf>
    <xf numFmtId="4" fontId="4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top" wrapText="1"/>
    </xf>
    <xf numFmtId="164" fontId="4" fillId="2" borderId="1" xfId="0" applyNumberFormat="1" applyFont="1" applyFill="1" applyBorder="1"/>
    <xf numFmtId="4" fontId="4" fillId="2" borderId="1" xfId="0" applyNumberFormat="1" applyFont="1" applyFill="1" applyBorder="1"/>
    <xf numFmtId="4" fontId="2" fillId="2" borderId="1" xfId="0" applyNumberFormat="1" applyFont="1" applyFill="1" applyBorder="1"/>
    <xf numFmtId="0" fontId="4" fillId="2" borderId="1" xfId="0" applyFont="1" applyFill="1" applyBorder="1" applyAlignment="1">
      <alignment wrapText="1"/>
    </xf>
    <xf numFmtId="164" fontId="4" fillId="2" borderId="0" xfId="0" applyNumberFormat="1" applyFont="1" applyFill="1"/>
    <xf numFmtId="4" fontId="4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horizontal="left" vertical="top" wrapText="1"/>
    </xf>
    <xf numFmtId="4" fontId="4" fillId="2" borderId="1" xfId="0" applyNumberFormat="1" applyFont="1" applyFill="1" applyBorder="1" applyAlignment="1">
      <alignment horizontal="center" vertical="center"/>
    </xf>
    <xf numFmtId="0" fontId="8" fillId="0" borderId="13" xfId="2" applyFont="1" applyAlignment="1">
      <alignment horizontal="left" vertical="center" wrapText="1"/>
    </xf>
    <xf numFmtId="0" fontId="4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/>
    </xf>
    <xf numFmtId="0" fontId="8" fillId="0" borderId="13" xfId="2" applyFont="1" applyAlignment="1">
      <alignment vertical="top" wrapText="1"/>
    </xf>
    <xf numFmtId="0" fontId="4" fillId="2" borderId="0" xfId="0" applyFont="1" applyFill="1" applyBorder="1" applyAlignment="1">
      <alignment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2" borderId="13" xfId="2" applyFont="1" applyFill="1" applyAlignment="1">
      <alignment horizontal="left" vertical="top" wrapText="1"/>
    </xf>
    <xf numFmtId="4" fontId="4" fillId="2" borderId="1" xfId="1" applyNumberFormat="1" applyFont="1" applyFill="1" applyBorder="1" applyAlignment="1">
      <alignment horizontal="center" vertical="center"/>
    </xf>
    <xf numFmtId="0" fontId="8" fillId="2" borderId="13" xfId="2" applyFont="1" applyFill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164" fontId="4" fillId="2" borderId="10" xfId="0" applyNumberFormat="1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4" fillId="2" borderId="6" xfId="0" applyNumberFormat="1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</cellXfs>
  <cellStyles count="3">
    <cellStyle name="xl71" xfId="2" xr:uid="{AD7DC935-5B06-4C7F-BB4E-9121665F363F}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DF82C-5170-4E70-B141-1D7B7D428EF2}">
  <dimension ref="A1:K87"/>
  <sheetViews>
    <sheetView tabSelected="1" topLeftCell="C1" zoomScale="69" zoomScaleNormal="69" workbookViewId="0">
      <selection activeCell="K64" sqref="K64"/>
    </sheetView>
  </sheetViews>
  <sheetFormatPr defaultRowHeight="18.75" x14ac:dyDescent="0.3"/>
  <cols>
    <col min="1" max="1" width="30.28515625" style="2" customWidth="1"/>
    <col min="2" max="2" width="61.28515625" style="2" customWidth="1"/>
    <col min="3" max="3" width="22.28515625" style="16" customWidth="1"/>
    <col min="4" max="4" width="22.42578125" style="16" customWidth="1"/>
    <col min="5" max="5" width="21.140625" style="16" customWidth="1"/>
    <col min="6" max="6" width="21.42578125" style="16" customWidth="1"/>
    <col min="7" max="7" width="20.28515625" style="3" customWidth="1"/>
    <col min="8" max="8" width="26.5703125" style="2" customWidth="1"/>
    <col min="9" max="9" width="23.28515625" style="3" customWidth="1"/>
    <col min="10" max="10" width="24.7109375" style="2" customWidth="1"/>
    <col min="11" max="11" width="21.28515625" style="3" customWidth="1"/>
    <col min="12" max="12" width="0.28515625" style="1" customWidth="1"/>
    <col min="13" max="258" width="9.140625" style="1"/>
    <col min="259" max="259" width="26.42578125" style="1" customWidth="1"/>
    <col min="260" max="260" width="78.42578125" style="1" customWidth="1"/>
    <col min="261" max="261" width="19.7109375" style="1" customWidth="1"/>
    <col min="262" max="514" width="9.140625" style="1"/>
    <col min="515" max="515" width="26.42578125" style="1" customWidth="1"/>
    <col min="516" max="516" width="78.42578125" style="1" customWidth="1"/>
    <col min="517" max="517" width="19.7109375" style="1" customWidth="1"/>
    <col min="518" max="770" width="9.140625" style="1"/>
    <col min="771" max="771" width="26.42578125" style="1" customWidth="1"/>
    <col min="772" max="772" width="78.42578125" style="1" customWidth="1"/>
    <col min="773" max="773" width="19.7109375" style="1" customWidth="1"/>
    <col min="774" max="1026" width="9.140625" style="1"/>
    <col min="1027" max="1027" width="26.42578125" style="1" customWidth="1"/>
    <col min="1028" max="1028" width="78.42578125" style="1" customWidth="1"/>
    <col min="1029" max="1029" width="19.7109375" style="1" customWidth="1"/>
    <col min="1030" max="1282" width="9.140625" style="1"/>
    <col min="1283" max="1283" width="26.42578125" style="1" customWidth="1"/>
    <col min="1284" max="1284" width="78.42578125" style="1" customWidth="1"/>
    <col min="1285" max="1285" width="19.7109375" style="1" customWidth="1"/>
    <col min="1286" max="1538" width="9.140625" style="1"/>
    <col min="1539" max="1539" width="26.42578125" style="1" customWidth="1"/>
    <col min="1540" max="1540" width="78.42578125" style="1" customWidth="1"/>
    <col min="1541" max="1541" width="19.7109375" style="1" customWidth="1"/>
    <col min="1542" max="1794" width="9.140625" style="1"/>
    <col min="1795" max="1795" width="26.42578125" style="1" customWidth="1"/>
    <col min="1796" max="1796" width="78.42578125" style="1" customWidth="1"/>
    <col min="1797" max="1797" width="19.7109375" style="1" customWidth="1"/>
    <col min="1798" max="2050" width="9.140625" style="1"/>
    <col min="2051" max="2051" width="26.42578125" style="1" customWidth="1"/>
    <col min="2052" max="2052" width="78.42578125" style="1" customWidth="1"/>
    <col min="2053" max="2053" width="19.7109375" style="1" customWidth="1"/>
    <col min="2054" max="2306" width="9.140625" style="1"/>
    <col min="2307" max="2307" width="26.42578125" style="1" customWidth="1"/>
    <col min="2308" max="2308" width="78.42578125" style="1" customWidth="1"/>
    <col min="2309" max="2309" width="19.7109375" style="1" customWidth="1"/>
    <col min="2310" max="2562" width="9.140625" style="1"/>
    <col min="2563" max="2563" width="26.42578125" style="1" customWidth="1"/>
    <col min="2564" max="2564" width="78.42578125" style="1" customWidth="1"/>
    <col min="2565" max="2565" width="19.7109375" style="1" customWidth="1"/>
    <col min="2566" max="2818" width="9.140625" style="1"/>
    <col min="2819" max="2819" width="26.42578125" style="1" customWidth="1"/>
    <col min="2820" max="2820" width="78.42578125" style="1" customWidth="1"/>
    <col min="2821" max="2821" width="19.7109375" style="1" customWidth="1"/>
    <col min="2822" max="3074" width="9.140625" style="1"/>
    <col min="3075" max="3075" width="26.42578125" style="1" customWidth="1"/>
    <col min="3076" max="3076" width="78.42578125" style="1" customWidth="1"/>
    <col min="3077" max="3077" width="19.7109375" style="1" customWidth="1"/>
    <col min="3078" max="3330" width="9.140625" style="1"/>
    <col min="3331" max="3331" width="26.42578125" style="1" customWidth="1"/>
    <col min="3332" max="3332" width="78.42578125" style="1" customWidth="1"/>
    <col min="3333" max="3333" width="19.7109375" style="1" customWidth="1"/>
    <col min="3334" max="3586" width="9.140625" style="1"/>
    <col min="3587" max="3587" width="26.42578125" style="1" customWidth="1"/>
    <col min="3588" max="3588" width="78.42578125" style="1" customWidth="1"/>
    <col min="3589" max="3589" width="19.7109375" style="1" customWidth="1"/>
    <col min="3590" max="3842" width="9.140625" style="1"/>
    <col min="3843" max="3843" width="26.42578125" style="1" customWidth="1"/>
    <col min="3844" max="3844" width="78.42578125" style="1" customWidth="1"/>
    <col min="3845" max="3845" width="19.7109375" style="1" customWidth="1"/>
    <col min="3846" max="4098" width="9.140625" style="1"/>
    <col min="4099" max="4099" width="26.42578125" style="1" customWidth="1"/>
    <col min="4100" max="4100" width="78.42578125" style="1" customWidth="1"/>
    <col min="4101" max="4101" width="19.7109375" style="1" customWidth="1"/>
    <col min="4102" max="4354" width="9.140625" style="1"/>
    <col min="4355" max="4355" width="26.42578125" style="1" customWidth="1"/>
    <col min="4356" max="4356" width="78.42578125" style="1" customWidth="1"/>
    <col min="4357" max="4357" width="19.7109375" style="1" customWidth="1"/>
    <col min="4358" max="4610" width="9.140625" style="1"/>
    <col min="4611" max="4611" width="26.42578125" style="1" customWidth="1"/>
    <col min="4612" max="4612" width="78.42578125" style="1" customWidth="1"/>
    <col min="4613" max="4613" width="19.7109375" style="1" customWidth="1"/>
    <col min="4614" max="4866" width="9.140625" style="1"/>
    <col min="4867" max="4867" width="26.42578125" style="1" customWidth="1"/>
    <col min="4868" max="4868" width="78.42578125" style="1" customWidth="1"/>
    <col min="4869" max="4869" width="19.7109375" style="1" customWidth="1"/>
    <col min="4870" max="5122" width="9.140625" style="1"/>
    <col min="5123" max="5123" width="26.42578125" style="1" customWidth="1"/>
    <col min="5124" max="5124" width="78.42578125" style="1" customWidth="1"/>
    <col min="5125" max="5125" width="19.7109375" style="1" customWidth="1"/>
    <col min="5126" max="5378" width="9.140625" style="1"/>
    <col min="5379" max="5379" width="26.42578125" style="1" customWidth="1"/>
    <col min="5380" max="5380" width="78.42578125" style="1" customWidth="1"/>
    <col min="5381" max="5381" width="19.7109375" style="1" customWidth="1"/>
    <col min="5382" max="5634" width="9.140625" style="1"/>
    <col min="5635" max="5635" width="26.42578125" style="1" customWidth="1"/>
    <col min="5636" max="5636" width="78.42578125" style="1" customWidth="1"/>
    <col min="5637" max="5637" width="19.7109375" style="1" customWidth="1"/>
    <col min="5638" max="5890" width="9.140625" style="1"/>
    <col min="5891" max="5891" width="26.42578125" style="1" customWidth="1"/>
    <col min="5892" max="5892" width="78.42578125" style="1" customWidth="1"/>
    <col min="5893" max="5893" width="19.7109375" style="1" customWidth="1"/>
    <col min="5894" max="6146" width="9.140625" style="1"/>
    <col min="6147" max="6147" width="26.42578125" style="1" customWidth="1"/>
    <col min="6148" max="6148" width="78.42578125" style="1" customWidth="1"/>
    <col min="6149" max="6149" width="19.7109375" style="1" customWidth="1"/>
    <col min="6150" max="6402" width="9.140625" style="1"/>
    <col min="6403" max="6403" width="26.42578125" style="1" customWidth="1"/>
    <col min="6404" max="6404" width="78.42578125" style="1" customWidth="1"/>
    <col min="6405" max="6405" width="19.7109375" style="1" customWidth="1"/>
    <col min="6406" max="6658" width="9.140625" style="1"/>
    <col min="6659" max="6659" width="26.42578125" style="1" customWidth="1"/>
    <col min="6660" max="6660" width="78.42578125" style="1" customWidth="1"/>
    <col min="6661" max="6661" width="19.7109375" style="1" customWidth="1"/>
    <col min="6662" max="6914" width="9.140625" style="1"/>
    <col min="6915" max="6915" width="26.42578125" style="1" customWidth="1"/>
    <col min="6916" max="6916" width="78.42578125" style="1" customWidth="1"/>
    <col min="6917" max="6917" width="19.7109375" style="1" customWidth="1"/>
    <col min="6918" max="7170" width="9.140625" style="1"/>
    <col min="7171" max="7171" width="26.42578125" style="1" customWidth="1"/>
    <col min="7172" max="7172" width="78.42578125" style="1" customWidth="1"/>
    <col min="7173" max="7173" width="19.7109375" style="1" customWidth="1"/>
    <col min="7174" max="7426" width="9.140625" style="1"/>
    <col min="7427" max="7427" width="26.42578125" style="1" customWidth="1"/>
    <col min="7428" max="7428" width="78.42578125" style="1" customWidth="1"/>
    <col min="7429" max="7429" width="19.7109375" style="1" customWidth="1"/>
    <col min="7430" max="7682" width="9.140625" style="1"/>
    <col min="7683" max="7683" width="26.42578125" style="1" customWidth="1"/>
    <col min="7684" max="7684" width="78.42578125" style="1" customWidth="1"/>
    <col min="7685" max="7685" width="19.7109375" style="1" customWidth="1"/>
    <col min="7686" max="7938" width="9.140625" style="1"/>
    <col min="7939" max="7939" width="26.42578125" style="1" customWidth="1"/>
    <col min="7940" max="7940" width="78.42578125" style="1" customWidth="1"/>
    <col min="7941" max="7941" width="19.7109375" style="1" customWidth="1"/>
    <col min="7942" max="8194" width="9.140625" style="1"/>
    <col min="8195" max="8195" width="26.42578125" style="1" customWidth="1"/>
    <col min="8196" max="8196" width="78.42578125" style="1" customWidth="1"/>
    <col min="8197" max="8197" width="19.7109375" style="1" customWidth="1"/>
    <col min="8198" max="8450" width="9.140625" style="1"/>
    <col min="8451" max="8451" width="26.42578125" style="1" customWidth="1"/>
    <col min="8452" max="8452" width="78.42578125" style="1" customWidth="1"/>
    <col min="8453" max="8453" width="19.7109375" style="1" customWidth="1"/>
    <col min="8454" max="8706" width="9.140625" style="1"/>
    <col min="8707" max="8707" width="26.42578125" style="1" customWidth="1"/>
    <col min="8708" max="8708" width="78.42578125" style="1" customWidth="1"/>
    <col min="8709" max="8709" width="19.7109375" style="1" customWidth="1"/>
    <col min="8710" max="8962" width="9.140625" style="1"/>
    <col min="8963" max="8963" width="26.42578125" style="1" customWidth="1"/>
    <col min="8964" max="8964" width="78.42578125" style="1" customWidth="1"/>
    <col min="8965" max="8965" width="19.7109375" style="1" customWidth="1"/>
    <col min="8966" max="9218" width="9.140625" style="1"/>
    <col min="9219" max="9219" width="26.42578125" style="1" customWidth="1"/>
    <col min="9220" max="9220" width="78.42578125" style="1" customWidth="1"/>
    <col min="9221" max="9221" width="19.7109375" style="1" customWidth="1"/>
    <col min="9222" max="9474" width="9.140625" style="1"/>
    <col min="9475" max="9475" width="26.42578125" style="1" customWidth="1"/>
    <col min="9476" max="9476" width="78.42578125" style="1" customWidth="1"/>
    <col min="9477" max="9477" width="19.7109375" style="1" customWidth="1"/>
    <col min="9478" max="9730" width="9.140625" style="1"/>
    <col min="9731" max="9731" width="26.42578125" style="1" customWidth="1"/>
    <col min="9732" max="9732" width="78.42578125" style="1" customWidth="1"/>
    <col min="9733" max="9733" width="19.7109375" style="1" customWidth="1"/>
    <col min="9734" max="9986" width="9.140625" style="1"/>
    <col min="9987" max="9987" width="26.42578125" style="1" customWidth="1"/>
    <col min="9988" max="9988" width="78.42578125" style="1" customWidth="1"/>
    <col min="9989" max="9989" width="19.7109375" style="1" customWidth="1"/>
    <col min="9990" max="10242" width="9.140625" style="1"/>
    <col min="10243" max="10243" width="26.42578125" style="1" customWidth="1"/>
    <col min="10244" max="10244" width="78.42578125" style="1" customWidth="1"/>
    <col min="10245" max="10245" width="19.7109375" style="1" customWidth="1"/>
    <col min="10246" max="10498" width="9.140625" style="1"/>
    <col min="10499" max="10499" width="26.42578125" style="1" customWidth="1"/>
    <col min="10500" max="10500" width="78.42578125" style="1" customWidth="1"/>
    <col min="10501" max="10501" width="19.7109375" style="1" customWidth="1"/>
    <col min="10502" max="10754" width="9.140625" style="1"/>
    <col min="10755" max="10755" width="26.42578125" style="1" customWidth="1"/>
    <col min="10756" max="10756" width="78.42578125" style="1" customWidth="1"/>
    <col min="10757" max="10757" width="19.7109375" style="1" customWidth="1"/>
    <col min="10758" max="11010" width="9.140625" style="1"/>
    <col min="11011" max="11011" width="26.42578125" style="1" customWidth="1"/>
    <col min="11012" max="11012" width="78.42578125" style="1" customWidth="1"/>
    <col min="11013" max="11013" width="19.7109375" style="1" customWidth="1"/>
    <col min="11014" max="11266" width="9.140625" style="1"/>
    <col min="11267" max="11267" width="26.42578125" style="1" customWidth="1"/>
    <col min="11268" max="11268" width="78.42578125" style="1" customWidth="1"/>
    <col min="11269" max="11269" width="19.7109375" style="1" customWidth="1"/>
    <col min="11270" max="11522" width="9.140625" style="1"/>
    <col min="11523" max="11523" width="26.42578125" style="1" customWidth="1"/>
    <col min="11524" max="11524" width="78.42578125" style="1" customWidth="1"/>
    <col min="11525" max="11525" width="19.7109375" style="1" customWidth="1"/>
    <col min="11526" max="11778" width="9.140625" style="1"/>
    <col min="11779" max="11779" width="26.42578125" style="1" customWidth="1"/>
    <col min="11780" max="11780" width="78.42578125" style="1" customWidth="1"/>
    <col min="11781" max="11781" width="19.7109375" style="1" customWidth="1"/>
    <col min="11782" max="12034" width="9.140625" style="1"/>
    <col min="12035" max="12035" width="26.42578125" style="1" customWidth="1"/>
    <col min="12036" max="12036" width="78.42578125" style="1" customWidth="1"/>
    <col min="12037" max="12037" width="19.7109375" style="1" customWidth="1"/>
    <col min="12038" max="12290" width="9.140625" style="1"/>
    <col min="12291" max="12291" width="26.42578125" style="1" customWidth="1"/>
    <col min="12292" max="12292" width="78.42578125" style="1" customWidth="1"/>
    <col min="12293" max="12293" width="19.7109375" style="1" customWidth="1"/>
    <col min="12294" max="12546" width="9.140625" style="1"/>
    <col min="12547" max="12547" width="26.42578125" style="1" customWidth="1"/>
    <col min="12548" max="12548" width="78.42578125" style="1" customWidth="1"/>
    <col min="12549" max="12549" width="19.7109375" style="1" customWidth="1"/>
    <col min="12550" max="12802" width="9.140625" style="1"/>
    <col min="12803" max="12803" width="26.42578125" style="1" customWidth="1"/>
    <col min="12804" max="12804" width="78.42578125" style="1" customWidth="1"/>
    <col min="12805" max="12805" width="19.7109375" style="1" customWidth="1"/>
    <col min="12806" max="13058" width="9.140625" style="1"/>
    <col min="13059" max="13059" width="26.42578125" style="1" customWidth="1"/>
    <col min="13060" max="13060" width="78.42578125" style="1" customWidth="1"/>
    <col min="13061" max="13061" width="19.7109375" style="1" customWidth="1"/>
    <col min="13062" max="13314" width="9.140625" style="1"/>
    <col min="13315" max="13315" width="26.42578125" style="1" customWidth="1"/>
    <col min="13316" max="13316" width="78.42578125" style="1" customWidth="1"/>
    <col min="13317" max="13317" width="19.7109375" style="1" customWidth="1"/>
    <col min="13318" max="13570" width="9.140625" style="1"/>
    <col min="13571" max="13571" width="26.42578125" style="1" customWidth="1"/>
    <col min="13572" max="13572" width="78.42578125" style="1" customWidth="1"/>
    <col min="13573" max="13573" width="19.7109375" style="1" customWidth="1"/>
    <col min="13574" max="13826" width="9.140625" style="1"/>
    <col min="13827" max="13827" width="26.42578125" style="1" customWidth="1"/>
    <col min="13828" max="13828" width="78.42578125" style="1" customWidth="1"/>
    <col min="13829" max="13829" width="19.7109375" style="1" customWidth="1"/>
    <col min="13830" max="14082" width="9.140625" style="1"/>
    <col min="14083" max="14083" width="26.42578125" style="1" customWidth="1"/>
    <col min="14084" max="14084" width="78.42578125" style="1" customWidth="1"/>
    <col min="14085" max="14085" width="19.7109375" style="1" customWidth="1"/>
    <col min="14086" max="14338" width="9.140625" style="1"/>
    <col min="14339" max="14339" width="26.42578125" style="1" customWidth="1"/>
    <col min="14340" max="14340" width="78.42578125" style="1" customWidth="1"/>
    <col min="14341" max="14341" width="19.7109375" style="1" customWidth="1"/>
    <col min="14342" max="14594" width="9.140625" style="1"/>
    <col min="14595" max="14595" width="26.42578125" style="1" customWidth="1"/>
    <col min="14596" max="14596" width="78.42578125" style="1" customWidth="1"/>
    <col min="14597" max="14597" width="19.7109375" style="1" customWidth="1"/>
    <col min="14598" max="14850" width="9.140625" style="1"/>
    <col min="14851" max="14851" width="26.42578125" style="1" customWidth="1"/>
    <col min="14852" max="14852" width="78.42578125" style="1" customWidth="1"/>
    <col min="14853" max="14853" width="19.7109375" style="1" customWidth="1"/>
    <col min="14854" max="15106" width="9.140625" style="1"/>
    <col min="15107" max="15107" width="26.42578125" style="1" customWidth="1"/>
    <col min="15108" max="15108" width="78.42578125" style="1" customWidth="1"/>
    <col min="15109" max="15109" width="19.7109375" style="1" customWidth="1"/>
    <col min="15110" max="15362" width="9.140625" style="1"/>
    <col min="15363" max="15363" width="26.42578125" style="1" customWidth="1"/>
    <col min="15364" max="15364" width="78.42578125" style="1" customWidth="1"/>
    <col min="15365" max="15365" width="19.7109375" style="1" customWidth="1"/>
    <col min="15366" max="15618" width="9.140625" style="1"/>
    <col min="15619" max="15619" width="26.42578125" style="1" customWidth="1"/>
    <col min="15620" max="15620" width="78.42578125" style="1" customWidth="1"/>
    <col min="15621" max="15621" width="19.7109375" style="1" customWidth="1"/>
    <col min="15622" max="15874" width="9.140625" style="1"/>
    <col min="15875" max="15875" width="26.42578125" style="1" customWidth="1"/>
    <col min="15876" max="15876" width="78.42578125" style="1" customWidth="1"/>
    <col min="15877" max="15877" width="19.7109375" style="1" customWidth="1"/>
    <col min="15878" max="16130" width="9.140625" style="1"/>
    <col min="16131" max="16131" width="26.42578125" style="1" customWidth="1"/>
    <col min="16132" max="16132" width="78.42578125" style="1" customWidth="1"/>
    <col min="16133" max="16133" width="19.7109375" style="1" customWidth="1"/>
    <col min="16134" max="16384" width="9.140625" style="1"/>
  </cols>
  <sheetData>
    <row r="1" spans="1:11" ht="49.5" customHeight="1" x14ac:dyDescent="0.3">
      <c r="A1" s="38" t="s">
        <v>95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x14ac:dyDescent="0.3">
      <c r="A2" s="39"/>
      <c r="B2" s="39"/>
      <c r="C2" s="39"/>
      <c r="D2" s="39"/>
      <c r="E2" s="39"/>
      <c r="F2" s="39"/>
      <c r="G2" s="39"/>
      <c r="K2" s="3" t="s">
        <v>0</v>
      </c>
    </row>
    <row r="3" spans="1:11" ht="18.75" customHeight="1" x14ac:dyDescent="0.3">
      <c r="A3" s="40" t="s">
        <v>1</v>
      </c>
      <c r="B3" s="40" t="s">
        <v>2</v>
      </c>
      <c r="C3" s="41" t="s">
        <v>3</v>
      </c>
      <c r="D3" s="42" t="s">
        <v>4</v>
      </c>
      <c r="E3" s="45" t="s">
        <v>5</v>
      </c>
      <c r="F3" s="46"/>
      <c r="G3" s="47"/>
      <c r="H3" s="51" t="s">
        <v>6</v>
      </c>
      <c r="I3" s="52"/>
      <c r="J3" s="52"/>
      <c r="K3" s="52"/>
    </row>
    <row r="4" spans="1:11" ht="18.75" customHeight="1" x14ac:dyDescent="0.25">
      <c r="A4" s="40"/>
      <c r="B4" s="40"/>
      <c r="C4" s="41"/>
      <c r="D4" s="43"/>
      <c r="E4" s="48"/>
      <c r="F4" s="49"/>
      <c r="G4" s="50"/>
      <c r="H4" s="53" t="s">
        <v>7</v>
      </c>
      <c r="I4" s="54"/>
      <c r="J4" s="53" t="s">
        <v>8</v>
      </c>
      <c r="K4" s="54"/>
    </row>
    <row r="5" spans="1:11" ht="84" customHeight="1" x14ac:dyDescent="0.25">
      <c r="A5" s="40"/>
      <c r="B5" s="40"/>
      <c r="C5" s="41"/>
      <c r="D5" s="44"/>
      <c r="E5" s="4" t="s">
        <v>9</v>
      </c>
      <c r="F5" s="4" t="s">
        <v>10</v>
      </c>
      <c r="G5" s="4" t="s">
        <v>11</v>
      </c>
      <c r="H5" s="5" t="s">
        <v>9</v>
      </c>
      <c r="I5" s="5" t="s">
        <v>12</v>
      </c>
      <c r="J5" s="5" t="s">
        <v>9</v>
      </c>
      <c r="K5" s="5" t="s">
        <v>13</v>
      </c>
    </row>
    <row r="6" spans="1:11" x14ac:dyDescent="0.25">
      <c r="A6" s="19" t="s">
        <v>14</v>
      </c>
      <c r="B6" s="7" t="s">
        <v>15</v>
      </c>
      <c r="C6" s="8">
        <f>C7+C11+C16+C19+C24+C32+C34+C36+C39+C9+C42+C21</f>
        <v>362205938.74999994</v>
      </c>
      <c r="D6" s="8">
        <f>D7+D11+D16+D19+D24+D32+D34+D36+D39+D9+D42</f>
        <v>381537200</v>
      </c>
      <c r="E6" s="8">
        <f>E7+E11+E16+E19+E24+E32+E34+E36+E39+E9+E42</f>
        <v>383897760</v>
      </c>
      <c r="F6" s="29">
        <f>E6-C6</f>
        <v>21691821.25000006</v>
      </c>
      <c r="G6" s="29">
        <f>E6-D6</f>
        <v>2360560</v>
      </c>
      <c r="H6" s="29">
        <f>H7+H11+H16+H19+H24+H32+H34+H36+H39+H9+H42</f>
        <v>392368010</v>
      </c>
      <c r="I6" s="29">
        <f>H6-E6</f>
        <v>8470250</v>
      </c>
      <c r="J6" s="29">
        <f>J7+J11+J16+J19+J24+J32+J34+J36+J39+J9+J42</f>
        <v>398626630</v>
      </c>
      <c r="K6" s="29">
        <f>J6-H6</f>
        <v>6258620</v>
      </c>
    </row>
    <row r="7" spans="1:11" x14ac:dyDescent="0.3">
      <c r="A7" s="19" t="s">
        <v>16</v>
      </c>
      <c r="B7" s="7" t="s">
        <v>17</v>
      </c>
      <c r="C7" s="9">
        <f>C8</f>
        <v>265909615.78</v>
      </c>
      <c r="D7" s="17">
        <f>SUM(D8:D8)</f>
        <v>265000000</v>
      </c>
      <c r="E7" s="9">
        <f>SUM(E8:E8)</f>
        <v>299480000</v>
      </c>
      <c r="F7" s="17">
        <f t="shared" ref="F7:F86" si="0">E7-C7</f>
        <v>33570384.219999999</v>
      </c>
      <c r="G7" s="17">
        <f t="shared" ref="G7:G86" si="1">E7-D7</f>
        <v>34480000</v>
      </c>
      <c r="H7" s="17">
        <f>H8</f>
        <v>306111000</v>
      </c>
      <c r="I7" s="17">
        <f t="shared" ref="I7:I86" si="2">H7-E7</f>
        <v>6631000</v>
      </c>
      <c r="J7" s="17">
        <f>J8</f>
        <v>308670000</v>
      </c>
      <c r="K7" s="17">
        <f t="shared" ref="K7:K86" si="3">J7-H7</f>
        <v>2559000</v>
      </c>
    </row>
    <row r="8" spans="1:11" x14ac:dyDescent="0.3">
      <c r="A8" s="19" t="s">
        <v>18</v>
      </c>
      <c r="B8" s="7" t="s">
        <v>19</v>
      </c>
      <c r="C8" s="9">
        <v>265909615.78</v>
      </c>
      <c r="D8" s="17">
        <v>265000000</v>
      </c>
      <c r="E8" s="9">
        <v>299480000</v>
      </c>
      <c r="F8" s="20">
        <f t="shared" si="0"/>
        <v>33570384.219999999</v>
      </c>
      <c r="G8" s="20">
        <f t="shared" si="1"/>
        <v>34480000</v>
      </c>
      <c r="H8" s="17">
        <v>306111000</v>
      </c>
      <c r="I8" s="17">
        <f t="shared" si="2"/>
        <v>6631000</v>
      </c>
      <c r="J8" s="17">
        <v>308670000</v>
      </c>
      <c r="K8" s="17">
        <f t="shared" si="3"/>
        <v>2559000</v>
      </c>
    </row>
    <row r="9" spans="1:11" ht="40.5" customHeight="1" x14ac:dyDescent="0.25">
      <c r="A9" s="19" t="s">
        <v>20</v>
      </c>
      <c r="B9" s="7" t="s">
        <v>21</v>
      </c>
      <c r="C9" s="17">
        <f>C10</f>
        <v>17635839.649999999</v>
      </c>
      <c r="D9" s="17">
        <f>D10</f>
        <v>19489800</v>
      </c>
      <c r="E9" s="17">
        <f>E10</f>
        <v>21673760</v>
      </c>
      <c r="F9" s="17">
        <f t="shared" si="0"/>
        <v>4037920.3500000015</v>
      </c>
      <c r="G9" s="17">
        <f t="shared" si="1"/>
        <v>2183960</v>
      </c>
      <c r="H9" s="17">
        <f>H10</f>
        <v>24042010</v>
      </c>
      <c r="I9" s="17">
        <f t="shared" si="2"/>
        <v>2368250</v>
      </c>
      <c r="J9" s="17">
        <f>J10</f>
        <v>26388630</v>
      </c>
      <c r="K9" s="17">
        <f t="shared" si="3"/>
        <v>2346620</v>
      </c>
    </row>
    <row r="10" spans="1:11" ht="37.15" customHeight="1" x14ac:dyDescent="0.25">
      <c r="A10" s="19" t="s">
        <v>22</v>
      </c>
      <c r="B10" s="7" t="s">
        <v>23</v>
      </c>
      <c r="C10" s="17">
        <v>17635839.649999999</v>
      </c>
      <c r="D10" s="17">
        <v>19489800</v>
      </c>
      <c r="E10" s="17">
        <v>21673760</v>
      </c>
      <c r="F10" s="17">
        <f t="shared" si="0"/>
        <v>4037920.3500000015</v>
      </c>
      <c r="G10" s="17">
        <f t="shared" si="1"/>
        <v>2183960</v>
      </c>
      <c r="H10" s="17">
        <v>24042010</v>
      </c>
      <c r="I10" s="17">
        <f t="shared" si="2"/>
        <v>2368250</v>
      </c>
      <c r="J10" s="17">
        <v>26388630</v>
      </c>
      <c r="K10" s="17">
        <f t="shared" si="3"/>
        <v>2346620</v>
      </c>
    </row>
    <row r="11" spans="1:11" x14ac:dyDescent="0.3">
      <c r="A11" s="19" t="s">
        <v>24</v>
      </c>
      <c r="B11" s="7" t="s">
        <v>25</v>
      </c>
      <c r="C11" s="17">
        <f>SUM(C12:C15)</f>
        <v>10006835.780000001</v>
      </c>
      <c r="D11" s="17">
        <f>SUM(D12:D15)</f>
        <v>37251000</v>
      </c>
      <c r="E11" s="9">
        <f>SUM(E12:E15)</f>
        <v>5584000</v>
      </c>
      <c r="F11" s="20">
        <f t="shared" si="0"/>
        <v>-4422835.7800000012</v>
      </c>
      <c r="G11" s="20">
        <f t="shared" si="1"/>
        <v>-31667000</v>
      </c>
      <c r="H11" s="17">
        <f>SUM(H12:H15)</f>
        <v>5735000</v>
      </c>
      <c r="I11" s="17">
        <f t="shared" si="2"/>
        <v>151000</v>
      </c>
      <c r="J11" s="17">
        <f>SUM(J12:J15)</f>
        <v>5896000</v>
      </c>
      <c r="K11" s="17">
        <f t="shared" si="3"/>
        <v>161000</v>
      </c>
    </row>
    <row r="12" spans="1:11" ht="37.5" x14ac:dyDescent="0.25">
      <c r="A12" s="19" t="s">
        <v>26</v>
      </c>
      <c r="B12" s="7" t="s">
        <v>27</v>
      </c>
      <c r="C12" s="17">
        <v>858319.1</v>
      </c>
      <c r="D12" s="17">
        <v>32700000</v>
      </c>
      <c r="E12" s="17">
        <v>1048000</v>
      </c>
      <c r="F12" s="17">
        <f t="shared" si="0"/>
        <v>189680.90000000002</v>
      </c>
      <c r="G12" s="17">
        <f t="shared" si="1"/>
        <v>-31652000</v>
      </c>
      <c r="H12" s="17">
        <v>1077000</v>
      </c>
      <c r="I12" s="17">
        <f t="shared" si="2"/>
        <v>29000</v>
      </c>
      <c r="J12" s="17">
        <v>1107000</v>
      </c>
      <c r="K12" s="17">
        <f t="shared" si="3"/>
        <v>30000</v>
      </c>
    </row>
    <row r="13" spans="1:11" s="3" customFormat="1" ht="37.15" customHeight="1" x14ac:dyDescent="0.3">
      <c r="A13" s="19" t="s">
        <v>28</v>
      </c>
      <c r="B13" s="7" t="s">
        <v>29</v>
      </c>
      <c r="C13" s="17">
        <v>3471578.98</v>
      </c>
      <c r="D13" s="17">
        <v>0</v>
      </c>
      <c r="E13" s="9">
        <v>0</v>
      </c>
      <c r="F13" s="20">
        <f t="shared" si="0"/>
        <v>-3471578.98</v>
      </c>
      <c r="G13" s="20">
        <f t="shared" si="1"/>
        <v>0</v>
      </c>
      <c r="H13" s="17">
        <v>0</v>
      </c>
      <c r="I13" s="17">
        <f t="shared" si="2"/>
        <v>0</v>
      </c>
      <c r="J13" s="17">
        <v>0</v>
      </c>
      <c r="K13" s="17">
        <f t="shared" si="3"/>
        <v>0</v>
      </c>
    </row>
    <row r="14" spans="1:11" x14ac:dyDescent="0.3">
      <c r="A14" s="19" t="s">
        <v>30</v>
      </c>
      <c r="B14" s="7" t="s">
        <v>31</v>
      </c>
      <c r="C14" s="17">
        <v>129530.96</v>
      </c>
      <c r="D14" s="17">
        <v>182000</v>
      </c>
      <c r="E14" s="9">
        <v>180000</v>
      </c>
      <c r="F14" s="20">
        <f t="shared" si="0"/>
        <v>50469.039999999994</v>
      </c>
      <c r="G14" s="20">
        <f t="shared" si="1"/>
        <v>-2000</v>
      </c>
      <c r="H14" s="17">
        <v>180000</v>
      </c>
      <c r="I14" s="17">
        <f t="shared" si="2"/>
        <v>0</v>
      </c>
      <c r="J14" s="17">
        <v>185000</v>
      </c>
      <c r="K14" s="17">
        <f t="shared" si="3"/>
        <v>5000</v>
      </c>
    </row>
    <row r="15" spans="1:11" ht="37.5" x14ac:dyDescent="0.25">
      <c r="A15" s="19" t="s">
        <v>32</v>
      </c>
      <c r="B15" s="7" t="s">
        <v>33</v>
      </c>
      <c r="C15" s="17">
        <v>5547406.7400000002</v>
      </c>
      <c r="D15" s="17">
        <v>4369000</v>
      </c>
      <c r="E15" s="17">
        <v>4356000</v>
      </c>
      <c r="F15" s="17">
        <f t="shared" si="0"/>
        <v>-1191406.7400000002</v>
      </c>
      <c r="G15" s="17">
        <f t="shared" si="1"/>
        <v>-13000</v>
      </c>
      <c r="H15" s="17">
        <v>4478000</v>
      </c>
      <c r="I15" s="17">
        <f t="shared" si="2"/>
        <v>122000</v>
      </c>
      <c r="J15" s="17">
        <v>4604000</v>
      </c>
      <c r="K15" s="17">
        <f t="shared" si="3"/>
        <v>126000</v>
      </c>
    </row>
    <row r="16" spans="1:11" x14ac:dyDescent="0.3">
      <c r="A16" s="19" t="s">
        <v>34</v>
      </c>
      <c r="B16" s="7" t="s">
        <v>35</v>
      </c>
      <c r="C16" s="17">
        <f>C17+C18</f>
        <v>14416260.82</v>
      </c>
      <c r="D16" s="17">
        <f>D17+D18</f>
        <v>12885000</v>
      </c>
      <c r="E16" s="9">
        <f>E17+E18</f>
        <v>12060000</v>
      </c>
      <c r="F16" s="20">
        <f t="shared" si="0"/>
        <v>-2356260.8200000003</v>
      </c>
      <c r="G16" s="20">
        <f t="shared" si="1"/>
        <v>-825000</v>
      </c>
      <c r="H16" s="17">
        <f>H17+H18</f>
        <v>12060000</v>
      </c>
      <c r="I16" s="17">
        <f t="shared" si="2"/>
        <v>0</v>
      </c>
      <c r="J16" s="17">
        <f>J17+J18</f>
        <v>12422000</v>
      </c>
      <c r="K16" s="17">
        <f t="shared" si="3"/>
        <v>362000</v>
      </c>
    </row>
    <row r="17" spans="1:11" ht="20.25" customHeight="1" x14ac:dyDescent="0.3">
      <c r="A17" s="19" t="s">
        <v>36</v>
      </c>
      <c r="B17" s="7" t="s">
        <v>37</v>
      </c>
      <c r="C17" s="17">
        <v>6324117.4299999997</v>
      </c>
      <c r="D17" s="17">
        <v>6895000</v>
      </c>
      <c r="E17" s="9">
        <v>7240000</v>
      </c>
      <c r="F17" s="20">
        <f t="shared" si="0"/>
        <v>915882.5700000003</v>
      </c>
      <c r="G17" s="20">
        <f t="shared" si="1"/>
        <v>345000</v>
      </c>
      <c r="H17" s="17">
        <v>7240000</v>
      </c>
      <c r="I17" s="17">
        <f t="shared" si="2"/>
        <v>0</v>
      </c>
      <c r="J17" s="17">
        <v>7602000</v>
      </c>
      <c r="K17" s="17">
        <f t="shared" si="3"/>
        <v>362000</v>
      </c>
    </row>
    <row r="18" spans="1:11" x14ac:dyDescent="0.3">
      <c r="A18" s="19" t="s">
        <v>38</v>
      </c>
      <c r="B18" s="7" t="s">
        <v>39</v>
      </c>
      <c r="C18" s="17">
        <v>8092143.3899999997</v>
      </c>
      <c r="D18" s="17">
        <v>5990000</v>
      </c>
      <c r="E18" s="9">
        <v>4820000</v>
      </c>
      <c r="F18" s="20">
        <f t="shared" si="0"/>
        <v>-3272143.3899999997</v>
      </c>
      <c r="G18" s="20">
        <f t="shared" si="1"/>
        <v>-1170000</v>
      </c>
      <c r="H18" s="17">
        <v>4820000</v>
      </c>
      <c r="I18" s="17">
        <f t="shared" si="2"/>
        <v>0</v>
      </c>
      <c r="J18" s="17">
        <v>4820000</v>
      </c>
      <c r="K18" s="17">
        <f t="shared" si="3"/>
        <v>0</v>
      </c>
    </row>
    <row r="19" spans="1:11" x14ac:dyDescent="0.3">
      <c r="A19" s="19" t="s">
        <v>40</v>
      </c>
      <c r="B19" s="7" t="s">
        <v>41</v>
      </c>
      <c r="C19" s="17">
        <f>C20</f>
        <v>4452067.88</v>
      </c>
      <c r="D19" s="17">
        <f>D20</f>
        <v>4404000</v>
      </c>
      <c r="E19" s="9">
        <f>E20</f>
        <v>4300000</v>
      </c>
      <c r="F19" s="20">
        <f>F20</f>
        <v>-152067.87999999989</v>
      </c>
      <c r="G19" s="20">
        <f t="shared" si="1"/>
        <v>-104000</v>
      </c>
      <c r="H19" s="17">
        <f>H20</f>
        <v>4400000</v>
      </c>
      <c r="I19" s="17">
        <f t="shared" si="2"/>
        <v>100000</v>
      </c>
      <c r="J19" s="17">
        <f>J20</f>
        <v>4400000</v>
      </c>
      <c r="K19" s="17">
        <f t="shared" si="3"/>
        <v>0</v>
      </c>
    </row>
    <row r="20" spans="1:11" ht="57" customHeight="1" x14ac:dyDescent="0.25">
      <c r="A20" s="19" t="s">
        <v>42</v>
      </c>
      <c r="B20" s="7" t="s">
        <v>43</v>
      </c>
      <c r="C20" s="17">
        <v>4452067.88</v>
      </c>
      <c r="D20" s="17">
        <v>4404000</v>
      </c>
      <c r="E20" s="17">
        <v>4300000</v>
      </c>
      <c r="F20" s="17">
        <f t="shared" si="0"/>
        <v>-152067.87999999989</v>
      </c>
      <c r="G20" s="17">
        <f t="shared" si="1"/>
        <v>-104000</v>
      </c>
      <c r="H20" s="17">
        <v>4400000</v>
      </c>
      <c r="I20" s="17">
        <f t="shared" si="2"/>
        <v>100000</v>
      </c>
      <c r="J20" s="17">
        <v>4400000</v>
      </c>
      <c r="K20" s="17">
        <f t="shared" si="3"/>
        <v>0</v>
      </c>
    </row>
    <row r="21" spans="1:11" ht="59.25" customHeight="1" x14ac:dyDescent="0.25">
      <c r="A21" s="19" t="s">
        <v>143</v>
      </c>
      <c r="B21" s="33" t="s">
        <v>140</v>
      </c>
      <c r="C21" s="17">
        <f>C22</f>
        <v>-43235.38</v>
      </c>
      <c r="D21" s="17">
        <v>0</v>
      </c>
      <c r="E21" s="17">
        <v>0</v>
      </c>
      <c r="F21" s="17">
        <f>E21-C21</f>
        <v>43235.38</v>
      </c>
      <c r="G21" s="17">
        <f t="shared" si="1"/>
        <v>0</v>
      </c>
      <c r="H21" s="17">
        <v>0</v>
      </c>
      <c r="I21" s="17">
        <f t="shared" si="2"/>
        <v>0</v>
      </c>
      <c r="J21" s="17">
        <v>0</v>
      </c>
      <c r="K21" s="17">
        <f t="shared" si="3"/>
        <v>0</v>
      </c>
    </row>
    <row r="22" spans="1:11" ht="36.75" customHeight="1" x14ac:dyDescent="0.25">
      <c r="A22" s="19" t="s">
        <v>144</v>
      </c>
      <c r="B22" s="23" t="s">
        <v>141</v>
      </c>
      <c r="C22" s="17">
        <f>C23</f>
        <v>-43235.38</v>
      </c>
      <c r="D22" s="17">
        <v>0</v>
      </c>
      <c r="E22" s="17">
        <v>0</v>
      </c>
      <c r="F22" s="17">
        <f>E22-C22</f>
        <v>43235.38</v>
      </c>
      <c r="G22" s="17">
        <f t="shared" si="1"/>
        <v>0</v>
      </c>
      <c r="H22" s="17">
        <v>0</v>
      </c>
      <c r="I22" s="17">
        <f t="shared" si="2"/>
        <v>0</v>
      </c>
      <c r="J22" s="17">
        <v>0</v>
      </c>
      <c r="K22" s="17">
        <f t="shared" si="3"/>
        <v>0</v>
      </c>
    </row>
    <row r="23" spans="1:11" ht="56.25" customHeight="1" x14ac:dyDescent="0.25">
      <c r="A23" s="19" t="s">
        <v>145</v>
      </c>
      <c r="B23" s="23" t="s">
        <v>142</v>
      </c>
      <c r="C23" s="17">
        <v>-43235.38</v>
      </c>
      <c r="D23" s="17">
        <v>0</v>
      </c>
      <c r="E23" s="17">
        <v>0</v>
      </c>
      <c r="F23" s="17">
        <f>E23-C23</f>
        <v>43235.38</v>
      </c>
      <c r="G23" s="17">
        <f t="shared" si="1"/>
        <v>0</v>
      </c>
      <c r="H23" s="17">
        <v>0</v>
      </c>
      <c r="I23" s="17">
        <f t="shared" si="2"/>
        <v>0</v>
      </c>
      <c r="J23" s="17">
        <v>0</v>
      </c>
      <c r="K23" s="17">
        <f t="shared" si="3"/>
        <v>0</v>
      </c>
    </row>
    <row r="24" spans="1:11" ht="54.75" customHeight="1" x14ac:dyDescent="0.25">
      <c r="A24" s="19" t="s">
        <v>44</v>
      </c>
      <c r="B24" s="11" t="s">
        <v>45</v>
      </c>
      <c r="C24" s="17">
        <f>SUM(C25:C31)</f>
        <v>24397645.119999997</v>
      </c>
      <c r="D24" s="17">
        <f>SUM(D25:D31)</f>
        <v>19860000</v>
      </c>
      <c r="E24" s="17">
        <f>SUM(E25:E31)</f>
        <v>20120000</v>
      </c>
      <c r="F24" s="17">
        <f t="shared" si="0"/>
        <v>-4277645.1199999973</v>
      </c>
      <c r="G24" s="17">
        <f t="shared" si="1"/>
        <v>260000</v>
      </c>
      <c r="H24" s="17">
        <f>SUM(H25:H31)</f>
        <v>20120000</v>
      </c>
      <c r="I24" s="17">
        <f t="shared" si="2"/>
        <v>0</v>
      </c>
      <c r="J24" s="17">
        <f>SUM(J25:J31)</f>
        <v>20650000</v>
      </c>
      <c r="K24" s="17">
        <f t="shared" si="3"/>
        <v>530000</v>
      </c>
    </row>
    <row r="25" spans="1:11" ht="118.5" customHeight="1" x14ac:dyDescent="0.25">
      <c r="A25" s="19" t="s">
        <v>100</v>
      </c>
      <c r="B25" s="7" t="s">
        <v>96</v>
      </c>
      <c r="C25" s="17">
        <v>6102590.8499999996</v>
      </c>
      <c r="D25" s="17">
        <v>9800000</v>
      </c>
      <c r="E25" s="17">
        <v>2500000</v>
      </c>
      <c r="F25" s="17">
        <f t="shared" si="0"/>
        <v>-3602590.8499999996</v>
      </c>
      <c r="G25" s="17">
        <f t="shared" si="1"/>
        <v>-7300000</v>
      </c>
      <c r="H25" s="17">
        <v>2500000</v>
      </c>
      <c r="I25" s="17">
        <f t="shared" si="2"/>
        <v>0</v>
      </c>
      <c r="J25" s="17">
        <v>2800000</v>
      </c>
      <c r="K25" s="17">
        <f t="shared" si="3"/>
        <v>300000</v>
      </c>
    </row>
    <row r="26" spans="1:11" ht="132" customHeight="1" x14ac:dyDescent="0.25">
      <c r="A26" s="19" t="s">
        <v>101</v>
      </c>
      <c r="B26" s="7" t="s">
        <v>166</v>
      </c>
      <c r="C26" s="17">
        <v>10297418.41</v>
      </c>
      <c r="D26" s="17">
        <v>3600000</v>
      </c>
      <c r="E26" s="17">
        <v>10800000</v>
      </c>
      <c r="F26" s="17">
        <f>E26-C26</f>
        <v>502581.58999999985</v>
      </c>
      <c r="G26" s="17">
        <f>E26-D26</f>
        <v>7200000</v>
      </c>
      <c r="H26" s="17">
        <v>10800000</v>
      </c>
      <c r="I26" s="17">
        <f t="shared" si="2"/>
        <v>0</v>
      </c>
      <c r="J26" s="17">
        <v>10800000</v>
      </c>
      <c r="K26" s="17">
        <f t="shared" si="3"/>
        <v>0</v>
      </c>
    </row>
    <row r="27" spans="1:11" ht="49.5" customHeight="1" x14ac:dyDescent="0.25">
      <c r="A27" s="19" t="s">
        <v>146</v>
      </c>
      <c r="B27" s="7" t="s">
        <v>98</v>
      </c>
      <c r="C27" s="17">
        <v>316.05</v>
      </c>
      <c r="D27" s="17">
        <v>0</v>
      </c>
      <c r="E27" s="17">
        <v>0</v>
      </c>
      <c r="F27" s="17">
        <f>E27-C27</f>
        <v>-316.05</v>
      </c>
      <c r="G27" s="17">
        <f>E27-D27</f>
        <v>0</v>
      </c>
      <c r="H27" s="17">
        <v>0</v>
      </c>
      <c r="I27" s="17">
        <f t="shared" si="2"/>
        <v>0</v>
      </c>
      <c r="J27" s="17">
        <v>0</v>
      </c>
      <c r="K27" s="17">
        <f t="shared" si="3"/>
        <v>0</v>
      </c>
    </row>
    <row r="28" spans="1:11" ht="120.75" customHeight="1" x14ac:dyDescent="0.25">
      <c r="A28" s="19" t="s">
        <v>147</v>
      </c>
      <c r="B28" s="35" t="s">
        <v>165</v>
      </c>
      <c r="C28" s="17">
        <v>278.27999999999997</v>
      </c>
      <c r="D28" s="17">
        <v>0</v>
      </c>
      <c r="E28" s="17">
        <v>0</v>
      </c>
      <c r="F28" s="17">
        <f>E28-C28</f>
        <v>-278.27999999999997</v>
      </c>
      <c r="G28" s="17">
        <f>E28-D28</f>
        <v>0</v>
      </c>
      <c r="H28" s="17">
        <v>0</v>
      </c>
      <c r="I28" s="17">
        <v>0</v>
      </c>
      <c r="J28" s="17">
        <v>0</v>
      </c>
      <c r="K28" s="17">
        <f t="shared" si="3"/>
        <v>0</v>
      </c>
    </row>
    <row r="29" spans="1:11" ht="58.5" customHeight="1" x14ac:dyDescent="0.25">
      <c r="A29" s="19" t="s">
        <v>102</v>
      </c>
      <c r="B29" s="7" t="s">
        <v>99</v>
      </c>
      <c r="C29" s="17">
        <v>52000</v>
      </c>
      <c r="D29" s="17">
        <v>0</v>
      </c>
      <c r="E29" s="17">
        <v>0</v>
      </c>
      <c r="F29" s="17">
        <f>E29-C29</f>
        <v>-52000</v>
      </c>
      <c r="G29" s="17">
        <f>E29-D29</f>
        <v>0</v>
      </c>
      <c r="H29" s="17">
        <v>0</v>
      </c>
      <c r="I29" s="17">
        <v>0</v>
      </c>
      <c r="J29" s="17">
        <v>0</v>
      </c>
      <c r="K29" s="17">
        <f t="shared" si="3"/>
        <v>0</v>
      </c>
    </row>
    <row r="30" spans="1:11" ht="41.25" customHeight="1" x14ac:dyDescent="0.25">
      <c r="A30" s="18" t="s">
        <v>167</v>
      </c>
      <c r="B30" s="7" t="s">
        <v>97</v>
      </c>
      <c r="C30" s="17">
        <v>6639641.6299999999</v>
      </c>
      <c r="D30" s="17">
        <v>5040000</v>
      </c>
      <c r="E30" s="17">
        <v>4450000</v>
      </c>
      <c r="F30" s="17">
        <f t="shared" si="0"/>
        <v>-2189641.63</v>
      </c>
      <c r="G30" s="17">
        <f t="shared" si="1"/>
        <v>-590000</v>
      </c>
      <c r="H30" s="17">
        <v>4450000</v>
      </c>
      <c r="I30" s="17">
        <f>H30-E30</f>
        <v>0</v>
      </c>
      <c r="J30" s="17">
        <v>4650000</v>
      </c>
      <c r="K30" s="17">
        <f t="shared" si="3"/>
        <v>200000</v>
      </c>
    </row>
    <row r="31" spans="1:11" ht="21" customHeight="1" x14ac:dyDescent="0.3">
      <c r="A31" s="6" t="s">
        <v>103</v>
      </c>
      <c r="B31" s="7" t="s">
        <v>46</v>
      </c>
      <c r="C31" s="17">
        <v>1305399.8999999999</v>
      </c>
      <c r="D31" s="17">
        <v>1420000</v>
      </c>
      <c r="E31" s="17">
        <v>2370000</v>
      </c>
      <c r="F31" s="20">
        <f t="shared" si="0"/>
        <v>1064600.1000000001</v>
      </c>
      <c r="G31" s="20">
        <f t="shared" si="1"/>
        <v>950000</v>
      </c>
      <c r="H31" s="17">
        <v>2370000</v>
      </c>
      <c r="I31" s="17">
        <f t="shared" si="2"/>
        <v>0</v>
      </c>
      <c r="J31" s="17">
        <v>2400000</v>
      </c>
      <c r="K31" s="17">
        <f t="shared" si="3"/>
        <v>30000</v>
      </c>
    </row>
    <row r="32" spans="1:11" ht="36.6" customHeight="1" x14ac:dyDescent="0.25">
      <c r="A32" s="19" t="s">
        <v>47</v>
      </c>
      <c r="B32" s="11" t="s">
        <v>48</v>
      </c>
      <c r="C32" s="17">
        <f>SUM(C33:C33)</f>
        <v>15181921.52</v>
      </c>
      <c r="D32" s="17">
        <f>SUM(D33:D33)</f>
        <v>14860000</v>
      </c>
      <c r="E32" s="17">
        <f>SUM(E33:E33)</f>
        <v>15700000</v>
      </c>
      <c r="F32" s="17">
        <f t="shared" si="0"/>
        <v>518078.48000000045</v>
      </c>
      <c r="G32" s="17">
        <f t="shared" si="1"/>
        <v>840000</v>
      </c>
      <c r="H32" s="17">
        <f>SUM(H33:H33)</f>
        <v>15700000</v>
      </c>
      <c r="I32" s="17">
        <f t="shared" si="2"/>
        <v>0</v>
      </c>
      <c r="J32" s="17">
        <f>SUM(J33:J33)</f>
        <v>15700000</v>
      </c>
      <c r="K32" s="17">
        <f t="shared" si="3"/>
        <v>0</v>
      </c>
    </row>
    <row r="33" spans="1:11" ht="22.15" customHeight="1" x14ac:dyDescent="0.3">
      <c r="A33" s="19" t="s">
        <v>49</v>
      </c>
      <c r="B33" s="7" t="s">
        <v>50</v>
      </c>
      <c r="C33" s="17">
        <v>15181921.52</v>
      </c>
      <c r="D33" s="17">
        <v>14860000</v>
      </c>
      <c r="E33" s="17">
        <v>15700000</v>
      </c>
      <c r="F33" s="20">
        <f t="shared" si="0"/>
        <v>518078.48000000045</v>
      </c>
      <c r="G33" s="20">
        <f t="shared" si="1"/>
        <v>840000</v>
      </c>
      <c r="H33" s="17">
        <v>15700000</v>
      </c>
      <c r="I33" s="17">
        <f t="shared" si="2"/>
        <v>0</v>
      </c>
      <c r="J33" s="17">
        <v>15700000</v>
      </c>
      <c r="K33" s="17">
        <f t="shared" si="3"/>
        <v>0</v>
      </c>
    </row>
    <row r="34" spans="1:11" ht="56.25" x14ac:dyDescent="0.25">
      <c r="A34" s="19" t="s">
        <v>51</v>
      </c>
      <c r="B34" s="7" t="s">
        <v>52</v>
      </c>
      <c r="C34" s="17">
        <f>C35</f>
        <v>0</v>
      </c>
      <c r="D34" s="17">
        <f>D35</f>
        <v>0</v>
      </c>
      <c r="E34" s="17">
        <v>0</v>
      </c>
      <c r="F34" s="17">
        <f t="shared" si="0"/>
        <v>0</v>
      </c>
      <c r="G34" s="17">
        <f t="shared" si="1"/>
        <v>0</v>
      </c>
      <c r="H34" s="17">
        <v>0</v>
      </c>
      <c r="I34" s="17">
        <v>0</v>
      </c>
      <c r="J34" s="17">
        <v>0</v>
      </c>
      <c r="K34" s="17">
        <f t="shared" si="3"/>
        <v>0</v>
      </c>
    </row>
    <row r="35" spans="1:11" ht="50.25" customHeight="1" x14ac:dyDescent="0.25">
      <c r="A35" s="19" t="s">
        <v>53</v>
      </c>
      <c r="B35" s="7" t="s">
        <v>104</v>
      </c>
      <c r="C35" s="17">
        <v>0</v>
      </c>
      <c r="D35" s="17">
        <v>0</v>
      </c>
      <c r="E35" s="17">
        <v>0</v>
      </c>
      <c r="F35" s="17">
        <f t="shared" si="0"/>
        <v>0</v>
      </c>
      <c r="G35" s="17">
        <f t="shared" si="1"/>
        <v>0</v>
      </c>
      <c r="H35" s="17">
        <v>0</v>
      </c>
      <c r="I35" s="17">
        <v>0</v>
      </c>
      <c r="J35" s="17">
        <v>0</v>
      </c>
      <c r="K35" s="17">
        <f t="shared" si="3"/>
        <v>0</v>
      </c>
    </row>
    <row r="36" spans="1:11" ht="37.5" x14ac:dyDescent="0.25">
      <c r="A36" s="19" t="s">
        <v>54</v>
      </c>
      <c r="B36" s="7" t="s">
        <v>55</v>
      </c>
      <c r="C36" s="17">
        <f>C37+C38</f>
        <v>1312843.25</v>
      </c>
      <c r="D36" s="17">
        <f>D37+D38</f>
        <v>1750000</v>
      </c>
      <c r="E36" s="17">
        <f>E37+E38</f>
        <v>2050000</v>
      </c>
      <c r="F36" s="17">
        <f t="shared" si="0"/>
        <v>737156.75</v>
      </c>
      <c r="G36" s="17">
        <f t="shared" si="1"/>
        <v>300000</v>
      </c>
      <c r="H36" s="17">
        <f>H37+H38</f>
        <v>2050000</v>
      </c>
      <c r="I36" s="17">
        <f t="shared" si="2"/>
        <v>0</v>
      </c>
      <c r="J36" s="17">
        <f>J37+J38</f>
        <v>2050000</v>
      </c>
      <c r="K36" s="17">
        <f t="shared" si="3"/>
        <v>0</v>
      </c>
    </row>
    <row r="37" spans="1:11" ht="137.25" customHeight="1" x14ac:dyDescent="0.25">
      <c r="A37" s="19" t="s">
        <v>105</v>
      </c>
      <c r="B37" s="7" t="s">
        <v>106</v>
      </c>
      <c r="C37" s="17">
        <v>1079257.58</v>
      </c>
      <c r="D37" s="17">
        <v>1200000</v>
      </c>
      <c r="E37" s="17">
        <v>1500000</v>
      </c>
      <c r="F37" s="17">
        <f t="shared" si="0"/>
        <v>420742.41999999993</v>
      </c>
      <c r="G37" s="17">
        <f t="shared" si="1"/>
        <v>300000</v>
      </c>
      <c r="H37" s="17">
        <v>1500000</v>
      </c>
      <c r="I37" s="17">
        <f t="shared" si="2"/>
        <v>0</v>
      </c>
      <c r="J37" s="17">
        <v>1500000</v>
      </c>
      <c r="K37" s="17">
        <f t="shared" si="3"/>
        <v>0</v>
      </c>
    </row>
    <row r="38" spans="1:11" ht="54" customHeight="1" x14ac:dyDescent="0.25">
      <c r="A38" s="19" t="s">
        <v>107</v>
      </c>
      <c r="B38" s="7" t="s">
        <v>56</v>
      </c>
      <c r="C38" s="17">
        <v>233585.67</v>
      </c>
      <c r="D38" s="17">
        <v>550000</v>
      </c>
      <c r="E38" s="17">
        <v>550000</v>
      </c>
      <c r="F38" s="17">
        <f t="shared" si="0"/>
        <v>316414.32999999996</v>
      </c>
      <c r="G38" s="17">
        <f t="shared" si="1"/>
        <v>0</v>
      </c>
      <c r="H38" s="17">
        <v>550000</v>
      </c>
      <c r="I38" s="17">
        <f t="shared" si="2"/>
        <v>0</v>
      </c>
      <c r="J38" s="17">
        <v>550000</v>
      </c>
      <c r="K38" s="17">
        <f t="shared" si="3"/>
        <v>0</v>
      </c>
    </row>
    <row r="39" spans="1:11" ht="22.5" customHeight="1" x14ac:dyDescent="0.3">
      <c r="A39" s="19" t="s">
        <v>57</v>
      </c>
      <c r="B39" s="11" t="s">
        <v>58</v>
      </c>
      <c r="C39" s="17">
        <f>C40+C41</f>
        <v>4699653.3100000005</v>
      </c>
      <c r="D39" s="17">
        <f>D40+D41</f>
        <v>3000000</v>
      </c>
      <c r="E39" s="17">
        <f>E40+E41</f>
        <v>1050000</v>
      </c>
      <c r="F39" s="20">
        <f t="shared" si="0"/>
        <v>-3649653.3100000005</v>
      </c>
      <c r="G39" s="20">
        <f t="shared" si="1"/>
        <v>-1950000</v>
      </c>
      <c r="H39" s="17">
        <f>H40+H41</f>
        <v>1150000</v>
      </c>
      <c r="I39" s="17">
        <f t="shared" si="2"/>
        <v>100000</v>
      </c>
      <c r="J39" s="17">
        <f>J40+J41</f>
        <v>1250000</v>
      </c>
      <c r="K39" s="17">
        <f t="shared" si="3"/>
        <v>100000</v>
      </c>
    </row>
    <row r="40" spans="1:11" ht="58.5" customHeight="1" x14ac:dyDescent="0.25">
      <c r="A40" s="19" t="s">
        <v>108</v>
      </c>
      <c r="B40" s="11" t="s">
        <v>109</v>
      </c>
      <c r="C40" s="17">
        <v>3459653.31</v>
      </c>
      <c r="D40" s="17">
        <v>3000000</v>
      </c>
      <c r="E40" s="10">
        <v>1050000</v>
      </c>
      <c r="F40" s="17">
        <f>E40-C40</f>
        <v>-2409653.31</v>
      </c>
      <c r="G40" s="17">
        <f>E40-D40</f>
        <v>-1950000</v>
      </c>
      <c r="H40" s="17">
        <v>1150000</v>
      </c>
      <c r="I40" s="17"/>
      <c r="J40" s="17">
        <v>1250000</v>
      </c>
      <c r="K40" s="17">
        <f t="shared" si="3"/>
        <v>100000</v>
      </c>
    </row>
    <row r="41" spans="1:11" ht="189" customHeight="1" x14ac:dyDescent="0.25">
      <c r="A41" s="19" t="s">
        <v>108</v>
      </c>
      <c r="B41" s="11" t="s">
        <v>110</v>
      </c>
      <c r="C41" s="17">
        <v>1240000</v>
      </c>
      <c r="D41" s="17">
        <v>0</v>
      </c>
      <c r="E41" s="17">
        <v>0</v>
      </c>
      <c r="F41" s="17">
        <f>E41-C41</f>
        <v>-1240000</v>
      </c>
      <c r="G41" s="17">
        <f>E41-D41</f>
        <v>0</v>
      </c>
      <c r="H41" s="17">
        <v>0</v>
      </c>
      <c r="I41" s="17">
        <v>0</v>
      </c>
      <c r="J41" s="17">
        <v>0</v>
      </c>
      <c r="K41" s="17">
        <f t="shared" si="3"/>
        <v>0</v>
      </c>
    </row>
    <row r="42" spans="1:11" x14ac:dyDescent="0.3">
      <c r="A42" s="19" t="s">
        <v>59</v>
      </c>
      <c r="B42" s="11" t="s">
        <v>60</v>
      </c>
      <c r="C42" s="12">
        <f>C43+C44</f>
        <v>4236491.0199999996</v>
      </c>
      <c r="D42" s="22">
        <f>D43+D44</f>
        <v>3037400</v>
      </c>
      <c r="E42" s="17">
        <f>E43+E44</f>
        <v>1880000</v>
      </c>
      <c r="F42" s="17">
        <f t="shared" si="0"/>
        <v>-2356491.0199999996</v>
      </c>
      <c r="G42" s="17">
        <f t="shared" si="1"/>
        <v>-1157400</v>
      </c>
      <c r="H42" s="17">
        <f>H43+H44</f>
        <v>1000000</v>
      </c>
      <c r="I42" s="17">
        <f t="shared" si="2"/>
        <v>-880000</v>
      </c>
      <c r="J42" s="17">
        <f>J43+J44</f>
        <v>1200000</v>
      </c>
      <c r="K42" s="17">
        <f t="shared" si="3"/>
        <v>200000</v>
      </c>
    </row>
    <row r="43" spans="1:11" ht="18" customHeight="1" x14ac:dyDescent="0.3">
      <c r="A43" s="18" t="s">
        <v>61</v>
      </c>
      <c r="B43" s="11" t="s">
        <v>62</v>
      </c>
      <c r="C43" s="12">
        <v>-88258.78</v>
      </c>
      <c r="D43" s="22">
        <v>0</v>
      </c>
      <c r="E43" s="17">
        <v>0</v>
      </c>
      <c r="F43" s="17">
        <f t="shared" si="0"/>
        <v>88258.78</v>
      </c>
      <c r="G43" s="17">
        <f t="shared" si="1"/>
        <v>0</v>
      </c>
      <c r="H43" s="17">
        <v>0</v>
      </c>
      <c r="I43" s="17">
        <f t="shared" si="2"/>
        <v>0</v>
      </c>
      <c r="J43" s="17">
        <v>0</v>
      </c>
      <c r="K43" s="17">
        <f t="shared" si="3"/>
        <v>0</v>
      </c>
    </row>
    <row r="44" spans="1:11" ht="20.25" customHeight="1" x14ac:dyDescent="0.3">
      <c r="A44" s="19" t="s">
        <v>114</v>
      </c>
      <c r="B44" s="7" t="s">
        <v>63</v>
      </c>
      <c r="C44" s="12">
        <v>4324749.8</v>
      </c>
      <c r="D44" s="22">
        <v>3037400</v>
      </c>
      <c r="E44" s="17">
        <v>1880000</v>
      </c>
      <c r="F44" s="17">
        <f t="shared" si="0"/>
        <v>-2444749.7999999998</v>
      </c>
      <c r="G44" s="17">
        <f t="shared" si="1"/>
        <v>-1157400</v>
      </c>
      <c r="H44" s="17">
        <v>1000000</v>
      </c>
      <c r="I44" s="17">
        <f t="shared" si="2"/>
        <v>-880000</v>
      </c>
      <c r="J44" s="17">
        <v>1200000</v>
      </c>
      <c r="K44" s="17">
        <f t="shared" si="3"/>
        <v>200000</v>
      </c>
    </row>
    <row r="45" spans="1:11" ht="21.75" customHeight="1" x14ac:dyDescent="0.3">
      <c r="A45" s="19" t="s">
        <v>64</v>
      </c>
      <c r="B45" s="7" t="s">
        <v>65</v>
      </c>
      <c r="C45" s="14">
        <f>C46+C83</f>
        <v>781850635.44000006</v>
      </c>
      <c r="D45" s="25">
        <f>D46+D83</f>
        <v>776006415</v>
      </c>
      <c r="E45" s="25">
        <f t="shared" ref="E45:K45" si="4">E46+E84</f>
        <v>1043793160.76</v>
      </c>
      <c r="F45" s="25">
        <f t="shared" si="4"/>
        <v>275158588.86999989</v>
      </c>
      <c r="G45" s="25">
        <f t="shared" si="4"/>
        <v>274586005.75999999</v>
      </c>
      <c r="H45" s="25">
        <f>H46+H84</f>
        <v>1143773228.4400001</v>
      </c>
      <c r="I45" s="25">
        <f>H45-E45</f>
        <v>99980067.680000067</v>
      </c>
      <c r="J45" s="25">
        <f t="shared" si="4"/>
        <v>1166154705.8099999</v>
      </c>
      <c r="K45" s="25">
        <f t="shared" si="4"/>
        <v>22381477.369999886</v>
      </c>
    </row>
    <row r="46" spans="1:11" ht="56.25" x14ac:dyDescent="0.3">
      <c r="A46" s="19" t="s">
        <v>66</v>
      </c>
      <c r="B46" s="15" t="s">
        <v>67</v>
      </c>
      <c r="C46" s="22">
        <f>C47+C51+C68+C82</f>
        <v>768634571.8900001</v>
      </c>
      <c r="D46" s="22">
        <f>D47+D51+D68+D82</f>
        <v>769207155</v>
      </c>
      <c r="E46" s="22">
        <f>E47+E51+E68+E82</f>
        <v>1043793160.76</v>
      </c>
      <c r="F46" s="22">
        <f>E46-C46</f>
        <v>275158588.86999989</v>
      </c>
      <c r="G46" s="22">
        <f>E46-D46</f>
        <v>274586005.75999999</v>
      </c>
      <c r="H46" s="22">
        <f>H47+H51+H68+H82</f>
        <v>1143773228.4400001</v>
      </c>
      <c r="I46" s="22">
        <f>H46-E46</f>
        <v>99980067.680000067</v>
      </c>
      <c r="J46" s="22">
        <f>J47+J51+J68+J82</f>
        <v>1166154705.8099999</v>
      </c>
      <c r="K46" s="22">
        <f>J46-H46</f>
        <v>22381477.369999886</v>
      </c>
    </row>
    <row r="47" spans="1:11" ht="64.5" customHeight="1" x14ac:dyDescent="0.3">
      <c r="A47" s="19" t="s">
        <v>68</v>
      </c>
      <c r="B47" s="15" t="s">
        <v>113</v>
      </c>
      <c r="C47" s="22">
        <f>C48+C49</f>
        <v>114791814</v>
      </c>
      <c r="D47" s="22">
        <f>D48+D49+D50</f>
        <v>130434886</v>
      </c>
      <c r="E47" s="22">
        <f>E48+E49+E50</f>
        <v>149010725</v>
      </c>
      <c r="F47" s="22">
        <f>E47-C47</f>
        <v>34218911</v>
      </c>
      <c r="G47" s="22">
        <f>E47-D47</f>
        <v>18575839</v>
      </c>
      <c r="H47" s="22">
        <f>H48</f>
        <v>100969725</v>
      </c>
      <c r="I47" s="22">
        <f>H47-E47</f>
        <v>-48041000</v>
      </c>
      <c r="J47" s="22">
        <f>J48</f>
        <v>100969725</v>
      </c>
      <c r="K47" s="22">
        <f t="shared" si="3"/>
        <v>0</v>
      </c>
    </row>
    <row r="48" spans="1:11" ht="64.5" customHeight="1" x14ac:dyDescent="0.3">
      <c r="A48" s="19" t="s">
        <v>112</v>
      </c>
      <c r="B48" s="15" t="s">
        <v>111</v>
      </c>
      <c r="C48" s="22">
        <v>82709394</v>
      </c>
      <c r="D48" s="22">
        <v>95479286</v>
      </c>
      <c r="E48" s="22">
        <v>100969725</v>
      </c>
      <c r="F48" s="22">
        <f>E48-C48</f>
        <v>18260331</v>
      </c>
      <c r="G48" s="22">
        <f>E48-D48</f>
        <v>5490439</v>
      </c>
      <c r="H48" s="22">
        <v>100969725</v>
      </c>
      <c r="I48" s="22">
        <f>H48-E48</f>
        <v>0</v>
      </c>
      <c r="J48" s="22">
        <v>100969725</v>
      </c>
      <c r="K48" s="22">
        <f>J48-H48</f>
        <v>0</v>
      </c>
    </row>
    <row r="49" spans="1:11" ht="36" customHeight="1" x14ac:dyDescent="0.3">
      <c r="A49" s="19" t="s">
        <v>69</v>
      </c>
      <c r="B49" s="15" t="s">
        <v>70</v>
      </c>
      <c r="C49" s="22">
        <v>32082420</v>
      </c>
      <c r="D49" s="22">
        <v>24955600</v>
      </c>
      <c r="E49" s="22">
        <v>0</v>
      </c>
      <c r="F49" s="17">
        <f t="shared" si="0"/>
        <v>-32082420</v>
      </c>
      <c r="G49" s="17">
        <f t="shared" si="1"/>
        <v>-24955600</v>
      </c>
      <c r="H49" s="22">
        <v>0</v>
      </c>
      <c r="I49" s="22">
        <f t="shared" si="2"/>
        <v>0</v>
      </c>
      <c r="J49" s="22">
        <v>0</v>
      </c>
      <c r="K49" s="22">
        <f t="shared" si="3"/>
        <v>0</v>
      </c>
    </row>
    <row r="50" spans="1:11" ht="27.75" customHeight="1" x14ac:dyDescent="0.3">
      <c r="A50" s="19" t="s">
        <v>115</v>
      </c>
      <c r="B50" s="15" t="s">
        <v>71</v>
      </c>
      <c r="C50" s="22">
        <v>0</v>
      </c>
      <c r="D50" s="22">
        <v>10000000</v>
      </c>
      <c r="E50" s="22">
        <v>48041000</v>
      </c>
      <c r="F50" s="17">
        <f t="shared" si="0"/>
        <v>48041000</v>
      </c>
      <c r="G50" s="17">
        <f t="shared" si="1"/>
        <v>38041000</v>
      </c>
      <c r="H50" s="22">
        <v>0</v>
      </c>
      <c r="I50" s="22">
        <f t="shared" si="2"/>
        <v>-48041000</v>
      </c>
      <c r="J50" s="22">
        <v>0</v>
      </c>
      <c r="K50" s="22">
        <f t="shared" si="3"/>
        <v>0</v>
      </c>
    </row>
    <row r="51" spans="1:11" ht="41.25" customHeight="1" x14ac:dyDescent="0.3">
      <c r="A51" s="19" t="s">
        <v>117</v>
      </c>
      <c r="B51" s="15" t="s">
        <v>116</v>
      </c>
      <c r="C51" s="22">
        <f>C52+C53+C59+C60+C63+C65+C66+C67</f>
        <v>258751375.10000002</v>
      </c>
      <c r="D51" s="22">
        <f>D52+D53+D55+D57+D58+D59+D60+D63+D65+D66+D67</f>
        <v>224570209</v>
      </c>
      <c r="E51" s="22">
        <f>E52+E53+E54+E55+E56+E57+E58+E59+E60+E63+E64+E65+E66+E67</f>
        <v>490346845.13999999</v>
      </c>
      <c r="F51" s="17">
        <f>E51-C51</f>
        <v>231595470.03999996</v>
      </c>
      <c r="G51" s="17">
        <f>E51-D51</f>
        <v>265776636.13999999</v>
      </c>
      <c r="H51" s="22">
        <f>H52+H53+H54+H55+H56+H57+H58+H59+H60+H61+H62+H63+H64+H65+H66+H67</f>
        <v>615669562.53999996</v>
      </c>
      <c r="I51" s="22">
        <f>H51-E51</f>
        <v>125322717.39999998</v>
      </c>
      <c r="J51" s="22">
        <f>J52+J53+J54+J55+J56+J57+J58+J59+J60+J61+J62+J63+J64+J65+J66+J67</f>
        <v>616378499.99000001</v>
      </c>
      <c r="K51" s="22">
        <f>J51-H51</f>
        <v>708937.45000004768</v>
      </c>
    </row>
    <row r="52" spans="1:11" ht="68.25" customHeight="1" x14ac:dyDescent="0.25">
      <c r="A52" s="19" t="s">
        <v>119</v>
      </c>
      <c r="B52" s="21" t="s">
        <v>118</v>
      </c>
      <c r="C52" s="22">
        <v>483465.91</v>
      </c>
      <c r="D52" s="22">
        <v>460952</v>
      </c>
      <c r="E52" s="22">
        <v>460952.38</v>
      </c>
      <c r="F52" s="17">
        <f t="shared" si="0"/>
        <v>-22513.52999999997</v>
      </c>
      <c r="G52" s="17">
        <f t="shared" si="1"/>
        <v>0.38000000000465661</v>
      </c>
      <c r="H52" s="22">
        <v>460952.38</v>
      </c>
      <c r="I52" s="22">
        <f t="shared" si="2"/>
        <v>0</v>
      </c>
      <c r="J52" s="22">
        <v>461981.71</v>
      </c>
      <c r="K52" s="22">
        <f t="shared" si="3"/>
        <v>1029.3300000000163</v>
      </c>
    </row>
    <row r="53" spans="1:11" ht="60" customHeight="1" x14ac:dyDescent="0.3">
      <c r="A53" s="19" t="s">
        <v>120</v>
      </c>
      <c r="B53" s="15" t="s">
        <v>121</v>
      </c>
      <c r="C53" s="22">
        <v>3122755.62</v>
      </c>
      <c r="D53" s="22">
        <v>0</v>
      </c>
      <c r="E53" s="22">
        <v>0</v>
      </c>
      <c r="F53" s="17">
        <f t="shared" si="0"/>
        <v>-3122755.62</v>
      </c>
      <c r="G53" s="17">
        <f t="shared" si="1"/>
        <v>0</v>
      </c>
      <c r="H53" s="22">
        <v>0</v>
      </c>
      <c r="I53" s="22">
        <f t="shared" si="2"/>
        <v>0</v>
      </c>
      <c r="J53" s="22">
        <v>0</v>
      </c>
      <c r="K53" s="22">
        <f t="shared" si="3"/>
        <v>0</v>
      </c>
    </row>
    <row r="54" spans="1:11" ht="45.75" customHeight="1" x14ac:dyDescent="0.25">
      <c r="A54" s="19" t="s">
        <v>154</v>
      </c>
      <c r="B54" s="24" t="s">
        <v>153</v>
      </c>
      <c r="C54" s="22">
        <v>0</v>
      </c>
      <c r="D54" s="22">
        <v>0</v>
      </c>
      <c r="E54" s="22">
        <v>1291703.02</v>
      </c>
      <c r="F54" s="17">
        <f t="shared" ref="F54:F59" si="5">E54-C54</f>
        <v>1291703.02</v>
      </c>
      <c r="G54" s="17">
        <f t="shared" ref="G54:G59" si="6">E54-D54</f>
        <v>1291703.02</v>
      </c>
      <c r="H54" s="22">
        <v>516000</v>
      </c>
      <c r="I54" s="22">
        <f t="shared" si="2"/>
        <v>-775703.02</v>
      </c>
      <c r="J54" s="22">
        <v>516000</v>
      </c>
      <c r="K54" s="22">
        <f t="shared" si="3"/>
        <v>0</v>
      </c>
    </row>
    <row r="55" spans="1:11" ht="40.5" customHeight="1" x14ac:dyDescent="0.3">
      <c r="A55" s="19" t="s">
        <v>155</v>
      </c>
      <c r="B55" s="24" t="s">
        <v>148</v>
      </c>
      <c r="C55" s="22">
        <v>0</v>
      </c>
      <c r="D55" s="22">
        <v>58914916</v>
      </c>
      <c r="E55" s="26">
        <v>67060573.770000003</v>
      </c>
      <c r="F55" s="17">
        <f t="shared" si="5"/>
        <v>67060573.770000003</v>
      </c>
      <c r="G55" s="17">
        <f t="shared" si="6"/>
        <v>8145657.7700000033</v>
      </c>
      <c r="H55" s="22">
        <v>0</v>
      </c>
      <c r="I55" s="22">
        <f t="shared" si="2"/>
        <v>-67060573.770000003</v>
      </c>
      <c r="J55" s="22">
        <v>0</v>
      </c>
      <c r="K55" s="22">
        <f t="shared" si="3"/>
        <v>0</v>
      </c>
    </row>
    <row r="56" spans="1:11" ht="96.75" customHeight="1" x14ac:dyDescent="0.25">
      <c r="A56" s="19" t="s">
        <v>157</v>
      </c>
      <c r="B56" s="24" t="s">
        <v>156</v>
      </c>
      <c r="C56" s="22">
        <v>0</v>
      </c>
      <c r="D56" s="22">
        <v>0</v>
      </c>
      <c r="E56" s="22">
        <v>1273913.69</v>
      </c>
      <c r="F56" s="17">
        <f t="shared" si="5"/>
        <v>1273913.69</v>
      </c>
      <c r="G56" s="17">
        <f t="shared" si="6"/>
        <v>1273913.69</v>
      </c>
      <c r="H56" s="22">
        <v>0</v>
      </c>
      <c r="I56" s="22">
        <f t="shared" si="2"/>
        <v>-1273913.69</v>
      </c>
      <c r="J56" s="22">
        <v>0</v>
      </c>
      <c r="K56" s="22">
        <f t="shared" si="3"/>
        <v>0</v>
      </c>
    </row>
    <row r="57" spans="1:11" ht="85.5" customHeight="1" x14ac:dyDescent="0.25">
      <c r="A57" s="19" t="s">
        <v>157</v>
      </c>
      <c r="B57" s="24" t="s">
        <v>149</v>
      </c>
      <c r="C57" s="22">
        <v>0</v>
      </c>
      <c r="D57" s="22">
        <v>51020</v>
      </c>
      <c r="E57" s="22">
        <v>0</v>
      </c>
      <c r="F57" s="17">
        <f t="shared" si="5"/>
        <v>0</v>
      </c>
      <c r="G57" s="17">
        <f t="shared" si="6"/>
        <v>-51020</v>
      </c>
      <c r="H57" s="22">
        <v>0</v>
      </c>
      <c r="I57" s="22">
        <f t="shared" si="2"/>
        <v>0</v>
      </c>
      <c r="J57" s="22">
        <v>0</v>
      </c>
      <c r="K57" s="22">
        <f t="shared" si="3"/>
        <v>0</v>
      </c>
    </row>
    <row r="58" spans="1:11" ht="78" customHeight="1" x14ac:dyDescent="0.25">
      <c r="A58" s="19" t="s">
        <v>157</v>
      </c>
      <c r="B58" s="24" t="s">
        <v>150</v>
      </c>
      <c r="C58" s="22">
        <v>0</v>
      </c>
      <c r="D58" s="22">
        <v>102041</v>
      </c>
      <c r="E58" s="22">
        <v>0</v>
      </c>
      <c r="F58" s="17">
        <f t="shared" si="5"/>
        <v>0</v>
      </c>
      <c r="G58" s="17">
        <f t="shared" si="6"/>
        <v>-102041</v>
      </c>
      <c r="H58" s="22">
        <v>0</v>
      </c>
      <c r="I58" s="22">
        <f t="shared" si="2"/>
        <v>0</v>
      </c>
      <c r="J58" s="22">
        <v>0</v>
      </c>
      <c r="K58" s="22">
        <f t="shared" si="3"/>
        <v>0</v>
      </c>
    </row>
    <row r="59" spans="1:11" ht="108" customHeight="1" x14ac:dyDescent="0.3">
      <c r="A59" s="19" t="s">
        <v>122</v>
      </c>
      <c r="B59" s="15" t="s">
        <v>123</v>
      </c>
      <c r="C59" s="22">
        <v>13658422.960000001</v>
      </c>
      <c r="D59" s="22">
        <v>0</v>
      </c>
      <c r="E59" s="22">
        <v>0</v>
      </c>
      <c r="F59" s="17">
        <f t="shared" si="5"/>
        <v>-13658422.960000001</v>
      </c>
      <c r="G59" s="17">
        <f t="shared" si="6"/>
        <v>0</v>
      </c>
      <c r="H59" s="22">
        <v>0</v>
      </c>
      <c r="I59" s="22">
        <f t="shared" si="2"/>
        <v>0</v>
      </c>
      <c r="J59" s="22">
        <v>0</v>
      </c>
      <c r="K59" s="22">
        <f t="shared" si="3"/>
        <v>0</v>
      </c>
    </row>
    <row r="60" spans="1:11" ht="57.75" customHeight="1" x14ac:dyDescent="0.3">
      <c r="A60" s="19" t="s">
        <v>72</v>
      </c>
      <c r="B60" s="15" t="s">
        <v>73</v>
      </c>
      <c r="C60" s="22">
        <v>109587244.90000001</v>
      </c>
      <c r="D60" s="22">
        <v>33387090</v>
      </c>
      <c r="E60" s="22">
        <v>0</v>
      </c>
      <c r="F60" s="17">
        <f t="shared" si="0"/>
        <v>-109587244.90000001</v>
      </c>
      <c r="G60" s="17">
        <f t="shared" si="1"/>
        <v>-33387090</v>
      </c>
      <c r="H60" s="22">
        <v>0</v>
      </c>
      <c r="I60" s="22">
        <f t="shared" si="2"/>
        <v>0</v>
      </c>
      <c r="J60" s="22">
        <v>0</v>
      </c>
      <c r="K60" s="22">
        <f t="shared" si="3"/>
        <v>0</v>
      </c>
    </row>
    <row r="61" spans="1:11" ht="117" customHeight="1" x14ac:dyDescent="0.3">
      <c r="A61" s="19" t="s">
        <v>163</v>
      </c>
      <c r="B61" s="15" t="s">
        <v>164</v>
      </c>
      <c r="C61" s="22">
        <v>0</v>
      </c>
      <c r="D61" s="22">
        <v>0</v>
      </c>
      <c r="E61" s="22">
        <v>0</v>
      </c>
      <c r="F61" s="17">
        <v>0</v>
      </c>
      <c r="G61" s="17">
        <f t="shared" si="1"/>
        <v>0</v>
      </c>
      <c r="H61" s="22">
        <v>9232857.1400000006</v>
      </c>
      <c r="I61" s="22">
        <f>H61-E61</f>
        <v>9232857.1400000006</v>
      </c>
      <c r="J61" s="22">
        <v>9232857.1400000006</v>
      </c>
      <c r="K61" s="22">
        <f>J61-H61</f>
        <v>0</v>
      </c>
    </row>
    <row r="62" spans="1:11" ht="117" customHeight="1" x14ac:dyDescent="0.3">
      <c r="A62" s="19" t="s">
        <v>163</v>
      </c>
      <c r="B62" s="15" t="s">
        <v>162</v>
      </c>
      <c r="C62" s="22">
        <v>0</v>
      </c>
      <c r="D62" s="22">
        <v>0</v>
      </c>
      <c r="E62" s="22">
        <v>0</v>
      </c>
      <c r="F62" s="17">
        <v>0</v>
      </c>
      <c r="G62" s="17">
        <f t="shared" si="1"/>
        <v>0</v>
      </c>
      <c r="H62" s="22">
        <v>71353979.590000004</v>
      </c>
      <c r="I62" s="22">
        <f>H62-E62</f>
        <v>71353979.590000004</v>
      </c>
      <c r="J62" s="22">
        <v>71353979.590000004</v>
      </c>
      <c r="K62" s="22">
        <f>J62-H62</f>
        <v>0</v>
      </c>
    </row>
    <row r="63" spans="1:11" ht="39.75" customHeight="1" x14ac:dyDescent="0.3">
      <c r="A63" s="18" t="s">
        <v>74</v>
      </c>
      <c r="B63" s="15" t="s">
        <v>77</v>
      </c>
      <c r="C63" s="22">
        <v>1413276.93</v>
      </c>
      <c r="D63" s="22">
        <v>954960</v>
      </c>
      <c r="E63" s="22">
        <v>469830.24</v>
      </c>
      <c r="F63" s="17">
        <v>0</v>
      </c>
      <c r="G63" s="17">
        <f t="shared" si="1"/>
        <v>-485129.76</v>
      </c>
      <c r="H63" s="22">
        <v>0</v>
      </c>
      <c r="I63" s="22">
        <f t="shared" si="2"/>
        <v>-469830.24</v>
      </c>
      <c r="J63" s="22">
        <v>0</v>
      </c>
      <c r="K63" s="22">
        <f t="shared" si="3"/>
        <v>0</v>
      </c>
    </row>
    <row r="64" spans="1:11" ht="39.75" customHeight="1" x14ac:dyDescent="0.3">
      <c r="A64" s="19" t="s">
        <v>159</v>
      </c>
      <c r="B64" s="28" t="s">
        <v>158</v>
      </c>
      <c r="C64" s="22">
        <v>0</v>
      </c>
      <c r="D64" s="22">
        <v>0</v>
      </c>
      <c r="E64" s="22">
        <v>899706.15</v>
      </c>
      <c r="F64" s="17">
        <f>E64-C64</f>
        <v>899706.15</v>
      </c>
      <c r="G64" s="17">
        <f>E64-D64</f>
        <v>899706.15</v>
      </c>
      <c r="H64" s="22">
        <v>0</v>
      </c>
      <c r="I64" s="22">
        <f>H64-E64</f>
        <v>-899706.15</v>
      </c>
      <c r="J64" s="22">
        <v>0</v>
      </c>
      <c r="K64" s="22">
        <f t="shared" si="3"/>
        <v>0</v>
      </c>
    </row>
    <row r="65" spans="1:11" ht="49.5" customHeight="1" x14ac:dyDescent="0.25">
      <c r="A65" s="18" t="s">
        <v>75</v>
      </c>
      <c r="B65" s="27" t="s">
        <v>124</v>
      </c>
      <c r="C65" s="22">
        <v>12988762.720000001</v>
      </c>
      <c r="D65" s="22">
        <v>12645690</v>
      </c>
      <c r="E65" s="22">
        <v>8899761.7400000002</v>
      </c>
      <c r="F65" s="17">
        <v>0</v>
      </c>
      <c r="G65" s="17">
        <f t="shared" si="1"/>
        <v>-3745928.26</v>
      </c>
      <c r="H65" s="22">
        <v>9708758.2599999998</v>
      </c>
      <c r="I65" s="22">
        <f t="shared" si="2"/>
        <v>808996.51999999955</v>
      </c>
      <c r="J65" s="22">
        <v>9708758.2599999998</v>
      </c>
      <c r="K65" s="22">
        <f t="shared" si="3"/>
        <v>0</v>
      </c>
    </row>
    <row r="66" spans="1:11" ht="40.5" customHeight="1" x14ac:dyDescent="0.25">
      <c r="A66" s="18" t="s">
        <v>76</v>
      </c>
      <c r="B66" s="23" t="s">
        <v>125</v>
      </c>
      <c r="C66" s="22">
        <v>2740264</v>
      </c>
      <c r="D66" s="22">
        <v>1858820</v>
      </c>
      <c r="E66" s="22">
        <v>0</v>
      </c>
      <c r="F66" s="17">
        <f t="shared" si="0"/>
        <v>-2740264</v>
      </c>
      <c r="G66" s="17">
        <f t="shared" si="1"/>
        <v>-1858820</v>
      </c>
      <c r="H66" s="34">
        <v>0</v>
      </c>
      <c r="I66" s="22">
        <f t="shared" si="2"/>
        <v>0</v>
      </c>
      <c r="J66" s="22">
        <v>0</v>
      </c>
      <c r="K66" s="22">
        <f t="shared" si="3"/>
        <v>0</v>
      </c>
    </row>
    <row r="67" spans="1:11" ht="21" customHeight="1" x14ac:dyDescent="0.3">
      <c r="A67" s="19" t="s">
        <v>78</v>
      </c>
      <c r="B67" s="15" t="s">
        <v>79</v>
      </c>
      <c r="C67" s="22">
        <v>114757182.06</v>
      </c>
      <c r="D67" s="25">
        <v>116194720</v>
      </c>
      <c r="E67" s="13">
        <v>409990404.14999998</v>
      </c>
      <c r="F67" s="17">
        <f t="shared" si="0"/>
        <v>295233222.08999997</v>
      </c>
      <c r="G67" s="17">
        <f t="shared" si="1"/>
        <v>293795684.14999998</v>
      </c>
      <c r="H67" s="34">
        <v>524397015.17000002</v>
      </c>
      <c r="I67" s="22">
        <f t="shared" si="2"/>
        <v>114406611.02000004</v>
      </c>
      <c r="J67" s="22">
        <v>525104923.29000002</v>
      </c>
      <c r="K67" s="22">
        <f t="shared" si="3"/>
        <v>707908.12000000477</v>
      </c>
    </row>
    <row r="68" spans="1:11" ht="47.25" customHeight="1" x14ac:dyDescent="0.25">
      <c r="A68" s="19" t="s">
        <v>127</v>
      </c>
      <c r="B68" s="11" t="s">
        <v>126</v>
      </c>
      <c r="C68" s="22">
        <f>C69+C70+C71+C72+C73+C74+C76+C78+C81+C75</f>
        <v>375570046.57999998</v>
      </c>
      <c r="D68" s="22">
        <f>D69+D70+D71+D72+D73+D74+D75+D76+D77+D78+D79</f>
        <v>394754260</v>
      </c>
      <c r="E68" s="22">
        <f>E69+E70+E71+E72+E73+E74+E75+E76+E77+E78+E79+E80</f>
        <v>382595590.62</v>
      </c>
      <c r="F68" s="17">
        <f>E68-C68</f>
        <v>7025544.0400000215</v>
      </c>
      <c r="G68" s="17">
        <f>E68-D68</f>
        <v>-12158669.379999995</v>
      </c>
      <c r="H68" s="34">
        <f>H69+H70+H71+H72+H73+H74+H75+H76+H77+H78+H79+H80+H81</f>
        <v>400925940.89999998</v>
      </c>
      <c r="I68" s="22">
        <f>H68-E68</f>
        <v>18330350.279999971</v>
      </c>
      <c r="J68" s="22">
        <f>J69+J70+J71+J72+J73+J74+J75+J76+J77+J78+J79+J80</f>
        <v>422598480.81999999</v>
      </c>
      <c r="K68" s="22">
        <f t="shared" si="3"/>
        <v>21672539.920000017</v>
      </c>
    </row>
    <row r="69" spans="1:11" ht="69" customHeight="1" x14ac:dyDescent="0.25">
      <c r="A69" s="19" t="s">
        <v>128</v>
      </c>
      <c r="B69" s="11" t="s">
        <v>129</v>
      </c>
      <c r="C69" s="22">
        <v>354636888.41000003</v>
      </c>
      <c r="D69" s="22">
        <v>358901930</v>
      </c>
      <c r="E69" s="22">
        <v>349802025.10000002</v>
      </c>
      <c r="F69" s="17">
        <f>E69-C69</f>
        <v>-4834863.3100000024</v>
      </c>
      <c r="G69" s="17">
        <f>E69-D69</f>
        <v>-9099904.8999999762</v>
      </c>
      <c r="H69" s="34">
        <v>367783567.38</v>
      </c>
      <c r="I69" s="22">
        <f>H69-E69</f>
        <v>17981542.279999971</v>
      </c>
      <c r="J69" s="22">
        <v>389116674.30000001</v>
      </c>
      <c r="K69" s="22">
        <f>J69-H69</f>
        <v>21333106.920000017</v>
      </c>
    </row>
    <row r="70" spans="1:11" ht="114.75" customHeight="1" x14ac:dyDescent="0.3">
      <c r="A70" s="19" t="s">
        <v>130</v>
      </c>
      <c r="B70" s="15" t="s">
        <v>80</v>
      </c>
      <c r="C70" s="22">
        <v>4214759.3899999997</v>
      </c>
      <c r="D70" s="36">
        <v>4133720</v>
      </c>
      <c r="E70" s="22">
        <v>5516103</v>
      </c>
      <c r="F70" s="17">
        <f t="shared" si="0"/>
        <v>1301343.6100000003</v>
      </c>
      <c r="G70" s="17">
        <f t="shared" si="1"/>
        <v>1382383</v>
      </c>
      <c r="H70" s="34">
        <v>5736892</v>
      </c>
      <c r="I70" s="22">
        <f t="shared" si="2"/>
        <v>220789</v>
      </c>
      <c r="J70" s="22">
        <v>5964920</v>
      </c>
      <c r="K70" s="22">
        <f t="shared" si="3"/>
        <v>228028</v>
      </c>
    </row>
    <row r="71" spans="1:11" ht="62.25" customHeight="1" x14ac:dyDescent="0.3">
      <c r="A71" s="19" t="s">
        <v>136</v>
      </c>
      <c r="B71" s="15" t="s">
        <v>81</v>
      </c>
      <c r="C71" s="22">
        <v>1667900</v>
      </c>
      <c r="D71" s="22">
        <v>1729570</v>
      </c>
      <c r="E71" s="22">
        <v>420254</v>
      </c>
      <c r="F71" s="17">
        <f t="shared" si="0"/>
        <v>-1247646</v>
      </c>
      <c r="G71" s="17">
        <f t="shared" si="1"/>
        <v>-1309316</v>
      </c>
      <c r="H71" s="34">
        <v>435282</v>
      </c>
      <c r="I71" s="22">
        <f t="shared" si="2"/>
        <v>15028</v>
      </c>
      <c r="J71" s="22">
        <v>451043</v>
      </c>
      <c r="K71" s="22">
        <f t="shared" si="3"/>
        <v>15761</v>
      </c>
    </row>
    <row r="72" spans="1:11" ht="79.5" customHeight="1" x14ac:dyDescent="0.3">
      <c r="A72" s="19" t="s">
        <v>131</v>
      </c>
      <c r="B72" s="15" t="s">
        <v>82</v>
      </c>
      <c r="C72" s="22">
        <v>42566.400000000001</v>
      </c>
      <c r="D72" s="22">
        <v>284780</v>
      </c>
      <c r="E72" s="22">
        <v>16051</v>
      </c>
      <c r="F72" s="17">
        <f t="shared" si="0"/>
        <v>-26515.4</v>
      </c>
      <c r="G72" s="17">
        <f t="shared" si="1"/>
        <v>-268729</v>
      </c>
      <c r="H72" s="34">
        <v>14268</v>
      </c>
      <c r="I72" s="22">
        <f t="shared" si="2"/>
        <v>-1783</v>
      </c>
      <c r="J72" s="22">
        <v>14268</v>
      </c>
      <c r="K72" s="22">
        <f t="shared" si="3"/>
        <v>0</v>
      </c>
    </row>
    <row r="73" spans="1:11" ht="60" customHeight="1" x14ac:dyDescent="0.25">
      <c r="A73" s="19" t="s">
        <v>132</v>
      </c>
      <c r="B73" s="11" t="s">
        <v>83</v>
      </c>
      <c r="C73" s="22">
        <v>375837.85</v>
      </c>
      <c r="D73" s="22">
        <v>0</v>
      </c>
      <c r="E73" s="22">
        <v>0</v>
      </c>
      <c r="F73" s="17">
        <f t="shared" si="0"/>
        <v>-375837.85</v>
      </c>
      <c r="G73" s="17">
        <f t="shared" si="1"/>
        <v>0</v>
      </c>
      <c r="H73" s="34">
        <v>0</v>
      </c>
      <c r="I73" s="22">
        <f t="shared" si="2"/>
        <v>0</v>
      </c>
      <c r="J73" s="22">
        <v>0</v>
      </c>
      <c r="K73" s="22">
        <f t="shared" si="3"/>
        <v>0</v>
      </c>
    </row>
    <row r="74" spans="1:11" ht="100.5" customHeight="1" x14ac:dyDescent="0.3">
      <c r="A74" s="19" t="s">
        <v>133</v>
      </c>
      <c r="B74" s="15" t="s">
        <v>84</v>
      </c>
      <c r="C74" s="22">
        <v>10722512.529999999</v>
      </c>
      <c r="D74" s="22">
        <v>13946800</v>
      </c>
      <c r="E74" s="36">
        <v>17556750</v>
      </c>
      <c r="F74" s="10">
        <f t="shared" si="0"/>
        <v>6834237.4700000007</v>
      </c>
      <c r="G74" s="17">
        <f t="shared" si="1"/>
        <v>3609950</v>
      </c>
      <c r="H74" s="34">
        <v>17556750</v>
      </c>
      <c r="I74" s="22">
        <f t="shared" si="2"/>
        <v>0</v>
      </c>
      <c r="J74" s="22">
        <v>17556750</v>
      </c>
      <c r="K74" s="22">
        <f t="shared" si="3"/>
        <v>0</v>
      </c>
    </row>
    <row r="75" spans="1:11" ht="42.75" customHeight="1" x14ac:dyDescent="0.25">
      <c r="A75" s="19" t="s">
        <v>168</v>
      </c>
      <c r="B75" s="23" t="s">
        <v>139</v>
      </c>
      <c r="C75" s="22">
        <v>225394</v>
      </c>
      <c r="D75" s="22">
        <v>0</v>
      </c>
      <c r="E75" s="22">
        <v>0</v>
      </c>
      <c r="F75" s="10">
        <f t="shared" si="0"/>
        <v>-225394</v>
      </c>
      <c r="G75" s="17">
        <f t="shared" si="1"/>
        <v>0</v>
      </c>
      <c r="H75" s="34">
        <v>0</v>
      </c>
      <c r="I75" s="22">
        <f>H75-E75</f>
        <v>0</v>
      </c>
      <c r="J75" s="22">
        <v>0</v>
      </c>
      <c r="K75" s="22">
        <f t="shared" si="3"/>
        <v>0</v>
      </c>
    </row>
    <row r="76" spans="1:11" ht="41.25" customHeight="1" x14ac:dyDescent="0.3">
      <c r="A76" s="19" t="s">
        <v>134</v>
      </c>
      <c r="B76" s="15" t="s">
        <v>85</v>
      </c>
      <c r="C76" s="22">
        <v>1395192</v>
      </c>
      <c r="D76" s="22">
        <v>1503970</v>
      </c>
      <c r="E76" s="36">
        <v>1490622</v>
      </c>
      <c r="F76" s="10">
        <f t="shared" si="0"/>
        <v>95430</v>
      </c>
      <c r="G76" s="17">
        <f t="shared" si="1"/>
        <v>-13348</v>
      </c>
      <c r="H76" s="34">
        <v>1490622</v>
      </c>
      <c r="I76" s="22">
        <f t="shared" si="2"/>
        <v>0</v>
      </c>
      <c r="J76" s="22">
        <v>1490622</v>
      </c>
      <c r="K76" s="22">
        <f t="shared" si="3"/>
        <v>0</v>
      </c>
    </row>
    <row r="77" spans="1:11" ht="39" customHeight="1" x14ac:dyDescent="0.3">
      <c r="A77" s="19" t="s">
        <v>151</v>
      </c>
      <c r="B77" s="15" t="s">
        <v>85</v>
      </c>
      <c r="C77" s="22"/>
      <c r="D77" s="22">
        <v>353580</v>
      </c>
      <c r="E77" s="36">
        <v>353579</v>
      </c>
      <c r="F77" s="10">
        <f>E77-C77</f>
        <v>353579</v>
      </c>
      <c r="G77" s="17">
        <v>0</v>
      </c>
      <c r="H77" s="34">
        <v>353579</v>
      </c>
      <c r="I77" s="22">
        <f t="shared" si="2"/>
        <v>0</v>
      </c>
      <c r="J77" s="22">
        <v>353579</v>
      </c>
      <c r="K77" s="22">
        <f t="shared" si="3"/>
        <v>0</v>
      </c>
    </row>
    <row r="78" spans="1:11" ht="41.25" customHeight="1" x14ac:dyDescent="0.3">
      <c r="A78" s="19" t="s">
        <v>135</v>
      </c>
      <c r="B78" s="15" t="s">
        <v>86</v>
      </c>
      <c r="C78" s="22">
        <v>2016764</v>
      </c>
      <c r="D78" s="22">
        <v>2096030</v>
      </c>
      <c r="E78" s="36">
        <v>2276349</v>
      </c>
      <c r="F78" s="10">
        <f t="shared" si="0"/>
        <v>259585</v>
      </c>
      <c r="G78" s="17">
        <f t="shared" si="1"/>
        <v>180319</v>
      </c>
      <c r="H78" s="34">
        <v>2391123</v>
      </c>
      <c r="I78" s="22">
        <f t="shared" si="2"/>
        <v>114774</v>
      </c>
      <c r="J78" s="22">
        <v>2486767</v>
      </c>
      <c r="K78" s="22">
        <f t="shared" si="3"/>
        <v>95644</v>
      </c>
    </row>
    <row r="79" spans="1:11" ht="78" customHeight="1" x14ac:dyDescent="0.3">
      <c r="A79" s="19" t="s">
        <v>161</v>
      </c>
      <c r="B79" s="15" t="s">
        <v>152</v>
      </c>
      <c r="C79" s="22">
        <v>0</v>
      </c>
      <c r="D79" s="22">
        <v>11803880</v>
      </c>
      <c r="E79" s="22">
        <v>0</v>
      </c>
      <c r="F79" s="17">
        <f>E79-C79</f>
        <v>0</v>
      </c>
      <c r="G79" s="17">
        <f>E79-D79</f>
        <v>-11803880</v>
      </c>
      <c r="H79" s="34">
        <v>0</v>
      </c>
      <c r="I79" s="22">
        <f>H79-E79</f>
        <v>0</v>
      </c>
      <c r="J79" s="22">
        <v>0</v>
      </c>
      <c r="K79" s="22">
        <f t="shared" si="3"/>
        <v>0</v>
      </c>
    </row>
    <row r="80" spans="1:11" ht="93" customHeight="1" x14ac:dyDescent="0.25">
      <c r="A80" s="19" t="s">
        <v>161</v>
      </c>
      <c r="B80" s="24" t="s">
        <v>160</v>
      </c>
      <c r="C80" s="22">
        <v>0</v>
      </c>
      <c r="D80" s="22">
        <v>0</v>
      </c>
      <c r="E80" s="22">
        <v>5163857.5199999996</v>
      </c>
      <c r="F80" s="17">
        <f>E80-C80</f>
        <v>5163857.5199999996</v>
      </c>
      <c r="G80" s="17">
        <f>E80-D80</f>
        <v>5163857.5199999996</v>
      </c>
      <c r="H80" s="34">
        <v>5163857.5199999996</v>
      </c>
      <c r="I80" s="22">
        <f>H80-E80</f>
        <v>0</v>
      </c>
      <c r="J80" s="22">
        <v>5163857.5199999996</v>
      </c>
      <c r="K80" s="22">
        <f>J80-H80</f>
        <v>0</v>
      </c>
    </row>
    <row r="81" spans="1:11" ht="25.5" customHeight="1" x14ac:dyDescent="0.3">
      <c r="A81" s="19" t="s">
        <v>87</v>
      </c>
      <c r="B81" s="15" t="s">
        <v>88</v>
      </c>
      <c r="C81" s="22">
        <v>272232</v>
      </c>
      <c r="D81" s="22">
        <v>0</v>
      </c>
      <c r="E81" s="22">
        <v>0</v>
      </c>
      <c r="F81" s="17">
        <f t="shared" si="0"/>
        <v>-272232</v>
      </c>
      <c r="G81" s="17">
        <f t="shared" si="1"/>
        <v>0</v>
      </c>
      <c r="H81" s="34">
        <v>0</v>
      </c>
      <c r="I81" s="22">
        <f t="shared" si="2"/>
        <v>0</v>
      </c>
      <c r="J81" s="22">
        <v>0</v>
      </c>
      <c r="K81" s="22">
        <f t="shared" si="3"/>
        <v>0</v>
      </c>
    </row>
    <row r="82" spans="1:11" ht="97.5" customHeight="1" x14ac:dyDescent="0.3">
      <c r="A82" s="19" t="s">
        <v>137</v>
      </c>
      <c r="B82" s="15" t="s">
        <v>89</v>
      </c>
      <c r="C82" s="22">
        <v>19521336.210000001</v>
      </c>
      <c r="D82" s="22">
        <v>19447800</v>
      </c>
      <c r="E82" s="22">
        <v>21840000</v>
      </c>
      <c r="F82" s="17">
        <f t="shared" si="0"/>
        <v>2318663.7899999991</v>
      </c>
      <c r="G82" s="17">
        <f t="shared" si="1"/>
        <v>2392200</v>
      </c>
      <c r="H82" s="34">
        <v>26208000</v>
      </c>
      <c r="I82" s="22">
        <f t="shared" si="2"/>
        <v>4368000</v>
      </c>
      <c r="J82" s="22">
        <v>26208000</v>
      </c>
      <c r="K82" s="22">
        <f t="shared" si="3"/>
        <v>0</v>
      </c>
    </row>
    <row r="83" spans="1:11" ht="27" customHeight="1" x14ac:dyDescent="0.25">
      <c r="A83" s="19"/>
      <c r="B83" s="24" t="s">
        <v>138</v>
      </c>
      <c r="C83" s="22">
        <v>13216063.550000001</v>
      </c>
      <c r="D83" s="22">
        <v>6799260</v>
      </c>
      <c r="E83" s="22">
        <v>0</v>
      </c>
      <c r="F83" s="17">
        <f t="shared" si="0"/>
        <v>-13216063.550000001</v>
      </c>
      <c r="G83" s="17">
        <f t="shared" si="1"/>
        <v>-6799260</v>
      </c>
      <c r="H83" s="34">
        <v>0</v>
      </c>
      <c r="I83" s="22">
        <f>H83-E83</f>
        <v>0</v>
      </c>
      <c r="J83" s="22">
        <v>0</v>
      </c>
      <c r="K83" s="22"/>
    </row>
    <row r="84" spans="1:11" ht="18.75" customHeight="1" x14ac:dyDescent="0.3">
      <c r="A84" s="19" t="s">
        <v>90</v>
      </c>
      <c r="B84" s="15" t="s">
        <v>91</v>
      </c>
      <c r="C84" s="22">
        <f>C85</f>
        <v>0</v>
      </c>
      <c r="D84" s="22">
        <f>D85</f>
        <v>0</v>
      </c>
      <c r="E84" s="22">
        <f t="shared" ref="E84:J84" si="7">E85</f>
        <v>0</v>
      </c>
      <c r="F84" s="17">
        <f t="shared" si="0"/>
        <v>0</v>
      </c>
      <c r="G84" s="17">
        <f t="shared" si="1"/>
        <v>0</v>
      </c>
      <c r="H84" s="22">
        <f t="shared" si="7"/>
        <v>0</v>
      </c>
      <c r="I84" s="22">
        <f t="shared" si="2"/>
        <v>0</v>
      </c>
      <c r="J84" s="22">
        <f t="shared" si="7"/>
        <v>0</v>
      </c>
      <c r="K84" s="22">
        <f t="shared" si="3"/>
        <v>0</v>
      </c>
    </row>
    <row r="85" spans="1:11" ht="80.25" customHeight="1" x14ac:dyDescent="0.3">
      <c r="A85" s="19" t="s">
        <v>92</v>
      </c>
      <c r="B85" s="15" t="s">
        <v>93</v>
      </c>
      <c r="C85" s="22">
        <v>0</v>
      </c>
      <c r="D85" s="22">
        <v>0</v>
      </c>
      <c r="E85" s="22">
        <v>0</v>
      </c>
      <c r="F85" s="17">
        <f t="shared" si="0"/>
        <v>0</v>
      </c>
      <c r="G85" s="17">
        <f t="shared" si="1"/>
        <v>0</v>
      </c>
      <c r="H85" s="22">
        <v>0</v>
      </c>
      <c r="I85" s="22">
        <f t="shared" si="2"/>
        <v>0</v>
      </c>
      <c r="J85" s="22">
        <v>0</v>
      </c>
      <c r="K85" s="22">
        <f t="shared" si="3"/>
        <v>0</v>
      </c>
    </row>
    <row r="86" spans="1:11" ht="20.25" x14ac:dyDescent="0.3">
      <c r="A86" s="37" t="s">
        <v>94</v>
      </c>
      <c r="B86" s="37"/>
      <c r="C86" s="14">
        <f>C6+C45</f>
        <v>1144056574.1900001</v>
      </c>
      <c r="D86" s="14">
        <f>D6+D45</f>
        <v>1157543615</v>
      </c>
      <c r="E86" s="14">
        <f>E6+E45</f>
        <v>1427690920.76</v>
      </c>
      <c r="F86" s="30">
        <f t="shared" si="0"/>
        <v>283634346.56999993</v>
      </c>
      <c r="G86" s="30">
        <f t="shared" si="1"/>
        <v>270147305.75999999</v>
      </c>
      <c r="H86" s="25">
        <f>H6+H45</f>
        <v>1536141238.4400001</v>
      </c>
      <c r="I86" s="29">
        <f t="shared" si="2"/>
        <v>108450317.68000007</v>
      </c>
      <c r="J86" s="25">
        <f>J6+J45</f>
        <v>1564781335.8099999</v>
      </c>
      <c r="K86" s="29">
        <f t="shared" si="3"/>
        <v>28640097.369999886</v>
      </c>
    </row>
    <row r="87" spans="1:11" x14ac:dyDescent="0.3">
      <c r="H87" s="31"/>
      <c r="I87" s="32"/>
      <c r="J87" s="31"/>
      <c r="K87" s="32"/>
    </row>
  </sheetData>
  <mergeCells count="11">
    <mergeCell ref="A86:B86"/>
    <mergeCell ref="A1:K1"/>
    <mergeCell ref="A2:G2"/>
    <mergeCell ref="A3:A5"/>
    <mergeCell ref="B3:B5"/>
    <mergeCell ref="C3:C5"/>
    <mergeCell ref="D3:D5"/>
    <mergeCell ref="E3:G4"/>
    <mergeCell ref="H3:K3"/>
    <mergeCell ref="H4:I4"/>
    <mergeCell ref="J4:K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2022-11-14T06:42:11Z</dcterms:created>
  <dcterms:modified xsi:type="dcterms:W3CDTF">2022-11-18T00:23:48Z</dcterms:modified>
</cp:coreProperties>
</file>