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29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1" i="1" l="1"/>
  <c r="E51" i="1"/>
  <c r="G53" i="1" l="1"/>
  <c r="F53" i="1"/>
  <c r="F52" i="1" s="1"/>
  <c r="E52" i="1"/>
  <c r="D52" i="1"/>
  <c r="C52" i="1"/>
  <c r="G52" i="1" l="1"/>
  <c r="F33" i="1"/>
  <c r="F51" i="1"/>
  <c r="F50" i="1" s="1"/>
  <c r="G43" i="1"/>
  <c r="G16" i="1"/>
  <c r="G15" i="1" s="1"/>
  <c r="E15" i="1"/>
  <c r="C15" i="1"/>
  <c r="D15" i="1"/>
  <c r="G7" i="1" l="1"/>
  <c r="G40" i="1"/>
  <c r="E39" i="1"/>
  <c r="D39" i="1"/>
  <c r="C39" i="1"/>
  <c r="G12" i="1"/>
  <c r="E6" i="1"/>
  <c r="D6" i="1"/>
  <c r="G51" i="1"/>
  <c r="E50" i="1"/>
  <c r="D50" i="1"/>
  <c r="C50" i="1"/>
  <c r="E48" i="1"/>
  <c r="D48" i="1"/>
  <c r="E46" i="1"/>
  <c r="D46" i="1"/>
  <c r="E41" i="1"/>
  <c r="D41" i="1"/>
  <c r="E36" i="1"/>
  <c r="D36" i="1"/>
  <c r="E24" i="1"/>
  <c r="D24" i="1"/>
  <c r="E29" i="1"/>
  <c r="D29" i="1"/>
  <c r="E19" i="1"/>
  <c r="D19" i="1"/>
  <c r="E17" i="1"/>
  <c r="D17" i="1"/>
  <c r="G17" i="1" s="1"/>
  <c r="C17" i="1"/>
  <c r="C48" i="1"/>
  <c r="C46" i="1"/>
  <c r="C41" i="1"/>
  <c r="C36" i="1"/>
  <c r="C29" i="1"/>
  <c r="C24" i="1"/>
  <c r="C19" i="1"/>
  <c r="C6" i="1"/>
  <c r="F7" i="1"/>
  <c r="F8" i="1"/>
  <c r="G8" i="1"/>
  <c r="F9" i="1"/>
  <c r="G9" i="1"/>
  <c r="F10" i="1"/>
  <c r="G10" i="1"/>
  <c r="F11" i="1"/>
  <c r="G11" i="1"/>
  <c r="F13" i="1"/>
  <c r="F14" i="1"/>
  <c r="G14" i="1"/>
  <c r="F18" i="1"/>
  <c r="G18" i="1"/>
  <c r="F20" i="1"/>
  <c r="G20" i="1"/>
  <c r="F21" i="1"/>
  <c r="G21" i="1"/>
  <c r="F22" i="1"/>
  <c r="G22" i="1"/>
  <c r="F23" i="1"/>
  <c r="G23" i="1"/>
  <c r="F25" i="1"/>
  <c r="G25" i="1"/>
  <c r="F26" i="1"/>
  <c r="G26" i="1"/>
  <c r="F27" i="1"/>
  <c r="G27" i="1"/>
  <c r="F28" i="1"/>
  <c r="G28" i="1"/>
  <c r="F30" i="1"/>
  <c r="G30" i="1"/>
  <c r="F31" i="1"/>
  <c r="G31" i="1"/>
  <c r="F32" i="1"/>
  <c r="G32" i="1"/>
  <c r="G33" i="1"/>
  <c r="F34" i="1"/>
  <c r="G34" i="1"/>
  <c r="F35" i="1"/>
  <c r="G35" i="1"/>
  <c r="F37" i="1"/>
  <c r="G37" i="1"/>
  <c r="F38" i="1"/>
  <c r="G38" i="1"/>
  <c r="F42" i="1"/>
  <c r="G42" i="1"/>
  <c r="F44" i="1"/>
  <c r="G44" i="1"/>
  <c r="F45" i="1"/>
  <c r="G45" i="1"/>
  <c r="G47" i="1"/>
  <c r="F49" i="1"/>
  <c r="G49" i="1"/>
  <c r="C5" i="1" l="1"/>
  <c r="E5" i="1"/>
  <c r="F17" i="1"/>
  <c r="D5" i="1"/>
  <c r="F19" i="1"/>
  <c r="G48" i="1"/>
  <c r="G39" i="1"/>
  <c r="G36" i="1"/>
  <c r="G19" i="1"/>
  <c r="G46" i="1"/>
  <c r="G24" i="1"/>
  <c r="G50" i="1"/>
  <c r="G41" i="1"/>
  <c r="G29" i="1"/>
  <c r="F48" i="1"/>
  <c r="G6" i="1"/>
  <c r="F36" i="1"/>
  <c r="F6" i="1"/>
  <c r="F41" i="1"/>
  <c r="F24" i="1"/>
  <c r="F29" i="1"/>
  <c r="G5" i="1" l="1"/>
  <c r="F5" i="1"/>
</calcChain>
</file>

<file path=xl/sharedStrings.xml><?xml version="1.0" encoding="utf-8"?>
<sst xmlns="http://schemas.openxmlformats.org/spreadsheetml/2006/main" count="147" uniqueCount="140">
  <si>
    <t>Наименование показателей</t>
  </si>
  <si>
    <t>Расходы – всего:</t>
  </si>
  <si>
    <t>% исполнения первоначального плана</t>
  </si>
  <si>
    <t>% исполнения уточненного плана</t>
  </si>
  <si>
    <t>Код</t>
  </si>
  <si>
    <t>0100</t>
  </si>
  <si>
    <t>0300</t>
  </si>
  <si>
    <t>0400</t>
  </si>
  <si>
    <t>0500</t>
  </si>
  <si>
    <t>0102</t>
  </si>
  <si>
    <t>0103</t>
  </si>
  <si>
    <t>0104</t>
  </si>
  <si>
    <t>0105</t>
  </si>
  <si>
    <t>0106</t>
  </si>
  <si>
    <t>0111</t>
  </si>
  <si>
    <t>0113</t>
  </si>
  <si>
    <t>0405</t>
  </si>
  <si>
    <t>0408</t>
  </si>
  <si>
    <t>0409</t>
  </si>
  <si>
    <t>0412</t>
  </si>
  <si>
    <t>0501</t>
  </si>
  <si>
    <t>0502</t>
  </si>
  <si>
    <t>0503</t>
  </si>
  <si>
    <t>0505</t>
  </si>
  <si>
    <t>0700</t>
  </si>
  <si>
    <t>0701</t>
  </si>
  <si>
    <t>0702</t>
  </si>
  <si>
    <t>0703</t>
  </si>
  <si>
    <t>0705</t>
  </si>
  <si>
    <t>0707</t>
  </si>
  <si>
    <t>0709</t>
  </si>
  <si>
    <t>0800</t>
  </si>
  <si>
    <t>0801</t>
  </si>
  <si>
    <t>0804</t>
  </si>
  <si>
    <t>1000</t>
  </si>
  <si>
    <t>1001</t>
  </si>
  <si>
    <t>1004</t>
  </si>
  <si>
    <t>1006</t>
  </si>
  <si>
    <t>1100</t>
  </si>
  <si>
    <t>1102</t>
  </si>
  <si>
    <t>1200</t>
  </si>
  <si>
    <t>1202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</si>
  <si>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</si>
  <si>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</si>
  <si>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</si>
  <si>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</si>
  <si>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</si>
  <si>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Другие общегосударственные вопросы</t>
  </si>
  <si>
    <t>Резервные фонды</t>
  </si>
  <si>
    <t>НАЦИОНАЛЬНАЯ БЕЗОПАСНОСТЬ И ПРАВООХРАНИТЕЛЬНАЯ ДЕЯТЕЛЬНОСТЬ</t>
  </si>
  <si>
    <t>НАЦИОНАЛЬНАЯ ЭКОНОМИКА</t>
  </si>
  <si>
    <t>Сельское хозяйство и рыболовство</t>
  </si>
  <si>
    <t>Транспорт</t>
  </si>
  <si>
    <t>Дорожное хозяйство (дорожные фонды)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</si>
  <si>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</si>
  <si>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</si>
  <si>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</si>
  <si>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</si>
  <si>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</si>
  <si>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</si>
  <si>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</si>
  <si>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</si>
  <si>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Профессиональная подготовка, переподготовка и повышение квалификации</t>
  </si>
  <si>
    <t>Молодежная политика</t>
  </si>
  <si>
    <t>Другие вопросы в области образования</t>
  </si>
  <si>
    <t>КУЛЬТУРА, КИНЕМАТОГРАФИЯ</t>
  </si>
  <si>
    <t>Культура</t>
  </si>
  <si>
    <t>Другие вопросы в области культуры, кинематографии</t>
  </si>
  <si>
    <t>СОЦИАЛЬНАЯ ПОЛИТИКА</t>
  </si>
  <si>
    <t>Пенсионное обеспечение</t>
  </si>
  <si>
    <t>Охрана семьи и детства</t>
  </si>
  <si>
    <t>Другие вопросы в области социальной политики</t>
  </si>
  <si>
    <t>ФИЗИЧЕСКАЯ КУЛЬТУРА И СПОРТ</t>
  </si>
  <si>
    <t>Массовый спорт</t>
  </si>
  <si>
    <t>СРЕДСТВА МАССОВОЙ ИНФОРМАЦИИ</t>
  </si>
  <si>
    <t>Периодическая печать и издательства</t>
  </si>
  <si>
    <t>ОБЩЕГОСУДАРСТВЕННЫЕ ВОПРОСЫ</t>
  </si>
  <si>
    <t>ЖИЛИЩНО-КОММУНАЛЬНОЕ ХОЗЯЙСТВО</t>
  </si>
  <si>
    <t>Другие вопросы в области национальной экономики</t>
  </si>
  <si>
    <t>более 5%</t>
  </si>
  <si>
    <t>Отклонение сложилось в связи с поступлением  межбюджетных трансфертов на осуществление отдельных государственных полномочий по обеспечению мер социальной поддержки педагогическим работникам муниципальных образовательных организаций Приморского края</t>
  </si>
  <si>
    <t>Причины отклонений между первоначально утвержденными показателями и их фактическими значениями</t>
  </si>
  <si>
    <t>0310</t>
  </si>
  <si>
    <t>Защита населения и территории от чрезвычайных ситуаций природного и техногенного характера, пожарная безопасность</t>
  </si>
  <si>
    <t>1300</t>
  </si>
  <si>
    <t>ОБСЛУЖИВАНИЕ ГОСУДАРСТВЕННОГО (МУНИЦИПАЛЬНОГО) ДОЛГА</t>
  </si>
  <si>
    <t>1301</t>
  </si>
  <si>
    <t>Обслуживание государственного (муниципального) внутреннего долга</t>
  </si>
  <si>
    <t>0107</t>
  </si>
  <si>
    <t>0900</t>
  </si>
  <si>
    <t>ЗДРАВООХРАНЕНИЕ</t>
  </si>
  <si>
    <t>0907</t>
  </si>
  <si>
    <t>Санитарно-эпидемиологическое благополучие</t>
  </si>
  <si>
    <t>Включение в основной список кандидатов в присяжные заседатели в большем количестве, чем планировалось.</t>
  </si>
  <si>
    <t>Исполнение на 01.01.2023</t>
  </si>
  <si>
    <t>0200</t>
  </si>
  <si>
    <t>0209</t>
  </si>
  <si>
    <t>Другие вопросы в области национальной обороны</t>
  </si>
  <si>
    <t>НАЦИОНАЛЬНАЯ ОБОРОНА</t>
  </si>
  <si>
    <t>1003</t>
  </si>
  <si>
    <t>Социальное обеспечение населения</t>
  </si>
  <si>
    <t>Проведение выборов в Думу городского округа Большой Камень</t>
  </si>
  <si>
    <t>Выделены дополнительне средства субвенций на мероприятия по отлову животных без владельцев. Остаток неизрасходованных средств сложился по результатам торгов и уточнения начальной максимальной цены контракта</t>
  </si>
  <si>
    <t>Потребность в увеличении бюджетных ассигнований и, соответственно, расходов на  на доведение заработной платы до уровня "дорожной карты"</t>
  </si>
  <si>
    <t>Снижена потребность и, соответственно, расходов на профессиональную подготовку муниципальных служащих</t>
  </si>
  <si>
    <t xml:space="preserve">Поступление (увеличение) межбюджетных трансфертов на оздоровление и отдых детей                                                                                                                         </t>
  </si>
  <si>
    <t xml:space="preserve">Неисполнение бюджетных ассигнований связано с уменьшением доплаты к муниципальной пенсии в связи с увеличением страховой части; </t>
  </si>
  <si>
    <t xml:space="preserve">Потребность в увеличении бюджетных ассигнований и, соответственно, расходов на мероприятия: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расходы по организации социально-значимых культурно - массовых мероприятий;                                       - расходы на обеспечение деятельности муниципальных казенных учреждений.                                </t>
  </si>
  <si>
    <t>Выделение средств из резервного фонда на мероприятия, связанные с частичной мобилизацией</t>
  </si>
  <si>
    <t>Выделение средств из резервного фонда на предупреждение возникновения неблагоприятной ситуации на территории городского округа Большой Камень, связанной с нападением агрессивных собак на людей и ухудшения санитарно-эпидемиологической обстановки;</t>
  </si>
  <si>
    <t>снижение расходов на обслуживание государственного (муниципального) внутреннего долга</t>
  </si>
  <si>
    <t>Не в полном объеме освоены средства межбюджетных трансфертов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</si>
  <si>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Обеспечение проведения выборов и референдумов</t>
  </si>
  <si>
    <t>Информация по исполнению бюджета Пожарского муниципального района по разделам и подразделам классификации расходов за 2022 год</t>
  </si>
  <si>
    <t>План 2022 г. (решение Думы ПМР от 16.12.2021 № 80-НПА) (тыс. руб.)</t>
  </si>
  <si>
    <t>1400</t>
  </si>
  <si>
    <t>1401</t>
  </si>
  <si>
    <t>МЕЖБЮДЖЕТНЫЕ ТРАНСФЕРТЫ ОБЩЕГО ХАРАКТЕРА БЮДЖЕТАМ СУБЪЕКТОВ РОССИЙСКОЙ ФЕДЕРАЦИИ И МУНИЦИПАЛЬНЫХ ОБРАЗОВАНИЙ</t>
  </si>
  <si>
    <t>Дотации на выравнивание бюджетной обеспеченности субъектам Российской Федерации и муниципальных образований</t>
  </si>
  <si>
    <t>Уточненный план (решение Думы ПМР от 27.12.2022 № 63-НПА) (тыс. руб.)</t>
  </si>
  <si>
    <t xml:space="preserve">Выплачена премия по итогам года </t>
  </si>
  <si>
    <t>В течение года вакантная должность водителя</t>
  </si>
  <si>
    <t>В течение года наличия  1 вакантной должности в финансовом отделе администрации Пожарского муниципального района</t>
  </si>
  <si>
    <t>На основании рекомендательного письми Правительства Приморского края размер резервного фонда был увеличен в 2022 году на 3%. Исполнение  расходов, выделенных из средств резервного фонда, осуществлено на основании распоряжений администрации Пожарского муниципального района и отражено по разделам и подразделам классификации бюджетных расходов в соответствии с их отраслевой направленностью</t>
  </si>
  <si>
    <t xml:space="preserve">В течение года наличия вакантных должностей в отделах администрации Пожарского муниципального района                                          </t>
  </si>
  <si>
    <t xml:space="preserve">Выделены дополнительне средства субсидий из краевого и федерального бюджета на строительство сельского клуба с. Светлогорье  по муниципальной программе «Развитие культуры и искусства в Пожарском муниципальном районе на 2021-2024 годы» </t>
  </si>
  <si>
    <t xml:space="preserve">Экономия по результатам аукционов. Кассовые расходы осуществлены согласно принятых обязательств. </t>
  </si>
  <si>
    <t>В процессе исполнения бюджета были предоставлены субсидии на возмещение затрат  от предоставления транспортных услуг населению в границах Пожарского муниципального района исходя из фактической потребности</t>
  </si>
  <si>
    <t>Кассовые расходы осуществлены согласно принятых обязательств на оплату взносов в фонд капитального ремонта Приморского края.</t>
  </si>
  <si>
    <t>В процессе исполнения бюджета были увеличины субсидии  из краевого бюджета на мероприятия по обеспечению граждан твердым топливом (дровами)</t>
  </si>
  <si>
    <t>Потребность в увеличении бюджетных ассигнований и, соответственно, расходов, на предоставление субсидии МАУ «Победа» на финансовое обеспечение муниципального задания на оказание муниципальных услуг (работ) на гашение кредиторской задолженности</t>
  </si>
  <si>
    <t>Не в полном объеме освоены средства субвенций на регистрацию и учет граждан, имеющих право на получение субсидий в связи с переселением с районов Крайнего Севера (наличие вакантной ставки 3 месяца)</t>
  </si>
  <si>
    <t>Потребность в увеличении бюджетных ассигнований и, соответственно, расходов на мероприятия: 
  - финансовое обеспечение на выполнение муниципального задания на оказание муниципальных услуг (выполнение работ);                                                                                                                                                                                                                                                                  - развитие и укрепление материально-технической базы муниципальных учреждений.                                                                                                                      Поступление (увеличение) межбюджетных трансфертов:                                                                                                                                                                                               -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учреждениях;                                                                                                                                                                                                                                                                                                                                                                                                                                                                                                                                               Остаток неизрасходованных средств сложился по результатам торгов и уточнения начальной максимальной цены контракта</t>
  </si>
  <si>
    <t xml:space="preserve">Потребность в увеличении бюджетных ассигнований и, соответственно, расходов на мероприятия:                                                                                                                                                     - финансовое обеспечение на выполнение муниципального задания на оказание муниципальных услуг (выполнение работ );                                                                                            - развитие и укрепление материально-технической базы муниципальных учреждений.                                                                                                                      Поступление (увеличение) межбюджетных трансфертов: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общего, дополнительного образования детей в муниципальных образовательных организациях;                                                                                                     - капитальный ремонт зданий муниципальных образовательных учреждений.                                                                                                            </t>
  </si>
  <si>
    <t xml:space="preserve">Потребность в увеличении бюджетных ассигнований выплата компенсации за не использованные дни отпуска при образовании Пожарского муниципального округа с 01.01.2023 года,выходное пособие при увольнении </t>
  </si>
  <si>
    <t xml:space="preserve">Потребность в увеличении бюджетных ассигнований и, соответственно, расходов на  на доведение заработной платы до уровня "дорожной карты"                                                                                                                                                                                                                                                                                                                           Поступление (увеличение) межбюджетных трансфертов:                                                                                              - развитию и укреплению материально-технической базы муниципальных домов культуры;                                                                                                                                           - модернизации муниципальных библиотек.                                                                                                              </t>
  </si>
  <si>
    <t xml:space="preserve">Потребность в увеличении бюджетных ассигнований и, соответственно, расходов на   выплаты гражданам в результате подтопления. 
Поступление (увеличение) межбюджетных трансфертов:  
 - на меры социальной подедержки молодым педагогическим работникам </t>
  </si>
  <si>
    <t>увеличение иных межбюджетных трансфертов из бюджета района в бюджеты сельских поселений на сбалансированность (гашение кредиторской задолженности)</t>
  </si>
  <si>
    <t>В бюджете Пожарского муниципального района уточнены лимиты бюджетных обязательств на капитальный ремонт и ремонт автомобильных дорог общего пользования населенных пунктов за счет дорожного фонда Приморского края по причине отсутствия проектно сметной документации в связи с чем и был скорректирован размер субсидий из краевого бюджета  в сторону уменьшения.                                                                                                                                                                                                                                                             Неисполнение бюджетных ассигнований обусловлено:                                                                                                                                                            - неисполнением подрядчиком всех требований муниципального контракта;                                                                                                                                                      - экономией в результате торгов и уточнения .</t>
  </si>
  <si>
    <t xml:space="preserve">Потребность в увеличении бюджетных ассигнований и, соответственно, расходов на мероприятия:                                                                                                                                                  - безвозмездные поступления в виде финансовой помощи от ОАО «СУЭК» в сумме 6 000,00 тыс. руб., запланированы на проектирование (строительство) физкультурно-оздоровительного комплекса в пгт. Лучегорск.                                                                                                                      Поступление межбюджетных трансфертов:                                                                                                                                                                                                - на развитие спортивной инфраструктуры, находящейся в муниципальной собственности.       Остаток неизрасходованных средств сложился по результатам торгов и уточнения начальной максимальной цены контракта, оплата будет произведена в  2023 году в соответствии с предельными сроками муниципальных контрактов.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</si>
</sst>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8"/>
      <color rgb="FF000000"/>
      <name val="Cambria"/>
      <family val="1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vertical="center"/>
    </xf>
    <xf numFmtId="1" fontId="2" fillId="0" borderId="1">
      <alignment horizontal="center" vertical="top" shrinkToFit="1"/>
    </xf>
    <xf numFmtId="4" fontId="3" fillId="3" borderId="1">
      <alignment horizontal="right" vertical="top" shrinkToFit="1"/>
    </xf>
    <xf numFmtId="0" fontId="3" fillId="0" borderId="1">
      <alignment vertical="top" wrapText="1"/>
    </xf>
  </cellStyleXfs>
  <cellXfs count="39">
    <xf numFmtId="0" fontId="0" fillId="0" borderId="0" xfId="0"/>
    <xf numFmtId="0" fontId="5" fillId="0" borderId="0" xfId="1" applyNumberFormat="1" applyFont="1" applyAlignment="1" applyProtection="1">
      <alignment vertical="center" wrapText="1"/>
    </xf>
    <xf numFmtId="0" fontId="6" fillId="0" borderId="0" xfId="0" applyFont="1"/>
    <xf numFmtId="0" fontId="7" fillId="0" borderId="0" xfId="1" applyNumberFormat="1" applyFont="1" applyAlignment="1" applyProtection="1">
      <alignment horizontal="right" wrapText="1"/>
    </xf>
    <xf numFmtId="0" fontId="10" fillId="0" borderId="0" xfId="0" applyFont="1" applyBorder="1" applyAlignment="1">
      <alignment horizontal="center" vertical="center" wrapText="1" readingOrder="1"/>
    </xf>
    <xf numFmtId="0" fontId="8" fillId="0" borderId="4" xfId="0" applyFont="1" applyBorder="1"/>
    <xf numFmtId="0" fontId="11" fillId="0" borderId="11" xfId="0" applyFont="1" applyBorder="1" applyAlignment="1">
      <alignment horizontal="left" vertical="center" wrapText="1" readingOrder="1"/>
    </xf>
    <xf numFmtId="4" fontId="12" fillId="0" borderId="1" xfId="0" applyNumberFormat="1" applyFont="1" applyBorder="1" applyAlignment="1">
      <alignment horizontal="right" vertical="center" wrapText="1" readingOrder="1"/>
    </xf>
    <xf numFmtId="0" fontId="13" fillId="0" borderId="3" xfId="0" applyFont="1" applyBorder="1" applyAlignment="1">
      <alignment horizontal="justify" vertical="center" wrapText="1" readingOrder="1"/>
    </xf>
    <xf numFmtId="49" fontId="11" fillId="0" borderId="4" xfId="0" applyNumberFormat="1" applyFont="1" applyBorder="1" applyAlignment="1">
      <alignment horizontal="center" vertical="center"/>
    </xf>
    <xf numFmtId="4" fontId="12" fillId="2" borderId="1" xfId="3" applyNumberFormat="1" applyFont="1" applyFill="1" applyAlignment="1" applyProtection="1">
      <alignment horizontal="right" vertical="center" shrinkToFit="1"/>
    </xf>
    <xf numFmtId="0" fontId="13" fillId="0" borderId="1" xfId="0" applyFont="1" applyBorder="1" applyAlignment="1">
      <alignment horizontal="justify" vertical="center" wrapText="1" readingOrder="1"/>
    </xf>
    <xf numFmtId="49" fontId="8" fillId="0" borderId="4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 readingOrder="1"/>
    </xf>
    <xf numFmtId="4" fontId="14" fillId="2" borderId="1" xfId="3" applyNumberFormat="1" applyFont="1" applyFill="1" applyAlignment="1" applyProtection="1">
      <alignment horizontal="right" vertical="center" shrinkToFit="1"/>
    </xf>
    <xf numFmtId="4" fontId="14" fillId="0" borderId="1" xfId="0" applyNumberFormat="1" applyFont="1" applyBorder="1" applyAlignment="1">
      <alignment horizontal="right" vertical="center" wrapText="1" readingOrder="1"/>
    </xf>
    <xf numFmtId="0" fontId="8" fillId="0" borderId="1" xfId="0" applyFont="1" applyBorder="1" applyAlignment="1">
      <alignment horizontal="left" vertical="center" wrapText="1" readingOrder="1"/>
    </xf>
    <xf numFmtId="0" fontId="8" fillId="0" borderId="2" xfId="0" applyFont="1" applyBorder="1" applyAlignment="1">
      <alignment horizontal="left" vertical="center" wrapText="1" readingOrder="1"/>
    </xf>
    <xf numFmtId="4" fontId="14" fillId="0" borderId="12" xfId="0" applyNumberFormat="1" applyFont="1" applyBorder="1" applyAlignment="1">
      <alignment horizontal="right" vertical="center" wrapText="1" readingOrder="1"/>
    </xf>
    <xf numFmtId="0" fontId="8" fillId="0" borderId="4" xfId="0" applyFont="1" applyBorder="1" applyAlignment="1">
      <alignment vertical="center" wrapText="1"/>
    </xf>
    <xf numFmtId="0" fontId="15" fillId="0" borderId="4" xfId="0" applyFont="1" applyBorder="1"/>
    <xf numFmtId="4" fontId="12" fillId="0" borderId="12" xfId="0" applyNumberFormat="1" applyFont="1" applyBorder="1" applyAlignment="1">
      <alignment horizontal="right" vertical="center" wrapText="1" readingOrder="1"/>
    </xf>
    <xf numFmtId="0" fontId="13" fillId="0" borderId="1" xfId="0" applyFont="1" applyBorder="1" applyAlignment="1">
      <alignment horizontal="justify" wrapText="1"/>
    </xf>
    <xf numFmtId="0" fontId="15" fillId="0" borderId="0" xfId="0" applyFont="1" applyBorder="1" applyAlignment="1">
      <alignment vertical="center" wrapText="1"/>
    </xf>
    <xf numFmtId="0" fontId="8" fillId="0" borderId="13" xfId="0" applyFont="1" applyBorder="1" applyAlignment="1">
      <alignment horizontal="left" vertical="center" wrapText="1" readingOrder="1"/>
    </xf>
    <xf numFmtId="4" fontId="14" fillId="2" borderId="11" xfId="3" applyNumberFormat="1" applyFont="1" applyFill="1" applyBorder="1" applyAlignment="1" applyProtection="1">
      <alignment horizontal="right" vertical="center" shrinkToFit="1"/>
    </xf>
    <xf numFmtId="4" fontId="12" fillId="2" borderId="2" xfId="3" applyNumberFormat="1" applyFont="1" applyFill="1" applyBorder="1" applyAlignment="1" applyProtection="1">
      <alignment horizontal="right" vertical="center" shrinkToFit="1"/>
    </xf>
    <xf numFmtId="4" fontId="14" fillId="2" borderId="3" xfId="3" applyNumberFormat="1" applyFont="1" applyFill="1" applyBorder="1" applyAlignment="1" applyProtection="1">
      <alignment horizontal="right" vertical="center" shrinkToFit="1"/>
    </xf>
    <xf numFmtId="4" fontId="14" fillId="2" borderId="4" xfId="0" applyNumberFormat="1" applyFont="1" applyFill="1" applyBorder="1" applyAlignment="1">
      <alignment horizontal="right" vertical="center" shrinkToFit="1"/>
    </xf>
    <xf numFmtId="0" fontId="4" fillId="0" borderId="0" xfId="1" applyNumberFormat="1" applyFont="1" applyAlignment="1" applyProtection="1">
      <alignment horizontal="left" vertical="center" wrapText="1"/>
    </xf>
    <xf numFmtId="0" fontId="8" fillId="0" borderId="9" xfId="0" applyFont="1" applyBorder="1" applyAlignment="1">
      <alignment horizontal="center" vertical="center" wrapText="1" readingOrder="1"/>
    </xf>
    <xf numFmtId="0" fontId="8" fillId="0" borderId="10" xfId="0" applyFont="1" applyBorder="1" applyAlignment="1">
      <alignment horizontal="center" vertical="center" wrapText="1" readingOrder="1"/>
    </xf>
    <xf numFmtId="0" fontId="9" fillId="0" borderId="2" xfId="0" applyFont="1" applyBorder="1" applyAlignment="1">
      <alignment horizontal="center" vertical="center" wrapText="1" readingOrder="1"/>
    </xf>
    <xf numFmtId="0" fontId="9" fillId="0" borderId="3" xfId="0" applyFont="1" applyBorder="1" applyAlignment="1">
      <alignment horizontal="center" vertical="center" wrapText="1" readingOrder="1"/>
    </xf>
    <xf numFmtId="0" fontId="9" fillId="0" borderId="7" xfId="0" applyFont="1" applyBorder="1" applyAlignment="1">
      <alignment horizontal="center" vertical="center" wrapText="1" readingOrder="1"/>
    </xf>
    <xf numFmtId="0" fontId="9" fillId="0" borderId="8" xfId="0" applyFont="1" applyBorder="1" applyAlignment="1">
      <alignment horizontal="center" vertical="center" wrapText="1" readingOrder="1"/>
    </xf>
    <xf numFmtId="0" fontId="9" fillId="0" borderId="5" xfId="0" applyFont="1" applyBorder="1" applyAlignment="1">
      <alignment horizontal="center" vertical="center" wrapText="1" readingOrder="1"/>
    </xf>
    <xf numFmtId="0" fontId="9" fillId="0" borderId="6" xfId="0" applyFont="1" applyBorder="1" applyAlignment="1">
      <alignment horizontal="center" vertical="center" wrapText="1" readingOrder="1"/>
    </xf>
    <xf numFmtId="0" fontId="8" fillId="0" borderId="4" xfId="0" applyFont="1" applyBorder="1" applyAlignment="1">
      <alignment horizontal="center" vertical="center" wrapText="1" readingOrder="1"/>
    </xf>
  </cellXfs>
  <cellStyles count="5">
    <cellStyle name="xl24" xfId="1"/>
    <cellStyle name="xl25" xfId="2"/>
    <cellStyle name="xl37" xfId="4"/>
    <cellStyle name="xl38" xfId="3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"/>
  <sheetViews>
    <sheetView tabSelected="1" topLeftCell="C38" workbookViewId="0">
      <selection activeCell="H50" sqref="H50"/>
    </sheetView>
  </sheetViews>
  <sheetFormatPr defaultRowHeight="15" x14ac:dyDescent="0.25"/>
  <cols>
    <col min="1" max="1" width="7" style="2" customWidth="1"/>
    <col min="2" max="2" width="32.42578125" style="2" customWidth="1"/>
    <col min="3" max="3" width="18.85546875" style="2" customWidth="1"/>
    <col min="4" max="4" width="20.140625" style="2" customWidth="1"/>
    <col min="5" max="5" width="19.28515625" style="2" customWidth="1"/>
    <col min="6" max="6" width="12.28515625" style="2" customWidth="1"/>
    <col min="7" max="7" width="13.28515625" style="2" customWidth="1"/>
    <col min="8" max="8" width="85.85546875" style="2" customWidth="1"/>
    <col min="9" max="11" width="9.140625" style="2"/>
    <col min="12" max="12" width="8.140625" style="2" customWidth="1"/>
    <col min="13" max="16384" width="9.140625" style="2"/>
  </cols>
  <sheetData>
    <row r="1" spans="1:11" ht="18.75" x14ac:dyDescent="0.25">
      <c r="A1" s="29" t="s">
        <v>113</v>
      </c>
      <c r="B1" s="29"/>
      <c r="C1" s="29"/>
      <c r="D1" s="29"/>
      <c r="E1" s="29"/>
      <c r="F1" s="29"/>
      <c r="G1" s="29"/>
      <c r="H1" s="29"/>
      <c r="I1" s="1"/>
      <c r="J1" s="1"/>
      <c r="K1" s="1"/>
    </row>
    <row r="2" spans="1:11" x14ac:dyDescent="0.25">
      <c r="H2" s="3"/>
    </row>
    <row r="3" spans="1:11" x14ac:dyDescent="0.25">
      <c r="A3" s="30" t="s">
        <v>4</v>
      </c>
      <c r="B3" s="30" t="s">
        <v>0</v>
      </c>
      <c r="C3" s="32" t="s">
        <v>114</v>
      </c>
      <c r="D3" s="32" t="s">
        <v>119</v>
      </c>
      <c r="E3" s="32" t="s">
        <v>94</v>
      </c>
      <c r="F3" s="36" t="s">
        <v>2</v>
      </c>
      <c r="G3" s="34" t="s">
        <v>3</v>
      </c>
      <c r="H3" s="38" t="s">
        <v>81</v>
      </c>
      <c r="K3" s="4"/>
    </row>
    <row r="4" spans="1:11" ht="49.5" customHeight="1" x14ac:dyDescent="0.25">
      <c r="A4" s="31"/>
      <c r="B4" s="31"/>
      <c r="C4" s="33"/>
      <c r="D4" s="33"/>
      <c r="E4" s="33"/>
      <c r="F4" s="37"/>
      <c r="G4" s="35"/>
      <c r="H4" s="38"/>
    </row>
    <row r="5" spans="1:11" ht="27" customHeight="1" x14ac:dyDescent="0.25">
      <c r="A5" s="5"/>
      <c r="B5" s="6" t="s">
        <v>1</v>
      </c>
      <c r="C5" s="7">
        <f>C6+C17+C19+C24+C29+C36+C41+C46+C48+C50+C52+0.02</f>
        <v>1390310.6300000004</v>
      </c>
      <c r="D5" s="7">
        <f>D6+D15+D17+D19+D24+D29+D36+D39+D41+D46+D48+D50+D52</f>
        <v>1104029.95</v>
      </c>
      <c r="E5" s="7">
        <f>E6+E15+E17+E19+E24+E29+E36+E39+E41+E46+E48+E50+E52</f>
        <v>1089041.08</v>
      </c>
      <c r="F5" s="7">
        <f>E5/C5*100</f>
        <v>78.330774181018796</v>
      </c>
      <c r="G5" s="7">
        <f>E5/D5*100</f>
        <v>98.642349331193429</v>
      </c>
      <c r="H5" s="8"/>
    </row>
    <row r="6" spans="1:11" ht="34.5" customHeight="1" x14ac:dyDescent="0.25">
      <c r="A6" s="9" t="s">
        <v>5</v>
      </c>
      <c r="B6" s="6" t="s">
        <v>76</v>
      </c>
      <c r="C6" s="26">
        <f>SUM(C7:C14)</f>
        <v>103904.29000000001</v>
      </c>
      <c r="D6" s="10">
        <f t="shared" ref="D6:E6" si="0">SUM(D7:D14)</f>
        <v>140742.90999999997</v>
      </c>
      <c r="E6" s="10">
        <f t="shared" si="0"/>
        <v>140176.6</v>
      </c>
      <c r="F6" s="7">
        <f>E6/C6*100</f>
        <v>134.90934782384826</v>
      </c>
      <c r="G6" s="7">
        <f t="shared" ref="G6:G49" si="1">E6/D6*100</f>
        <v>99.597628043927784</v>
      </c>
      <c r="H6" s="11"/>
    </row>
    <row r="7" spans="1:11" ht="70.5" customHeight="1" x14ac:dyDescent="0.25">
      <c r="A7" s="12" t="s">
        <v>9</v>
      </c>
      <c r="B7" s="24" t="s">
        <v>42</v>
      </c>
      <c r="C7" s="28">
        <v>2450</v>
      </c>
      <c r="D7" s="25">
        <v>2492.04</v>
      </c>
      <c r="E7" s="25">
        <v>2492.04</v>
      </c>
      <c r="F7" s="15">
        <f t="shared" ref="F7:F14" si="2">E7/C7*100</f>
        <v>101.71591836734694</v>
      </c>
      <c r="G7" s="15">
        <f>E7/D7*100</f>
        <v>100</v>
      </c>
      <c r="H7" s="16" t="s">
        <v>120</v>
      </c>
    </row>
    <row r="8" spans="1:11" ht="90" x14ac:dyDescent="0.25">
      <c r="A8" s="12" t="s">
        <v>10</v>
      </c>
      <c r="B8" s="13" t="s">
        <v>43</v>
      </c>
      <c r="C8" s="27">
        <v>6396</v>
      </c>
      <c r="D8" s="14">
        <v>6173</v>
      </c>
      <c r="E8" s="14">
        <v>6166.62</v>
      </c>
      <c r="F8" s="15">
        <f t="shared" si="2"/>
        <v>96.413696060037523</v>
      </c>
      <c r="G8" s="15">
        <f t="shared" si="1"/>
        <v>99.896646687186134</v>
      </c>
      <c r="H8" s="16" t="s">
        <v>121</v>
      </c>
    </row>
    <row r="9" spans="1:11" ht="122.25" customHeight="1" x14ac:dyDescent="0.25">
      <c r="A9" s="12" t="s">
        <v>11</v>
      </c>
      <c r="B9" s="13" t="s">
        <v>44</v>
      </c>
      <c r="C9" s="14">
        <v>38795.57</v>
      </c>
      <c r="D9" s="14">
        <v>38083.67</v>
      </c>
      <c r="E9" s="14">
        <v>37608.92</v>
      </c>
      <c r="F9" s="15">
        <f t="shared" si="2"/>
        <v>96.941274480565681</v>
      </c>
      <c r="G9" s="15">
        <f t="shared" si="1"/>
        <v>98.753402705148957</v>
      </c>
      <c r="H9" s="16" t="s">
        <v>124</v>
      </c>
    </row>
    <row r="10" spans="1:11" ht="30" x14ac:dyDescent="0.25">
      <c r="A10" s="12" t="s">
        <v>12</v>
      </c>
      <c r="B10" s="13" t="s">
        <v>45</v>
      </c>
      <c r="C10" s="14">
        <v>284.77999999999997</v>
      </c>
      <c r="D10" s="14">
        <v>284.77999999999997</v>
      </c>
      <c r="E10" s="14">
        <v>284.77999999999997</v>
      </c>
      <c r="F10" s="15">
        <f t="shared" si="2"/>
        <v>100</v>
      </c>
      <c r="G10" s="15">
        <f t="shared" si="1"/>
        <v>100</v>
      </c>
      <c r="H10" s="16" t="s">
        <v>93</v>
      </c>
    </row>
    <row r="11" spans="1:11" ht="75" x14ac:dyDescent="0.25">
      <c r="A11" s="12" t="s">
        <v>13</v>
      </c>
      <c r="B11" s="13" t="s">
        <v>46</v>
      </c>
      <c r="C11" s="14">
        <v>12853.04</v>
      </c>
      <c r="D11" s="14">
        <v>12083.88</v>
      </c>
      <c r="E11" s="14">
        <v>12079.18</v>
      </c>
      <c r="F11" s="15">
        <f t="shared" si="2"/>
        <v>93.979167574363728</v>
      </c>
      <c r="G11" s="15">
        <f t="shared" si="1"/>
        <v>99.961105207929918</v>
      </c>
      <c r="H11" s="16" t="s">
        <v>122</v>
      </c>
    </row>
    <row r="12" spans="1:11" ht="30" hidden="1" x14ac:dyDescent="0.25">
      <c r="A12" s="12" t="s">
        <v>88</v>
      </c>
      <c r="B12" s="13" t="s">
        <v>112</v>
      </c>
      <c r="C12" s="14">
        <v>0</v>
      </c>
      <c r="D12" s="14">
        <v>0</v>
      </c>
      <c r="E12" s="14">
        <v>0</v>
      </c>
      <c r="F12" s="15" t="s">
        <v>79</v>
      </c>
      <c r="G12" s="15" t="e">
        <f t="shared" si="1"/>
        <v>#DIV/0!</v>
      </c>
      <c r="H12" s="17" t="s">
        <v>101</v>
      </c>
    </row>
    <row r="13" spans="1:11" ht="90.75" customHeight="1" x14ac:dyDescent="0.25">
      <c r="A13" s="12" t="s">
        <v>14</v>
      </c>
      <c r="B13" s="13" t="s">
        <v>48</v>
      </c>
      <c r="C13" s="14">
        <v>1500</v>
      </c>
      <c r="D13" s="14">
        <v>0</v>
      </c>
      <c r="E13" s="14">
        <v>0</v>
      </c>
      <c r="F13" s="15">
        <f t="shared" si="2"/>
        <v>0</v>
      </c>
      <c r="G13" s="15">
        <v>0</v>
      </c>
      <c r="H13" s="17" t="s">
        <v>123</v>
      </c>
    </row>
    <row r="14" spans="1:11" ht="110.25" customHeight="1" x14ac:dyDescent="0.25">
      <c r="A14" s="12" t="s">
        <v>15</v>
      </c>
      <c r="B14" s="13" t="s">
        <v>47</v>
      </c>
      <c r="C14" s="14">
        <v>41624.9</v>
      </c>
      <c r="D14" s="14">
        <v>81625.539999999994</v>
      </c>
      <c r="E14" s="14">
        <v>81545.06</v>
      </c>
      <c r="F14" s="15">
        <f t="shared" si="2"/>
        <v>195.90451868953437</v>
      </c>
      <c r="G14" s="18">
        <f t="shared" si="1"/>
        <v>99.901403408786024</v>
      </c>
      <c r="H14" s="19" t="s">
        <v>125</v>
      </c>
    </row>
    <row r="15" spans="1:11" ht="28.5" hidden="1" x14ac:dyDescent="0.25">
      <c r="A15" s="9" t="s">
        <v>95</v>
      </c>
      <c r="B15" s="6" t="s">
        <v>98</v>
      </c>
      <c r="C15" s="10">
        <f t="shared" ref="C15" si="3">C16</f>
        <v>0</v>
      </c>
      <c r="D15" s="10">
        <f>D16</f>
        <v>0</v>
      </c>
      <c r="E15" s="10">
        <f t="shared" ref="E15:G15" si="4">E16</f>
        <v>0</v>
      </c>
      <c r="F15" s="15" t="s">
        <v>79</v>
      </c>
      <c r="G15" s="10" t="e">
        <f t="shared" si="4"/>
        <v>#DIV/0!</v>
      </c>
      <c r="H15" s="20"/>
    </row>
    <row r="16" spans="1:11" ht="30" hidden="1" x14ac:dyDescent="0.25">
      <c r="A16" s="12" t="s">
        <v>96</v>
      </c>
      <c r="B16" s="13" t="s">
        <v>97</v>
      </c>
      <c r="C16" s="14">
        <v>0</v>
      </c>
      <c r="D16" s="14">
        <v>0</v>
      </c>
      <c r="E16" s="14">
        <v>0</v>
      </c>
      <c r="F16" s="15" t="s">
        <v>79</v>
      </c>
      <c r="G16" s="18" t="e">
        <f t="shared" si="1"/>
        <v>#DIV/0!</v>
      </c>
      <c r="H16" s="19" t="s">
        <v>108</v>
      </c>
    </row>
    <row r="17" spans="1:8" ht="57" x14ac:dyDescent="0.25">
      <c r="A17" s="9" t="s">
        <v>6</v>
      </c>
      <c r="B17" s="6" t="s">
        <v>49</v>
      </c>
      <c r="C17" s="10">
        <f>C18</f>
        <v>7638.94</v>
      </c>
      <c r="D17" s="10">
        <f t="shared" ref="D17:E17" si="5">D18</f>
        <v>6858.04</v>
      </c>
      <c r="E17" s="10">
        <f t="shared" si="5"/>
        <v>6858.04</v>
      </c>
      <c r="F17" s="7">
        <f>E17/C17*100</f>
        <v>89.777377489546978</v>
      </c>
      <c r="G17" s="21">
        <f t="shared" si="1"/>
        <v>100</v>
      </c>
      <c r="H17" s="20"/>
    </row>
    <row r="18" spans="1:8" ht="75" x14ac:dyDescent="0.25">
      <c r="A18" s="12" t="s">
        <v>82</v>
      </c>
      <c r="B18" s="13" t="s">
        <v>83</v>
      </c>
      <c r="C18" s="14">
        <v>7638.94</v>
      </c>
      <c r="D18" s="14">
        <v>6858.04</v>
      </c>
      <c r="E18" s="14">
        <v>6858.04</v>
      </c>
      <c r="F18" s="15">
        <f t="shared" ref="F18:F51" si="6">E18/C18*100</f>
        <v>89.777377489546978</v>
      </c>
      <c r="G18" s="15">
        <f t="shared" si="1"/>
        <v>100</v>
      </c>
      <c r="H18" s="19" t="s">
        <v>126</v>
      </c>
    </row>
    <row r="19" spans="1:8" ht="34.5" customHeight="1" x14ac:dyDescent="0.25">
      <c r="A19" s="9" t="s">
        <v>7</v>
      </c>
      <c r="B19" s="6" t="s">
        <v>50</v>
      </c>
      <c r="C19" s="10">
        <f>C20+C21+C22+C23</f>
        <v>528168.91</v>
      </c>
      <c r="D19" s="10">
        <f t="shared" ref="D19:E19" si="7">D20+D21+D22+D23</f>
        <v>80984.149999999994</v>
      </c>
      <c r="E19" s="10">
        <f t="shared" si="7"/>
        <v>77557.06</v>
      </c>
      <c r="F19" s="7">
        <f>E19/C19*100</f>
        <v>14.684139587087774</v>
      </c>
      <c r="G19" s="7">
        <f t="shared" si="1"/>
        <v>95.768196616251458</v>
      </c>
      <c r="H19" s="22"/>
    </row>
    <row r="20" spans="1:8" ht="50.25" customHeight="1" x14ac:dyDescent="0.25">
      <c r="A20" s="12" t="s">
        <v>16</v>
      </c>
      <c r="B20" s="13" t="s">
        <v>51</v>
      </c>
      <c r="C20" s="14">
        <v>411.45</v>
      </c>
      <c r="D20" s="14">
        <v>1443.53</v>
      </c>
      <c r="E20" s="14">
        <v>648.92999999999995</v>
      </c>
      <c r="F20" s="15">
        <f t="shared" si="6"/>
        <v>157.7178271965002</v>
      </c>
      <c r="G20" s="15">
        <f t="shared" si="1"/>
        <v>44.954382659175771</v>
      </c>
      <c r="H20" s="19" t="s">
        <v>102</v>
      </c>
    </row>
    <row r="21" spans="1:8" ht="80.25" customHeight="1" x14ac:dyDescent="0.25">
      <c r="A21" s="12" t="s">
        <v>17</v>
      </c>
      <c r="B21" s="13" t="s">
        <v>52</v>
      </c>
      <c r="C21" s="14">
        <v>10003.39</v>
      </c>
      <c r="D21" s="14">
        <v>11882.35</v>
      </c>
      <c r="E21" s="14">
        <v>11730.23</v>
      </c>
      <c r="F21" s="15">
        <f t="shared" si="6"/>
        <v>117.26254799622929</v>
      </c>
      <c r="G21" s="15">
        <f t="shared" si="1"/>
        <v>98.719781861332137</v>
      </c>
      <c r="H21" s="19" t="s">
        <v>127</v>
      </c>
    </row>
    <row r="22" spans="1:8" ht="120" x14ac:dyDescent="0.25">
      <c r="A22" s="12" t="s">
        <v>18</v>
      </c>
      <c r="B22" s="13" t="s">
        <v>53</v>
      </c>
      <c r="C22" s="14">
        <v>517404.07</v>
      </c>
      <c r="D22" s="14">
        <v>67458.59</v>
      </c>
      <c r="E22" s="14">
        <v>64978.22</v>
      </c>
      <c r="F22" s="15">
        <f t="shared" si="6"/>
        <v>12.558505772867228</v>
      </c>
      <c r="G22" s="18">
        <f t="shared" si="1"/>
        <v>96.32312208126497</v>
      </c>
      <c r="H22" s="19" t="s">
        <v>138</v>
      </c>
    </row>
    <row r="23" spans="1:8" ht="90.75" customHeight="1" x14ac:dyDescent="0.25">
      <c r="A23" s="12" t="s">
        <v>19</v>
      </c>
      <c r="B23" s="13" t="s">
        <v>78</v>
      </c>
      <c r="C23" s="14">
        <v>350</v>
      </c>
      <c r="D23" s="14">
        <v>199.68</v>
      </c>
      <c r="E23" s="14">
        <v>199.68</v>
      </c>
      <c r="F23" s="15">
        <f t="shared" si="6"/>
        <v>57.051428571428573</v>
      </c>
      <c r="G23" s="15">
        <f t="shared" si="1"/>
        <v>100</v>
      </c>
      <c r="H23" s="19" t="s">
        <v>126</v>
      </c>
    </row>
    <row r="24" spans="1:8" ht="27" customHeight="1" x14ac:dyDescent="0.25">
      <c r="A24" s="9" t="s">
        <v>8</v>
      </c>
      <c r="B24" s="6" t="s">
        <v>77</v>
      </c>
      <c r="C24" s="10">
        <f>SUM(C25:C28)</f>
        <v>47877.22</v>
      </c>
      <c r="D24" s="10">
        <f t="shared" ref="D24:E24" si="8">SUM(D25:D28)</f>
        <v>57395.46</v>
      </c>
      <c r="E24" s="10">
        <f t="shared" si="8"/>
        <v>57390.21</v>
      </c>
      <c r="F24" s="7">
        <f t="shared" si="6"/>
        <v>119.86955382956654</v>
      </c>
      <c r="G24" s="7">
        <f t="shared" si="1"/>
        <v>99.99085293505793</v>
      </c>
      <c r="H24" s="11"/>
    </row>
    <row r="25" spans="1:8" ht="206.25" customHeight="1" x14ac:dyDescent="0.25">
      <c r="A25" s="12" t="s">
        <v>20</v>
      </c>
      <c r="B25" s="13" t="s">
        <v>54</v>
      </c>
      <c r="C25" s="14">
        <v>900</v>
      </c>
      <c r="D25" s="14">
        <v>900.75</v>
      </c>
      <c r="E25" s="14">
        <v>900.75</v>
      </c>
      <c r="F25" s="15">
        <f t="shared" si="6"/>
        <v>100.08333333333333</v>
      </c>
      <c r="G25" s="15">
        <f t="shared" si="1"/>
        <v>100</v>
      </c>
      <c r="H25" s="19" t="s">
        <v>128</v>
      </c>
    </row>
    <row r="26" spans="1:8" ht="123" customHeight="1" x14ac:dyDescent="0.25">
      <c r="A26" s="12" t="s">
        <v>21</v>
      </c>
      <c r="B26" s="13" t="s">
        <v>55</v>
      </c>
      <c r="C26" s="14">
        <v>46217.39</v>
      </c>
      <c r="D26" s="14">
        <v>55784.5</v>
      </c>
      <c r="E26" s="14">
        <v>55783.14</v>
      </c>
      <c r="F26" s="15">
        <f t="shared" si="6"/>
        <v>120.69729597452388</v>
      </c>
      <c r="G26" s="15">
        <f t="shared" si="1"/>
        <v>99.997562046805115</v>
      </c>
      <c r="H26" s="19" t="s">
        <v>129</v>
      </c>
    </row>
    <row r="27" spans="1:8" ht="43.5" customHeight="1" x14ac:dyDescent="0.25">
      <c r="A27" s="12" t="s">
        <v>22</v>
      </c>
      <c r="B27" s="13" t="s">
        <v>56</v>
      </c>
      <c r="C27" s="14">
        <v>744.26</v>
      </c>
      <c r="D27" s="14">
        <v>694.64</v>
      </c>
      <c r="E27" s="14">
        <v>694.64</v>
      </c>
      <c r="F27" s="15">
        <f t="shared" si="6"/>
        <v>93.332975035605841</v>
      </c>
      <c r="G27" s="15">
        <f t="shared" si="1"/>
        <v>100</v>
      </c>
      <c r="H27" s="19" t="s">
        <v>126</v>
      </c>
    </row>
    <row r="28" spans="1:8" ht="53.25" customHeight="1" x14ac:dyDescent="0.25">
      <c r="A28" s="12" t="s">
        <v>23</v>
      </c>
      <c r="B28" s="13" t="s">
        <v>57</v>
      </c>
      <c r="C28" s="14">
        <v>15.57</v>
      </c>
      <c r="D28" s="14">
        <v>15.57</v>
      </c>
      <c r="E28" s="14">
        <v>11.68</v>
      </c>
      <c r="F28" s="15">
        <f t="shared" si="6"/>
        <v>75.016056518946698</v>
      </c>
      <c r="G28" s="15">
        <f t="shared" si="1"/>
        <v>75.016056518946698</v>
      </c>
      <c r="H28" s="19" t="s">
        <v>131</v>
      </c>
    </row>
    <row r="29" spans="1:8" ht="27" customHeight="1" x14ac:dyDescent="0.25">
      <c r="A29" s="9" t="s">
        <v>24</v>
      </c>
      <c r="B29" s="6" t="s">
        <v>58</v>
      </c>
      <c r="C29" s="10">
        <f>SUM(C30:C35)</f>
        <v>577186.8600000001</v>
      </c>
      <c r="D29" s="10">
        <f t="shared" ref="D29:E29" si="9">SUM(D30:D35)</f>
        <v>632790.69000000006</v>
      </c>
      <c r="E29" s="10">
        <f t="shared" si="9"/>
        <v>630956.99</v>
      </c>
      <c r="F29" s="7">
        <f t="shared" si="6"/>
        <v>109.31589641524408</v>
      </c>
      <c r="G29" s="7">
        <f t="shared" si="1"/>
        <v>99.710220136140109</v>
      </c>
      <c r="H29" s="20"/>
    </row>
    <row r="30" spans="1:8" ht="165" x14ac:dyDescent="0.25">
      <c r="A30" s="12" t="s">
        <v>25</v>
      </c>
      <c r="B30" s="13" t="s">
        <v>59</v>
      </c>
      <c r="C30" s="14">
        <v>151238.59</v>
      </c>
      <c r="D30" s="14">
        <v>174160.04</v>
      </c>
      <c r="E30" s="14">
        <v>173666.19</v>
      </c>
      <c r="F30" s="15">
        <f t="shared" si="6"/>
        <v>114.82928398102628</v>
      </c>
      <c r="G30" s="15">
        <f t="shared" si="1"/>
        <v>99.716438971878958</v>
      </c>
      <c r="H30" s="19" t="s">
        <v>132</v>
      </c>
    </row>
    <row r="31" spans="1:8" ht="150" x14ac:dyDescent="0.25">
      <c r="A31" s="12" t="s">
        <v>26</v>
      </c>
      <c r="B31" s="13" t="s">
        <v>60</v>
      </c>
      <c r="C31" s="14">
        <v>368505.57</v>
      </c>
      <c r="D31" s="14">
        <v>395009.1</v>
      </c>
      <c r="E31" s="14">
        <v>394609.75</v>
      </c>
      <c r="F31" s="15">
        <f t="shared" si="6"/>
        <v>107.08379523272878</v>
      </c>
      <c r="G31" s="15">
        <f t="shared" si="1"/>
        <v>99.898901063291973</v>
      </c>
      <c r="H31" s="19" t="s">
        <v>133</v>
      </c>
    </row>
    <row r="32" spans="1:8" ht="36.75" customHeight="1" x14ac:dyDescent="0.25">
      <c r="A32" s="12" t="s">
        <v>27</v>
      </c>
      <c r="B32" s="13" t="s">
        <v>61</v>
      </c>
      <c r="C32" s="14">
        <v>35862.65</v>
      </c>
      <c r="D32" s="14">
        <v>41750.400000000001</v>
      </c>
      <c r="E32" s="14">
        <v>40809.9</v>
      </c>
      <c r="F32" s="15">
        <f t="shared" si="6"/>
        <v>113.79499284074099</v>
      </c>
      <c r="G32" s="15">
        <f t="shared" si="1"/>
        <v>97.747326971717641</v>
      </c>
      <c r="H32" s="19" t="s">
        <v>103</v>
      </c>
    </row>
    <row r="33" spans="1:8" ht="45" hidden="1" x14ac:dyDescent="0.25">
      <c r="A33" s="12" t="s">
        <v>28</v>
      </c>
      <c r="B33" s="13" t="s">
        <v>62</v>
      </c>
      <c r="C33" s="14">
        <v>0</v>
      </c>
      <c r="D33" s="14">
        <v>0</v>
      </c>
      <c r="E33" s="14">
        <v>0</v>
      </c>
      <c r="F33" s="15" t="e">
        <f t="shared" si="6"/>
        <v>#DIV/0!</v>
      </c>
      <c r="G33" s="15" t="e">
        <f t="shared" si="1"/>
        <v>#DIV/0!</v>
      </c>
      <c r="H33" s="19" t="s">
        <v>104</v>
      </c>
    </row>
    <row r="34" spans="1:8" ht="35.25" customHeight="1" x14ac:dyDescent="0.25">
      <c r="A34" s="12" t="s">
        <v>29</v>
      </c>
      <c r="B34" s="13" t="s">
        <v>63</v>
      </c>
      <c r="C34" s="14">
        <v>1798.25</v>
      </c>
      <c r="D34" s="14">
        <v>1798.01</v>
      </c>
      <c r="E34" s="14">
        <v>1798.01</v>
      </c>
      <c r="F34" s="15">
        <f t="shared" si="6"/>
        <v>99.986653691088563</v>
      </c>
      <c r="G34" s="15">
        <f t="shared" si="1"/>
        <v>100</v>
      </c>
      <c r="H34" s="19" t="s">
        <v>105</v>
      </c>
    </row>
    <row r="35" spans="1:8" ht="55.5" customHeight="1" x14ac:dyDescent="0.25">
      <c r="A35" s="12" t="s">
        <v>30</v>
      </c>
      <c r="B35" s="13" t="s">
        <v>64</v>
      </c>
      <c r="C35" s="14">
        <v>19781.8</v>
      </c>
      <c r="D35" s="14">
        <v>20073.14</v>
      </c>
      <c r="E35" s="14">
        <v>20073.14</v>
      </c>
      <c r="F35" s="15">
        <f t="shared" si="6"/>
        <v>101.4727678977646</v>
      </c>
      <c r="G35" s="15">
        <f t="shared" si="1"/>
        <v>100</v>
      </c>
      <c r="H35" s="16" t="s">
        <v>134</v>
      </c>
    </row>
    <row r="36" spans="1:8" ht="34.5" customHeight="1" x14ac:dyDescent="0.25">
      <c r="A36" s="9" t="s">
        <v>31</v>
      </c>
      <c r="B36" s="6" t="s">
        <v>65</v>
      </c>
      <c r="C36" s="10">
        <f>SUM(C37:C38)</f>
        <v>51813.3</v>
      </c>
      <c r="D36" s="10">
        <f t="shared" ref="D36:E36" si="10">SUM(D37:D38)</f>
        <v>94963.23</v>
      </c>
      <c r="E36" s="10">
        <f t="shared" si="10"/>
        <v>93642.17</v>
      </c>
      <c r="F36" s="7">
        <f t="shared" si="6"/>
        <v>180.7299863162547</v>
      </c>
      <c r="G36" s="7">
        <f t="shared" si="1"/>
        <v>98.608872086596051</v>
      </c>
      <c r="H36" s="11"/>
    </row>
    <row r="37" spans="1:8" ht="212.25" customHeight="1" x14ac:dyDescent="0.25">
      <c r="A37" s="12" t="s">
        <v>32</v>
      </c>
      <c r="B37" s="13" t="s">
        <v>66</v>
      </c>
      <c r="C37" s="14">
        <v>42790.3</v>
      </c>
      <c r="D37" s="14">
        <v>84940.33</v>
      </c>
      <c r="E37" s="14">
        <v>83619.27</v>
      </c>
      <c r="F37" s="15">
        <f t="shared" si="6"/>
        <v>195.41641446776487</v>
      </c>
      <c r="G37" s="15">
        <f t="shared" si="1"/>
        <v>98.44471995811648</v>
      </c>
      <c r="H37" s="19" t="s">
        <v>135</v>
      </c>
    </row>
    <row r="38" spans="1:8" ht="60" x14ac:dyDescent="0.25">
      <c r="A38" s="12" t="s">
        <v>33</v>
      </c>
      <c r="B38" s="13" t="s">
        <v>67</v>
      </c>
      <c r="C38" s="14">
        <v>9023</v>
      </c>
      <c r="D38" s="14">
        <v>10022.9</v>
      </c>
      <c r="E38" s="14">
        <v>10022.9</v>
      </c>
      <c r="F38" s="15">
        <f t="shared" si="6"/>
        <v>111.08168015072593</v>
      </c>
      <c r="G38" s="15">
        <f t="shared" si="1"/>
        <v>100</v>
      </c>
      <c r="H38" s="19" t="s">
        <v>107</v>
      </c>
    </row>
    <row r="39" spans="1:8" ht="15.75" hidden="1" x14ac:dyDescent="0.25">
      <c r="A39" s="9" t="s">
        <v>89</v>
      </c>
      <c r="B39" s="6" t="s">
        <v>90</v>
      </c>
      <c r="C39" s="10">
        <f>C40</f>
        <v>0</v>
      </c>
      <c r="D39" s="10">
        <f t="shared" ref="D39:E39" si="11">D40</f>
        <v>0</v>
      </c>
      <c r="E39" s="10">
        <f t="shared" si="11"/>
        <v>0</v>
      </c>
      <c r="F39" s="15" t="s">
        <v>79</v>
      </c>
      <c r="G39" s="7" t="e">
        <f t="shared" si="1"/>
        <v>#DIV/0!</v>
      </c>
      <c r="H39" s="23"/>
    </row>
    <row r="40" spans="1:8" ht="57" hidden="1" customHeight="1" x14ac:dyDescent="0.25">
      <c r="A40" s="12" t="s">
        <v>91</v>
      </c>
      <c r="B40" s="13" t="s">
        <v>92</v>
      </c>
      <c r="C40" s="14">
        <v>0</v>
      </c>
      <c r="D40" s="14">
        <v>0</v>
      </c>
      <c r="E40" s="14">
        <v>0</v>
      </c>
      <c r="F40" s="15" t="s">
        <v>79</v>
      </c>
      <c r="G40" s="18" t="e">
        <f t="shared" si="1"/>
        <v>#DIV/0!</v>
      </c>
      <c r="H40" s="19" t="s">
        <v>109</v>
      </c>
    </row>
    <row r="41" spans="1:8" ht="27.75" customHeight="1" x14ac:dyDescent="0.25">
      <c r="A41" s="9" t="s">
        <v>34</v>
      </c>
      <c r="B41" s="6" t="s">
        <v>68</v>
      </c>
      <c r="C41" s="10">
        <f>SUM(C42:C45)</f>
        <v>39149.089999999997</v>
      </c>
      <c r="D41" s="10">
        <f t="shared" ref="D41:E41" si="12">SUM(D42:D45)</f>
        <v>37154.53</v>
      </c>
      <c r="E41" s="10">
        <f t="shared" si="12"/>
        <v>34739.15</v>
      </c>
      <c r="F41" s="7">
        <f t="shared" ref="F41" si="13">E41/C41*100</f>
        <v>88.735523609871919</v>
      </c>
      <c r="G41" s="7">
        <f t="shared" si="1"/>
        <v>93.49909687997669</v>
      </c>
      <c r="H41" s="8"/>
    </row>
    <row r="42" spans="1:8" ht="30" hidden="1" x14ac:dyDescent="0.25">
      <c r="A42" s="12" t="s">
        <v>35</v>
      </c>
      <c r="B42" s="13" t="s">
        <v>69</v>
      </c>
      <c r="C42" s="14">
        <v>0</v>
      </c>
      <c r="D42" s="14">
        <v>0</v>
      </c>
      <c r="E42" s="14">
        <v>0</v>
      </c>
      <c r="F42" s="15" t="e">
        <f t="shared" si="6"/>
        <v>#DIV/0!</v>
      </c>
      <c r="G42" s="15" t="e">
        <f t="shared" si="1"/>
        <v>#DIV/0!</v>
      </c>
      <c r="H42" s="19" t="s">
        <v>106</v>
      </c>
    </row>
    <row r="43" spans="1:8" ht="70.5" customHeight="1" x14ac:dyDescent="0.25">
      <c r="A43" s="12" t="s">
        <v>99</v>
      </c>
      <c r="B43" s="13" t="s">
        <v>100</v>
      </c>
      <c r="C43" s="14">
        <v>1850</v>
      </c>
      <c r="D43" s="14">
        <v>2950.54</v>
      </c>
      <c r="E43" s="14">
        <v>2759.96</v>
      </c>
      <c r="F43" s="15" t="s">
        <v>79</v>
      </c>
      <c r="G43" s="15">
        <f t="shared" si="1"/>
        <v>93.540843371043948</v>
      </c>
      <c r="H43" s="19" t="s">
        <v>136</v>
      </c>
    </row>
    <row r="44" spans="1:8" ht="45" x14ac:dyDescent="0.25">
      <c r="A44" s="12" t="s">
        <v>36</v>
      </c>
      <c r="B44" s="13" t="s">
        <v>70</v>
      </c>
      <c r="C44" s="14">
        <v>37299.089999999997</v>
      </c>
      <c r="D44" s="14">
        <v>34203.99</v>
      </c>
      <c r="E44" s="14">
        <v>31979.19</v>
      </c>
      <c r="F44" s="15">
        <f t="shared" si="6"/>
        <v>85.737185545277384</v>
      </c>
      <c r="G44" s="15">
        <f t="shared" si="1"/>
        <v>93.495495700940154</v>
      </c>
      <c r="H44" s="19" t="s">
        <v>111</v>
      </c>
    </row>
    <row r="45" spans="1:8" ht="66.75" hidden="1" customHeight="1" x14ac:dyDescent="0.25">
      <c r="A45" s="12" t="s">
        <v>37</v>
      </c>
      <c r="B45" s="13" t="s">
        <v>71</v>
      </c>
      <c r="C45" s="14">
        <v>0</v>
      </c>
      <c r="D45" s="14">
        <v>0</v>
      </c>
      <c r="E45" s="14">
        <v>0</v>
      </c>
      <c r="F45" s="15" t="e">
        <f t="shared" si="6"/>
        <v>#DIV/0!</v>
      </c>
      <c r="G45" s="15" t="e">
        <f t="shared" si="1"/>
        <v>#DIV/0!</v>
      </c>
      <c r="H45" s="19" t="s">
        <v>80</v>
      </c>
    </row>
    <row r="46" spans="1:8" ht="35.25" customHeight="1" x14ac:dyDescent="0.25">
      <c r="A46" s="9" t="s">
        <v>38</v>
      </c>
      <c r="B46" s="6" t="s">
        <v>72</v>
      </c>
      <c r="C46" s="10">
        <f>C47</f>
        <v>0</v>
      </c>
      <c r="D46" s="10">
        <f t="shared" ref="D46:E46" si="14">D47</f>
        <v>11324.92</v>
      </c>
      <c r="E46" s="10">
        <f t="shared" si="14"/>
        <v>5904.84</v>
      </c>
      <c r="F46" s="7">
        <v>0</v>
      </c>
      <c r="G46" s="7">
        <f t="shared" si="1"/>
        <v>52.140235869215857</v>
      </c>
      <c r="H46" s="11"/>
    </row>
    <row r="47" spans="1:8" ht="150" x14ac:dyDescent="0.25">
      <c r="A47" s="12" t="s">
        <v>39</v>
      </c>
      <c r="B47" s="13" t="s">
        <v>73</v>
      </c>
      <c r="C47" s="14">
        <v>0</v>
      </c>
      <c r="D47" s="14">
        <v>11324.92</v>
      </c>
      <c r="E47" s="14">
        <v>5904.84</v>
      </c>
      <c r="F47" s="15">
        <v>0</v>
      </c>
      <c r="G47" s="15">
        <f t="shared" si="1"/>
        <v>52.140235869215857</v>
      </c>
      <c r="H47" s="19" t="s">
        <v>139</v>
      </c>
    </row>
    <row r="48" spans="1:8" ht="36" customHeight="1" x14ac:dyDescent="0.25">
      <c r="A48" s="9" t="s">
        <v>40</v>
      </c>
      <c r="B48" s="6" t="s">
        <v>74</v>
      </c>
      <c r="C48" s="10">
        <f>C49</f>
        <v>2250</v>
      </c>
      <c r="D48" s="10">
        <f t="shared" ref="D48:E48" si="15">D49</f>
        <v>2930</v>
      </c>
      <c r="E48" s="10">
        <f t="shared" si="15"/>
        <v>2930</v>
      </c>
      <c r="F48" s="7">
        <f t="shared" ref="F48" si="16">E48/C48*100</f>
        <v>130.22222222222223</v>
      </c>
      <c r="G48" s="7">
        <f t="shared" si="1"/>
        <v>100</v>
      </c>
      <c r="H48" s="11"/>
    </row>
    <row r="49" spans="1:8" ht="52.5" customHeight="1" x14ac:dyDescent="0.25">
      <c r="A49" s="12" t="s">
        <v>41</v>
      </c>
      <c r="B49" s="13" t="s">
        <v>75</v>
      </c>
      <c r="C49" s="14">
        <v>2250</v>
      </c>
      <c r="D49" s="14">
        <v>2930</v>
      </c>
      <c r="E49" s="14">
        <v>2930</v>
      </c>
      <c r="F49" s="15">
        <f t="shared" si="6"/>
        <v>130.22222222222223</v>
      </c>
      <c r="G49" s="15">
        <f t="shared" si="1"/>
        <v>100</v>
      </c>
      <c r="H49" s="19" t="s">
        <v>130</v>
      </c>
    </row>
    <row r="50" spans="1:8" ht="74.25" customHeight="1" x14ac:dyDescent="0.25">
      <c r="A50" s="9" t="s">
        <v>84</v>
      </c>
      <c r="B50" s="6" t="s">
        <v>85</v>
      </c>
      <c r="C50" s="10">
        <f>C51</f>
        <v>205</v>
      </c>
      <c r="D50" s="10">
        <f t="shared" ref="D50:D52" si="17">D51</f>
        <v>156.9</v>
      </c>
      <c r="E50" s="10">
        <f t="shared" ref="E50:F52" si="18">E51</f>
        <v>156.9</v>
      </c>
      <c r="F50" s="10">
        <f t="shared" si="18"/>
        <v>76.536585365853654</v>
      </c>
      <c r="G50" s="7">
        <f t="shared" ref="G50:G51" si="19">E50/D50*100</f>
        <v>100</v>
      </c>
      <c r="H50" s="11"/>
    </row>
    <row r="51" spans="1:8" ht="64.5" customHeight="1" x14ac:dyDescent="0.25">
      <c r="A51" s="12" t="s">
        <v>86</v>
      </c>
      <c r="B51" s="13" t="s">
        <v>87</v>
      </c>
      <c r="C51" s="14">
        <v>205</v>
      </c>
      <c r="D51" s="14">
        <f>144.37+12.53</f>
        <v>156.9</v>
      </c>
      <c r="E51" s="14">
        <f>144.37+12.53</f>
        <v>156.9</v>
      </c>
      <c r="F51" s="15">
        <f t="shared" si="6"/>
        <v>76.536585365853654</v>
      </c>
      <c r="G51" s="15">
        <f t="shared" si="19"/>
        <v>100</v>
      </c>
      <c r="H51" s="19" t="s">
        <v>110</v>
      </c>
    </row>
    <row r="52" spans="1:8" ht="99.75" x14ac:dyDescent="0.25">
      <c r="A52" s="9" t="s">
        <v>115</v>
      </c>
      <c r="B52" s="6" t="s">
        <v>117</v>
      </c>
      <c r="C52" s="10">
        <f>C53</f>
        <v>32117</v>
      </c>
      <c r="D52" s="10">
        <f t="shared" si="17"/>
        <v>38729.120000000003</v>
      </c>
      <c r="E52" s="10">
        <f t="shared" si="18"/>
        <v>38729.120000000003</v>
      </c>
      <c r="F52" s="10">
        <f t="shared" si="18"/>
        <v>120.58760158171687</v>
      </c>
      <c r="G52" s="7">
        <f t="shared" ref="G52:G53" si="20">E52/D52*100</f>
        <v>100</v>
      </c>
      <c r="H52" s="11"/>
    </row>
    <row r="53" spans="1:8" ht="75" x14ac:dyDescent="0.25">
      <c r="A53" s="12" t="s">
        <v>116</v>
      </c>
      <c r="B53" s="13" t="s">
        <v>118</v>
      </c>
      <c r="C53" s="14">
        <v>32117</v>
      </c>
      <c r="D53" s="14">
        <v>38729.120000000003</v>
      </c>
      <c r="E53" s="14">
        <v>38729.120000000003</v>
      </c>
      <c r="F53" s="15">
        <f t="shared" ref="F53" si="21">E53/C53*100</f>
        <v>120.58760158171687</v>
      </c>
      <c r="G53" s="15">
        <f t="shared" si="20"/>
        <v>100</v>
      </c>
      <c r="H53" s="19" t="s">
        <v>137</v>
      </c>
    </row>
  </sheetData>
  <mergeCells count="9">
    <mergeCell ref="A1:H1"/>
    <mergeCell ref="A3:A4"/>
    <mergeCell ref="B3:B4"/>
    <mergeCell ref="C3:C4"/>
    <mergeCell ref="D3:D4"/>
    <mergeCell ref="E3:E4"/>
    <mergeCell ref="G3:G4"/>
    <mergeCell ref="F3:F4"/>
    <mergeCell ref="H3:H4"/>
  </mergeCells>
  <pageMargins left="0.39370078740157483" right="0.51181102362204722" top="0.55118110236220474" bottom="0.35433070866141736" header="0.31496062992125984" footer="0.31496062992125984"/>
  <pageSetup paperSize="9" scale="65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2023-05-24T22:49:55Z</dcterms:modified>
</cp:coreProperties>
</file>