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295"/>
  </bookViews>
  <sheets>
    <sheet name="Лист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Z5" i="1" l="1"/>
  <c r="Z8" i="1"/>
  <c r="Z7" i="1"/>
  <c r="Z52" i="1"/>
  <c r="Z54" i="1"/>
  <c r="Z53" i="1"/>
  <c r="Z51" i="1"/>
  <c r="Z49" i="1"/>
  <c r="Z47" i="1"/>
  <c r="Z45" i="1"/>
  <c r="Z44" i="1"/>
  <c r="Z43" i="1"/>
  <c r="Z42" i="1"/>
  <c r="Z40" i="1"/>
  <c r="Z39" i="1"/>
  <c r="Z38" i="1"/>
  <c r="Z37" i="1"/>
  <c r="Z35" i="1"/>
  <c r="Z34" i="1"/>
  <c r="Z33" i="1"/>
  <c r="Z32" i="1"/>
  <c r="Z31" i="1"/>
  <c r="Z30" i="1"/>
  <c r="Z28" i="1"/>
  <c r="Z27" i="1"/>
  <c r="Z26" i="1"/>
  <c r="Z25" i="1"/>
  <c r="Z23" i="1"/>
  <c r="Z22" i="1"/>
  <c r="Z21" i="1"/>
  <c r="Z20" i="1"/>
  <c r="Z18" i="1"/>
  <c r="Z16" i="1"/>
  <c r="Z14" i="1"/>
  <c r="Z13" i="1"/>
  <c r="Z12" i="1"/>
  <c r="Z11" i="1"/>
  <c r="Z10" i="1"/>
  <c r="Z9" i="1"/>
  <c r="Y5" i="1"/>
  <c r="X54" i="1"/>
  <c r="X53" i="1"/>
  <c r="X52" i="1"/>
  <c r="Y52" i="1" s="1"/>
  <c r="X51" i="1"/>
  <c r="X50" i="1" s="1"/>
  <c r="Y50" i="1" s="1"/>
  <c r="X49" i="1"/>
  <c r="X48" i="1" s="1"/>
  <c r="Y48" i="1"/>
  <c r="X47" i="1"/>
  <c r="X46" i="1" s="1"/>
  <c r="Y46" i="1"/>
  <c r="X45" i="1"/>
  <c r="X44" i="1"/>
  <c r="X43" i="1"/>
  <c r="X41" i="1" s="1"/>
  <c r="X42" i="1"/>
  <c r="X40" i="1"/>
  <c r="Y39" i="1"/>
  <c r="X39" i="1"/>
  <c r="X38" i="1"/>
  <c r="X37" i="1"/>
  <c r="Y36" i="1"/>
  <c r="X35" i="1"/>
  <c r="X34" i="1"/>
  <c r="X33" i="1"/>
  <c r="X32" i="1"/>
  <c r="X31" i="1"/>
  <c r="X30" i="1"/>
  <c r="Y29" i="1"/>
  <c r="X28" i="1"/>
  <c r="X27" i="1"/>
  <c r="X26" i="1"/>
  <c r="X25" i="1"/>
  <c r="Y24" i="1"/>
  <c r="X23" i="1"/>
  <c r="X22" i="1"/>
  <c r="X21" i="1"/>
  <c r="X19" i="1" s="1"/>
  <c r="X20" i="1"/>
  <c r="Y19" i="1"/>
  <c r="X18" i="1"/>
  <c r="X17" i="1" s="1"/>
  <c r="Y17" i="1"/>
  <c r="X16" i="1"/>
  <c r="X15" i="1" s="1"/>
  <c r="Y15" i="1"/>
  <c r="X14" i="1"/>
  <c r="X13" i="1"/>
  <c r="X11" i="1"/>
  <c r="X10" i="1"/>
  <c r="X9" i="1"/>
  <c r="X8" i="1"/>
  <c r="X7" i="1"/>
  <c r="Y6" i="1"/>
  <c r="V54" i="1"/>
  <c r="V53" i="1"/>
  <c r="V52" i="1"/>
  <c r="W52" i="1" s="1"/>
  <c r="V51" i="1"/>
  <c r="V50" i="1" s="1"/>
  <c r="W50" i="1" s="1"/>
  <c r="V49" i="1"/>
  <c r="V48" i="1" s="1"/>
  <c r="W48" i="1"/>
  <c r="V47" i="1"/>
  <c r="W46" i="1"/>
  <c r="V46" i="1"/>
  <c r="V45" i="1"/>
  <c r="V44" i="1"/>
  <c r="W43" i="1"/>
  <c r="V43" i="1" s="1"/>
  <c r="V41" i="1" s="1"/>
  <c r="V42" i="1"/>
  <c r="V40" i="1"/>
  <c r="V39" i="1" s="1"/>
  <c r="W39" i="1"/>
  <c r="V38" i="1"/>
  <c r="V37" i="1"/>
  <c r="W36" i="1"/>
  <c r="V35" i="1"/>
  <c r="V34" i="1"/>
  <c r="V33" i="1"/>
  <c r="V32" i="1"/>
  <c r="V31" i="1"/>
  <c r="V30" i="1"/>
  <c r="V29" i="1" s="1"/>
  <c r="W29" i="1"/>
  <c r="V28" i="1"/>
  <c r="V27" i="1"/>
  <c r="V26" i="1"/>
  <c r="V24" i="1" s="1"/>
  <c r="V25" i="1"/>
  <c r="W24" i="1"/>
  <c r="V23" i="1"/>
  <c r="V22" i="1"/>
  <c r="V21" i="1"/>
  <c r="V20" i="1"/>
  <c r="V19" i="1" s="1"/>
  <c r="W19" i="1"/>
  <c r="V18" i="1"/>
  <c r="V17" i="1" s="1"/>
  <c r="W17" i="1"/>
  <c r="V16" i="1"/>
  <c r="W15" i="1"/>
  <c r="V15" i="1"/>
  <c r="V14" i="1"/>
  <c r="V13" i="1"/>
  <c r="V11" i="1"/>
  <c r="V10" i="1"/>
  <c r="V9" i="1"/>
  <c r="V8" i="1"/>
  <c r="V7" i="1"/>
  <c r="W6" i="1"/>
  <c r="U43" i="1"/>
  <c r="T54" i="1"/>
  <c r="T53" i="1"/>
  <c r="T51" i="1"/>
  <c r="T50" i="1" s="1"/>
  <c r="T49" i="1"/>
  <c r="T48" i="1" s="1"/>
  <c r="U48" i="1"/>
  <c r="T47" i="1"/>
  <c r="T46" i="1" s="1"/>
  <c r="U46" i="1"/>
  <c r="T45" i="1"/>
  <c r="T44" i="1"/>
  <c r="T43" i="1"/>
  <c r="T41" i="1" s="1"/>
  <c r="T42" i="1"/>
  <c r="T40" i="1"/>
  <c r="U39" i="1"/>
  <c r="T39" i="1"/>
  <c r="T38" i="1"/>
  <c r="T37" i="1"/>
  <c r="U36" i="1"/>
  <c r="T35" i="1"/>
  <c r="T34" i="1"/>
  <c r="T33" i="1"/>
  <c r="T32" i="1"/>
  <c r="T31" i="1"/>
  <c r="T29" i="1" s="1"/>
  <c r="T30" i="1"/>
  <c r="U29" i="1"/>
  <c r="T28" i="1"/>
  <c r="T27" i="1"/>
  <c r="T26" i="1"/>
  <c r="T25" i="1"/>
  <c r="U24" i="1"/>
  <c r="T23" i="1"/>
  <c r="T22" i="1"/>
  <c r="T21" i="1"/>
  <c r="T20" i="1"/>
  <c r="U19" i="1"/>
  <c r="T18" i="1"/>
  <c r="T17" i="1" s="1"/>
  <c r="U17" i="1"/>
  <c r="T16" i="1"/>
  <c r="T15" i="1" s="1"/>
  <c r="U15" i="1"/>
  <c r="T14" i="1"/>
  <c r="T13" i="1"/>
  <c r="T11" i="1"/>
  <c r="T10" i="1"/>
  <c r="T9" i="1"/>
  <c r="T8" i="1"/>
  <c r="T7" i="1"/>
  <c r="T6" i="1" s="1"/>
  <c r="U6" i="1"/>
  <c r="S43" i="1"/>
  <c r="R54" i="1"/>
  <c r="R53" i="1"/>
  <c r="R51" i="1"/>
  <c r="R50" i="1" s="1"/>
  <c r="R49" i="1"/>
  <c r="R48" i="1" s="1"/>
  <c r="S48" i="1"/>
  <c r="R47" i="1"/>
  <c r="R46" i="1" s="1"/>
  <c r="S46" i="1"/>
  <c r="R45" i="1"/>
  <c r="R44" i="1"/>
  <c r="R43" i="1"/>
  <c r="R41" i="1" s="1"/>
  <c r="R42" i="1"/>
  <c r="S41" i="1"/>
  <c r="R40" i="1"/>
  <c r="R39" i="1" s="1"/>
  <c r="S39" i="1"/>
  <c r="R38" i="1"/>
  <c r="R37" i="1"/>
  <c r="R36" i="1" s="1"/>
  <c r="S36" i="1"/>
  <c r="R35" i="1"/>
  <c r="R34" i="1"/>
  <c r="R33" i="1"/>
  <c r="R32" i="1"/>
  <c r="R31" i="1"/>
  <c r="R30" i="1"/>
  <c r="S29" i="1"/>
  <c r="R28" i="1"/>
  <c r="R27" i="1"/>
  <c r="R26" i="1"/>
  <c r="R25" i="1"/>
  <c r="S24" i="1"/>
  <c r="R23" i="1"/>
  <c r="R22" i="1"/>
  <c r="R21" i="1"/>
  <c r="R20" i="1"/>
  <c r="S19" i="1"/>
  <c r="R18" i="1"/>
  <c r="S17" i="1"/>
  <c r="R17" i="1"/>
  <c r="R16" i="1"/>
  <c r="R15" i="1" s="1"/>
  <c r="S15" i="1"/>
  <c r="R14" i="1"/>
  <c r="R13" i="1"/>
  <c r="R11" i="1"/>
  <c r="R10" i="1"/>
  <c r="R9" i="1"/>
  <c r="R8" i="1"/>
  <c r="R7" i="1"/>
  <c r="S6" i="1"/>
  <c r="P54" i="1"/>
  <c r="P53" i="1"/>
  <c r="P52" i="1" s="1"/>
  <c r="P51" i="1"/>
  <c r="P50" i="1" s="1"/>
  <c r="P49" i="1"/>
  <c r="P48" i="1" s="1"/>
  <c r="Q48" i="1"/>
  <c r="P47" i="1"/>
  <c r="P46" i="1" s="1"/>
  <c r="Q46" i="1"/>
  <c r="P45" i="1"/>
  <c r="P44" i="1"/>
  <c r="P43" i="1"/>
  <c r="P42" i="1"/>
  <c r="Q41" i="1"/>
  <c r="P40" i="1"/>
  <c r="P39" i="1" s="1"/>
  <c r="Q39" i="1"/>
  <c r="P38" i="1"/>
  <c r="P37" i="1"/>
  <c r="P36" i="1" s="1"/>
  <c r="Q36" i="1"/>
  <c r="P35" i="1"/>
  <c r="P34" i="1"/>
  <c r="P33" i="1"/>
  <c r="P32" i="1"/>
  <c r="P31" i="1"/>
  <c r="P30" i="1"/>
  <c r="Q29" i="1"/>
  <c r="P28" i="1"/>
  <c r="P27" i="1"/>
  <c r="P26" i="1"/>
  <c r="P25" i="1"/>
  <c r="Q24" i="1"/>
  <c r="P23" i="1"/>
  <c r="P22" i="1"/>
  <c r="P21" i="1"/>
  <c r="P20" i="1"/>
  <c r="Q19" i="1"/>
  <c r="P18" i="1"/>
  <c r="Q17" i="1"/>
  <c r="P17" i="1"/>
  <c r="P16" i="1"/>
  <c r="Q15" i="1"/>
  <c r="P15" i="1"/>
  <c r="P14" i="1"/>
  <c r="P13" i="1"/>
  <c r="P11" i="1"/>
  <c r="P10" i="1"/>
  <c r="P9" i="1"/>
  <c r="P8" i="1"/>
  <c r="P7" i="1"/>
  <c r="Q6" i="1"/>
  <c r="O29" i="1"/>
  <c r="N52" i="1"/>
  <c r="N54" i="1"/>
  <c r="N53" i="1"/>
  <c r="N51" i="1"/>
  <c r="N50" i="1" s="1"/>
  <c r="N49" i="1"/>
  <c r="O48" i="1"/>
  <c r="N48" i="1"/>
  <c r="N47" i="1"/>
  <c r="O46" i="1"/>
  <c r="N46" i="1"/>
  <c r="N45" i="1"/>
  <c r="N44" i="1"/>
  <c r="N43" i="1"/>
  <c r="N42" i="1"/>
  <c r="N41" i="1" s="1"/>
  <c r="O41" i="1"/>
  <c r="N40" i="1"/>
  <c r="O39" i="1"/>
  <c r="N39" i="1"/>
  <c r="N38" i="1"/>
  <c r="N37" i="1"/>
  <c r="O36" i="1"/>
  <c r="N35" i="1"/>
  <c r="N34" i="1"/>
  <c r="N33" i="1"/>
  <c r="N32" i="1"/>
  <c r="N31" i="1"/>
  <c r="N30" i="1"/>
  <c r="N29" i="1" s="1"/>
  <c r="N28" i="1"/>
  <c r="N27" i="1"/>
  <c r="N26" i="1"/>
  <c r="N25" i="1"/>
  <c r="N24" i="1" s="1"/>
  <c r="O24" i="1"/>
  <c r="N23" i="1"/>
  <c r="N22" i="1"/>
  <c r="N21" i="1"/>
  <c r="N20" i="1"/>
  <c r="O19" i="1"/>
  <c r="N19" i="1"/>
  <c r="N18" i="1"/>
  <c r="O17" i="1"/>
  <c r="N17" i="1"/>
  <c r="N16" i="1"/>
  <c r="N15" i="1" s="1"/>
  <c r="O15" i="1"/>
  <c r="N14" i="1"/>
  <c r="N13" i="1"/>
  <c r="N11" i="1"/>
  <c r="N10" i="1"/>
  <c r="N9" i="1"/>
  <c r="N8" i="1"/>
  <c r="N7" i="1"/>
  <c r="O6" i="1"/>
  <c r="L54" i="1"/>
  <c r="L53" i="1"/>
  <c r="L51" i="1"/>
  <c r="L49" i="1"/>
  <c r="L47" i="1"/>
  <c r="L44" i="1"/>
  <c r="L43" i="1"/>
  <c r="L42" i="1"/>
  <c r="L38" i="1"/>
  <c r="L37" i="1"/>
  <c r="L35" i="1"/>
  <c r="L34" i="1"/>
  <c r="L33" i="1"/>
  <c r="L32" i="1"/>
  <c r="L31" i="1"/>
  <c r="L30" i="1"/>
  <c r="L28" i="1"/>
  <c r="L27" i="1"/>
  <c r="L26" i="1"/>
  <c r="L25" i="1"/>
  <c r="L23" i="1"/>
  <c r="L22" i="1"/>
  <c r="L21" i="1"/>
  <c r="L20" i="1"/>
  <c r="L18" i="1"/>
  <c r="L16" i="1"/>
  <c r="L14" i="1"/>
  <c r="L13" i="1"/>
  <c r="L11" i="1"/>
  <c r="L9" i="1"/>
  <c r="L7" i="1"/>
  <c r="L8" i="1"/>
  <c r="X36" i="1" l="1"/>
  <c r="X29" i="1"/>
  <c r="X24" i="1"/>
  <c r="X6" i="1"/>
  <c r="X5" i="1" s="1"/>
  <c r="Y41" i="1"/>
  <c r="V36" i="1"/>
  <c r="V6" i="1"/>
  <c r="V5" i="1"/>
  <c r="W41" i="1"/>
  <c r="W5" i="1" s="1"/>
  <c r="P41" i="1"/>
  <c r="P24" i="1"/>
  <c r="R52" i="1"/>
  <c r="T19" i="1"/>
  <c r="T5" i="1" s="1"/>
  <c r="T52" i="1"/>
  <c r="P19" i="1"/>
  <c r="R24" i="1"/>
  <c r="T36" i="1"/>
  <c r="T24" i="1"/>
  <c r="U41" i="1"/>
  <c r="R29" i="1"/>
  <c r="R19" i="1"/>
  <c r="R6" i="1"/>
  <c r="P29" i="1"/>
  <c r="P6" i="1"/>
  <c r="N36" i="1"/>
  <c r="N6" i="1"/>
  <c r="K52" i="1"/>
  <c r="J51" i="1"/>
  <c r="J49" i="1"/>
  <c r="J47" i="1"/>
  <c r="J38" i="1"/>
  <c r="J37" i="1"/>
  <c r="J35" i="1"/>
  <c r="J34" i="1"/>
  <c r="J33" i="1"/>
  <c r="J32" i="1"/>
  <c r="J31" i="1"/>
  <c r="J30" i="1"/>
  <c r="J28" i="1"/>
  <c r="J27" i="1"/>
  <c r="J26" i="1"/>
  <c r="J25" i="1"/>
  <c r="J23" i="1"/>
  <c r="J18" i="1"/>
  <c r="J14" i="1"/>
  <c r="J13" i="1"/>
  <c r="J11" i="1"/>
  <c r="J10" i="1"/>
  <c r="J9" i="1"/>
  <c r="J8" i="1"/>
  <c r="J7" i="1"/>
  <c r="H54" i="1"/>
  <c r="H53" i="1"/>
  <c r="H51" i="1"/>
  <c r="H47" i="1"/>
  <c r="H44" i="1"/>
  <c r="H43" i="1"/>
  <c r="H42" i="1"/>
  <c r="H40" i="1"/>
  <c r="H38" i="1"/>
  <c r="H37" i="1"/>
  <c r="H35" i="1"/>
  <c r="H34" i="1"/>
  <c r="H33" i="1"/>
  <c r="H32" i="1"/>
  <c r="H31" i="1"/>
  <c r="H30" i="1"/>
  <c r="H28" i="1"/>
  <c r="H27" i="1"/>
  <c r="H26" i="1"/>
  <c r="H25" i="1"/>
  <c r="H23" i="1"/>
  <c r="H22" i="1"/>
  <c r="H21" i="1"/>
  <c r="H20" i="1"/>
  <c r="H14" i="1"/>
  <c r="H13" i="1"/>
  <c r="H11" i="1"/>
  <c r="H9" i="1"/>
  <c r="H8" i="1"/>
  <c r="H7" i="1"/>
  <c r="F47" i="1"/>
  <c r="F46" i="1" s="1"/>
  <c r="F38" i="1"/>
  <c r="F37" i="1"/>
  <c r="F35" i="1"/>
  <c r="F34" i="1"/>
  <c r="F33" i="1"/>
  <c r="F32" i="1"/>
  <c r="F31" i="1"/>
  <c r="F30" i="1"/>
  <c r="F27" i="1"/>
  <c r="F26" i="1"/>
  <c r="F25" i="1"/>
  <c r="F14" i="1"/>
  <c r="F13" i="1"/>
  <c r="F11" i="1"/>
  <c r="F9" i="1"/>
  <c r="F8" i="1"/>
  <c r="F7" i="1"/>
  <c r="P5" i="1" l="1"/>
  <c r="R5" i="1"/>
  <c r="N5" i="1"/>
  <c r="D54" i="1"/>
  <c r="D53" i="1"/>
  <c r="D52" i="1" s="1"/>
  <c r="D45" i="1"/>
  <c r="D44" i="1"/>
  <c r="D41" i="1" s="1"/>
  <c r="D38" i="1"/>
  <c r="D37" i="1"/>
  <c r="D35" i="1"/>
  <c r="D34" i="1"/>
  <c r="D32" i="1"/>
  <c r="D31" i="1"/>
  <c r="D29" i="1" s="1"/>
  <c r="D30" i="1"/>
  <c r="D28" i="1"/>
  <c r="D27" i="1"/>
  <c r="D26" i="1"/>
  <c r="D25" i="1"/>
  <c r="D23" i="1"/>
  <c r="D22" i="1"/>
  <c r="D20" i="1"/>
  <c r="D14" i="1"/>
  <c r="D13" i="1"/>
  <c r="D12" i="1"/>
  <c r="D11" i="1"/>
  <c r="D10" i="1"/>
  <c r="D8" i="1"/>
  <c r="D7" i="1"/>
  <c r="D9" i="1"/>
  <c r="D6" i="1" l="1"/>
  <c r="L52" i="1"/>
  <c r="H52" i="1"/>
  <c r="F52" i="1"/>
  <c r="C52" i="1"/>
  <c r="E52" i="1" s="1"/>
  <c r="G52" i="1" l="1"/>
  <c r="I52" i="1" s="1"/>
  <c r="J52" i="1" s="1"/>
  <c r="Z15" i="1"/>
  <c r="M15" i="1"/>
  <c r="K15" i="1"/>
  <c r="E16" i="1"/>
  <c r="E15" i="1" s="1"/>
  <c r="D15" i="1"/>
  <c r="F15" i="1"/>
  <c r="H15" i="1"/>
  <c r="J15" i="1"/>
  <c r="L15" i="1"/>
  <c r="C15" i="1"/>
  <c r="G16" i="1" l="1"/>
  <c r="F41" i="1"/>
  <c r="C41" i="1"/>
  <c r="G15" i="1" l="1"/>
  <c r="I16" i="1"/>
  <c r="I15" i="1" s="1"/>
  <c r="E46" i="1"/>
  <c r="E49" i="1"/>
  <c r="E48" i="1" s="1"/>
  <c r="L17" i="1"/>
  <c r="H19" i="1" l="1"/>
  <c r="L19" i="1"/>
  <c r="C19" i="1"/>
  <c r="D17" i="1"/>
  <c r="F17" i="1"/>
  <c r="J17" i="1"/>
  <c r="C17" i="1"/>
  <c r="Z50" i="1"/>
  <c r="D50" i="1"/>
  <c r="F50" i="1"/>
  <c r="H50" i="1"/>
  <c r="J50" i="1"/>
  <c r="L50" i="1"/>
  <c r="C50" i="1"/>
  <c r="E50" i="1" l="1"/>
  <c r="G50" i="1" s="1"/>
  <c r="I50" i="1" s="1"/>
  <c r="K50" i="1" s="1"/>
  <c r="M50" i="1" s="1"/>
  <c r="O50" i="1" s="1"/>
  <c r="D39" i="1"/>
  <c r="E39" i="1" s="1"/>
  <c r="F39" i="1"/>
  <c r="H39" i="1"/>
  <c r="C39" i="1"/>
  <c r="F6" i="1"/>
  <c r="G12" i="1"/>
  <c r="C6" i="1"/>
  <c r="Q50" i="1" l="1"/>
  <c r="G39" i="1"/>
  <c r="I39" i="1"/>
  <c r="Z46" i="1"/>
  <c r="Z48" i="1"/>
  <c r="S50" i="1" l="1"/>
  <c r="U50" i="1" s="1"/>
  <c r="Z36" i="1"/>
  <c r="L29" i="1"/>
  <c r="C29" i="1"/>
  <c r="J29" i="1"/>
  <c r="H29" i="1"/>
  <c r="F29" i="1"/>
  <c r="G45" i="1" l="1"/>
  <c r="H45" i="1" s="1"/>
  <c r="H41" i="1" s="1"/>
  <c r="E18" i="1"/>
  <c r="G10" i="1"/>
  <c r="D48" i="1"/>
  <c r="F48" i="1"/>
  <c r="H48" i="1"/>
  <c r="J48" i="1"/>
  <c r="L48" i="1"/>
  <c r="D46" i="1"/>
  <c r="H46" i="1"/>
  <c r="J46" i="1"/>
  <c r="L46" i="1"/>
  <c r="D36" i="1"/>
  <c r="F36" i="1"/>
  <c r="H36" i="1"/>
  <c r="J36" i="1"/>
  <c r="L36" i="1"/>
  <c r="D24" i="1"/>
  <c r="H24" i="1"/>
  <c r="J24" i="1"/>
  <c r="L24" i="1"/>
  <c r="C48" i="1"/>
  <c r="C46" i="1"/>
  <c r="C36" i="1"/>
  <c r="C24" i="1"/>
  <c r="C5" i="1" s="1"/>
  <c r="H10" i="1" l="1"/>
  <c r="G18" i="1"/>
  <c r="H18" i="1" s="1"/>
  <c r="E17" i="1"/>
  <c r="E6" i="1"/>
  <c r="G46" i="1"/>
  <c r="M46" i="1"/>
  <c r="K46" i="1"/>
  <c r="G36" i="1"/>
  <c r="I46" i="1"/>
  <c r="I36" i="1"/>
  <c r="E24" i="1"/>
  <c r="E36" i="1"/>
  <c r="Z17" i="1" l="1"/>
  <c r="H17" i="1"/>
  <c r="G17" i="1"/>
  <c r="G6" i="1"/>
  <c r="K36" i="1"/>
  <c r="G48" i="1"/>
  <c r="I17" i="1" l="1"/>
  <c r="I48" i="1"/>
  <c r="M36" i="1"/>
  <c r="K17" i="1" l="1"/>
  <c r="K48" i="1"/>
  <c r="M17" i="1" l="1"/>
  <c r="M48" i="1"/>
  <c r="E19" i="1"/>
  <c r="D21" i="1"/>
  <c r="D19" i="1" l="1"/>
  <c r="I19" i="1" l="1"/>
  <c r="E29" i="1" l="1"/>
  <c r="G29" i="1"/>
  <c r="D33" i="1"/>
  <c r="Z29" i="1" s="1"/>
  <c r="I29" i="1" l="1"/>
  <c r="M29" i="1" l="1"/>
  <c r="K29" i="1"/>
  <c r="D42" i="1"/>
  <c r="E41" i="1"/>
  <c r="D43" i="1"/>
  <c r="G41" i="1"/>
  <c r="I41" i="1" l="1"/>
  <c r="G24" i="1"/>
  <c r="F28" i="1"/>
  <c r="Z24" i="1" s="1"/>
  <c r="I24" i="1"/>
  <c r="F24" i="1" l="1"/>
  <c r="I5" i="1"/>
  <c r="M24" i="1"/>
  <c r="K24" i="1"/>
  <c r="I6" i="1"/>
  <c r="H12" i="1"/>
  <c r="H6" i="1" l="1"/>
  <c r="H5" i="1" s="1"/>
  <c r="F20" i="1"/>
  <c r="G19" i="1"/>
  <c r="G5" i="1" s="1"/>
  <c r="F22" i="1"/>
  <c r="F19" i="1" s="1"/>
  <c r="F5" i="1" s="1"/>
  <c r="K6" i="1" l="1"/>
  <c r="J12" i="1"/>
  <c r="J6" i="1" s="1"/>
  <c r="J20" i="1"/>
  <c r="J21" i="1"/>
  <c r="K19" i="1"/>
  <c r="J22" i="1"/>
  <c r="J19" i="1" s="1"/>
  <c r="M19" i="1" l="1"/>
  <c r="Z19" i="1"/>
  <c r="K39" i="1"/>
  <c r="J40" i="1"/>
  <c r="J39" i="1" s="1"/>
  <c r="J42" i="1"/>
  <c r="J43" i="1"/>
  <c r="J44" i="1" l="1"/>
  <c r="K41" i="1"/>
  <c r="K5" i="1" s="1"/>
  <c r="J45" i="1"/>
  <c r="J41" i="1"/>
  <c r="J5" i="1" s="1"/>
  <c r="J53" i="1"/>
  <c r="M52" i="1" l="1"/>
  <c r="O52" i="1" s="1"/>
  <c r="J54" i="1"/>
  <c r="L10" i="1"/>
  <c r="Z6" i="1" s="1"/>
  <c r="M6" i="1"/>
  <c r="Q52" i="1" l="1"/>
  <c r="O5" i="1"/>
  <c r="L6" i="1"/>
  <c r="L40" i="1"/>
  <c r="M39" i="1"/>
  <c r="S52" i="1" l="1"/>
  <c r="Q5" i="1"/>
  <c r="L39" i="1"/>
  <c r="L45" i="1"/>
  <c r="Z41" i="1" s="1"/>
  <c r="M41" i="1"/>
  <c r="M5" i="1" s="1"/>
  <c r="S5" i="1" l="1"/>
  <c r="U52" i="1"/>
  <c r="U5" i="1" s="1"/>
  <c r="L41" i="1"/>
  <c r="L5" i="1" s="1"/>
</calcChain>
</file>

<file path=xl/sharedStrings.xml><?xml version="1.0" encoding="utf-8"?>
<sst xmlns="http://schemas.openxmlformats.org/spreadsheetml/2006/main" count="126" uniqueCount="126">
  <si>
    <t>Наименование показателей</t>
  </si>
  <si>
    <t>Итого изменений</t>
  </si>
  <si>
    <t>Расходы, 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</si>
  <si>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</si>
  <si>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</si>
  <si>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</si>
  <si>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</si>
  <si>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</si>
  <si>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</si>
  <si>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Резервные фонды</t>
  </si>
  <si>
    <t>Другие общегосударственные вопросы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</si>
  <si>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</si>
  <si>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</si>
  <si>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ЭКОНОМИКА</t>
  </si>
  <si>
    <t>Сельское хозяйство и рыболовство</t>
  </si>
  <si>
    <t>Транспорт</t>
  </si>
  <si>
    <t>Дорожное хозяйство (дорожные фонды)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</si>
  <si>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</si>
  <si>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</si>
  <si>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</si>
  <si>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</si>
  <si>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</si>
  <si>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</si>
  <si>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</si>
  <si>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</si>
  <si>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</si>
  <si>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</si>
  <si>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Молодежная политика</t>
  </si>
  <si>
    <t>Другие вопросы в области образования</t>
  </si>
  <si>
    <t>КУЛЬТУРА, КИНЕМАТОГРАФИЯ</t>
  </si>
  <si>
    <t>Культура</t>
  </si>
  <si>
    <t>Другие вопросы в области культуры, кинематографии</t>
  </si>
  <si>
    <t>СОЦИАЛЬНАЯ ПОЛИТИКА</t>
  </si>
  <si>
    <t>Пенсионное обеспечение</t>
  </si>
  <si>
    <t>Охрана семьи и детства</t>
  </si>
  <si>
    <t>Другие вопросы в области социальной политики</t>
  </si>
  <si>
    <t>ФИЗИЧЕСКАЯ КУЛЬТУРА И СПОРТ</t>
  </si>
  <si>
    <t>Массовый спорт</t>
  </si>
  <si>
    <t>СРЕДСТВА МАССОВОЙ ИНФОРМАЦИИ</t>
  </si>
  <si>
    <t>Периодическая печать и издательства</t>
  </si>
  <si>
    <t>00 00</t>
  </si>
  <si>
    <t>01 00</t>
  </si>
  <si>
    <t>01 02</t>
  </si>
  <si>
    <t>01 03</t>
  </si>
  <si>
    <t>01 04</t>
  </si>
  <si>
    <t>01 05</t>
  </si>
  <si>
    <t>01 06</t>
  </si>
  <si>
    <t>01 11</t>
  </si>
  <si>
    <t>01 13</t>
  </si>
  <si>
    <t>03 00</t>
  </si>
  <si>
    <t>04 00</t>
  </si>
  <si>
    <t>04 05</t>
  </si>
  <si>
    <t xml:space="preserve"> 04 08 </t>
  </si>
  <si>
    <t>04 09</t>
  </si>
  <si>
    <t>04 12</t>
  </si>
  <si>
    <t>05 00</t>
  </si>
  <si>
    <t>05 01</t>
  </si>
  <si>
    <t>05 02</t>
  </si>
  <si>
    <t xml:space="preserve"> 05 03</t>
  </si>
  <si>
    <t>05 05</t>
  </si>
  <si>
    <t>07 00</t>
  </si>
  <si>
    <t>07 01</t>
  </si>
  <si>
    <t>07 02</t>
  </si>
  <si>
    <t xml:space="preserve">07 03 </t>
  </si>
  <si>
    <t>07 07</t>
  </si>
  <si>
    <t>07 09</t>
  </si>
  <si>
    <t>08 00</t>
  </si>
  <si>
    <t>08 01</t>
  </si>
  <si>
    <t>08 04</t>
  </si>
  <si>
    <t>10 00</t>
  </si>
  <si>
    <t xml:space="preserve">10 01 </t>
  </si>
  <si>
    <t>10 04</t>
  </si>
  <si>
    <t>10 06</t>
  </si>
  <si>
    <t>11 00</t>
  </si>
  <si>
    <t>11 02</t>
  </si>
  <si>
    <t xml:space="preserve">12 00 </t>
  </si>
  <si>
    <t>12 02</t>
  </si>
  <si>
    <t>КБК</t>
  </si>
  <si>
    <t>07 05</t>
  </si>
  <si>
    <t>Профессиональная подготовка, переподготовка и повышение квалификации</t>
  </si>
  <si>
    <t>03 10</t>
  </si>
  <si>
    <t>01 07</t>
  </si>
  <si>
    <t>Обеспечение проведения выборов и референдумов</t>
  </si>
  <si>
    <t>ЗДРАВООХРАНЕНИЕ</t>
  </si>
  <si>
    <t>09 00</t>
  </si>
  <si>
    <t>09 07</t>
  </si>
  <si>
    <t>Санитарно-эпидемиологическое благополучие</t>
  </si>
  <si>
    <t xml:space="preserve">13 00 </t>
  </si>
  <si>
    <t>13 01</t>
  </si>
  <si>
    <t>ОБСЛУЖИВАНИЕ ГОСУДАРСТВЕННОГО (МУНИЦИПАЛЬНОГО) ДОЛГА</t>
  </si>
  <si>
    <t>Обслуживание государственного (муниципального) долга</t>
  </si>
  <si>
    <t>10 03</t>
  </si>
  <si>
    <t>Социальное обеспечение населения</t>
  </si>
  <si>
    <t>02 00</t>
  </si>
  <si>
    <t>02 09</t>
  </si>
  <si>
    <t>НАЦИОНАЛЬНАЯ ОБОРОНА</t>
  </si>
  <si>
    <t>Другие вопросы в области национальной обороны</t>
  </si>
  <si>
    <t>План по решению Думы от 16.12.2021 № 80- нпа первоначальный (тыс. руб.)</t>
  </si>
  <si>
    <t>Сведения о внесенных изменениях в закон о бюджете Пожарского муниципального района за 2022 год в части расходов</t>
  </si>
  <si>
    <t>1400</t>
  </si>
  <si>
    <t>МЕЖБЮДЖЕТНЫЕ ТРАНСФЕРТЫ ОБЩЕГО ХАРАКТЕРА БЮДЖЕТАМ СУБЪЕКТОВ РОССИЙСКОЙ ФЕДЕРАЦИИ И МУНИЦИПАЛЬНЫХ ОБРАЗОВАНИЙ</t>
  </si>
  <si>
    <t>1401</t>
  </si>
  <si>
    <t>Дотации на выравнивание бюджетной обеспеченности субъектам Российской Федерации и муниципальных образований</t>
  </si>
  <si>
    <t>Иные межбюджетные трансферты бюджетам поселений из бюджетов муниципальных районов на поддержку мер по обеспечению сбалансированности бюджета</t>
  </si>
  <si>
    <t>Изменения, внесенные решением Думы от 27.01.2022    № 87-НПА (уточнение 1)</t>
  </si>
  <si>
    <t>План по решению Думы от 27.01.2022  № 87- НПА (уточненный)</t>
  </si>
  <si>
    <t>Изменения, внесенные решением Думы от 24.02.2022                      № 90 - НПА (уточнение 2)</t>
  </si>
  <si>
    <t>План по решению Думы от 24.02.2022 № 90-НПА (уточненный)</t>
  </si>
  <si>
    <t>Изменения, внесенные решением Думы от 28.04.2022 № 99- НПА (уточнение 3)</t>
  </si>
  <si>
    <t>План по решению Думы от 28.04.2022 № 99 - НПА (уточненный)</t>
  </si>
  <si>
    <t>Изменения, внесенные решением Думы от 26.05.2022 № 106-НПА (уточнение 4)</t>
  </si>
  <si>
    <t>План по решению Думы от 26.05.2022 № 106-НПА(уточненный)</t>
  </si>
  <si>
    <t>Изменения, внесенные решением Думы от 30.06.2022 № 110-НПА (уточнение 5)</t>
  </si>
  <si>
    <t>План по решению Думы от 30.06.2022 № 110-НПА (уточненный)</t>
  </si>
  <si>
    <t>План по решению Думы от 28.07.2022 № 116-НПА (уточненный)</t>
  </si>
  <si>
    <t>Изменения, внесенные решением Думы от 28.07.2022 № 116-НПА (уточнение 6)</t>
  </si>
  <si>
    <t>Изменения, внесенные решением Думы от 25.08.2022 № 121-НПА (уточнение 7)</t>
  </si>
  <si>
    <t>План по решению Думы от 25.08.2022 №121-НПА (уточненный)</t>
  </si>
  <si>
    <t>Изменения, внесенные решением Думы от 07.10.2022 № 09-НПА (уточнение 8)</t>
  </si>
  <si>
    <t>План по решению Думы от 07.10.2022 № 09-НПА (уточненный)</t>
  </si>
  <si>
    <t>Изменения, внесенные решением Думы от 08.11.2022 № 12-НПА (уточнение 9)</t>
  </si>
  <si>
    <t>План по решению Думы от 08.11.2022 № 12-НПА (уточненный)</t>
  </si>
  <si>
    <t>Изменения, внесенные решением Думы от 16.12.2022 № 45-НПА (уточнение 10)</t>
  </si>
  <si>
    <t>План по решению Думы от 16.12.2022 № 45-НПА (уточненный)</t>
  </si>
  <si>
    <t>Изменения, внесенные решением Думы от 27.12.2022 № 63-НПА (уточнение 11)</t>
  </si>
  <si>
    <t>План по решению Думы от 27.12.2022 № 63-НПА (уточненный)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</si>
</sst>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sz val="8"/>
      <color rgb="FF000000"/>
      <name val="Cambria"/>
      <family val="1"/>
      <charset val="204"/>
    </font>
    <font>
      <sz val="14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57">
    <xf numFmtId="0" fontId="0" fillId="0" borderId="0" xfId="0"/>
    <xf numFmtId="0" fontId="3" fillId="0" borderId="0" xfId="1" applyNumberFormat="1" applyFont="1" applyAlignment="1" applyProtection="1">
      <alignment vertical="center" wrapTex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 readingOrder="1"/>
    </xf>
    <xf numFmtId="0" fontId="5" fillId="0" borderId="0" xfId="0" applyFont="1"/>
    <xf numFmtId="0" fontId="1" fillId="0" borderId="6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wrapText="1"/>
    </xf>
    <xf numFmtId="0" fontId="8" fillId="0" borderId="3" xfId="0" applyFont="1" applyBorder="1" applyAlignment="1">
      <alignment vertical="top" wrapText="1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vertical="top" wrapText="1"/>
    </xf>
    <xf numFmtId="4" fontId="10" fillId="0" borderId="3" xfId="0" applyNumberFormat="1" applyFont="1" applyBorder="1" applyAlignment="1">
      <alignment horizontal="right" vertical="top" wrapText="1"/>
    </xf>
    <xf numFmtId="0" fontId="11" fillId="0" borderId="0" xfId="0" applyFont="1"/>
    <xf numFmtId="0" fontId="12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vertical="top" wrapText="1"/>
    </xf>
    <xf numFmtId="2" fontId="9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 readingOrder="1"/>
    </xf>
    <xf numFmtId="4" fontId="13" fillId="0" borderId="3" xfId="0" applyNumberFormat="1" applyFont="1" applyBorder="1" applyAlignment="1">
      <alignment horizontal="right" vertical="top" wrapText="1"/>
    </xf>
    <xf numFmtId="4" fontId="13" fillId="0" borderId="5" xfId="0" applyNumberFormat="1" applyFont="1" applyBorder="1" applyAlignment="1">
      <alignment horizontal="right" vertical="top" wrapText="1"/>
    </xf>
    <xf numFmtId="4" fontId="13" fillId="0" borderId="8" xfId="0" applyNumberFormat="1" applyFont="1" applyBorder="1" applyAlignment="1">
      <alignment horizontal="right" vertical="top" wrapText="1" readingOrder="1"/>
    </xf>
    <xf numFmtId="4" fontId="13" fillId="0" borderId="2" xfId="0" applyNumberFormat="1" applyFont="1" applyBorder="1" applyAlignment="1">
      <alignment horizontal="right" vertical="top" wrapText="1" readingOrder="1"/>
    </xf>
    <xf numFmtId="4" fontId="10" fillId="0" borderId="3" xfId="0" applyNumberFormat="1" applyFont="1" applyBorder="1" applyAlignment="1">
      <alignment horizontal="right" vertical="top" wrapText="1" readingOrder="1"/>
    </xf>
    <xf numFmtId="4" fontId="13" fillId="0" borderId="3" xfId="0" applyNumberFormat="1" applyFont="1" applyBorder="1" applyAlignment="1">
      <alignment horizontal="right" vertical="top" readingOrder="1"/>
    </xf>
    <xf numFmtId="4" fontId="13" fillId="0" borderId="3" xfId="0" applyNumberFormat="1" applyFont="1" applyBorder="1" applyAlignment="1">
      <alignment horizontal="right" vertical="top" wrapText="1" readingOrder="1"/>
    </xf>
    <xf numFmtId="4" fontId="13" fillId="0" borderId="1" xfId="0" applyNumberFormat="1" applyFont="1" applyBorder="1" applyAlignment="1">
      <alignment horizontal="right" vertical="top" wrapText="1" readingOrder="1"/>
    </xf>
    <xf numFmtId="4" fontId="13" fillId="0" borderId="4" xfId="0" applyNumberFormat="1" applyFont="1" applyBorder="1" applyAlignment="1">
      <alignment horizontal="right" vertical="top" wrapText="1" readingOrder="1"/>
    </xf>
    <xf numFmtId="4" fontId="13" fillId="0" borderId="5" xfId="0" applyNumberFormat="1" applyFont="1" applyBorder="1" applyAlignment="1">
      <alignment horizontal="right" vertical="top" readingOrder="1"/>
    </xf>
    <xf numFmtId="2" fontId="10" fillId="0" borderId="3" xfId="0" applyNumberFormat="1" applyFont="1" applyBorder="1" applyAlignment="1">
      <alignment horizontal="center" vertical="center"/>
    </xf>
    <xf numFmtId="4" fontId="10" fillId="0" borderId="3" xfId="0" applyNumberFormat="1" applyFont="1" applyBorder="1" applyAlignment="1">
      <alignment horizontal="right" vertical="top" readingOrder="1"/>
    </xf>
    <xf numFmtId="0" fontId="4" fillId="0" borderId="5" xfId="0" applyFont="1" applyBorder="1" applyAlignment="1">
      <alignment horizontal="center" vertical="center" wrapText="1" readingOrder="1"/>
    </xf>
    <xf numFmtId="4" fontId="0" fillId="0" borderId="0" xfId="0" applyNumberFormat="1"/>
    <xf numFmtId="0" fontId="12" fillId="0" borderId="3" xfId="0" applyFont="1" applyBorder="1" applyAlignment="1">
      <alignment horizontal="center"/>
    </xf>
    <xf numFmtId="0" fontId="12" fillId="0" borderId="3" xfId="0" applyFont="1" applyBorder="1" applyAlignment="1">
      <alignment wrapText="1"/>
    </xf>
    <xf numFmtId="4" fontId="13" fillId="0" borderId="3" xfId="0" applyNumberFormat="1" applyFont="1" applyBorder="1" applyAlignment="1">
      <alignment horizontal="right" vertical="top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 readingOrder="1"/>
    </xf>
    <xf numFmtId="4" fontId="10" fillId="0" borderId="3" xfId="0" applyNumberFormat="1" applyFont="1" applyBorder="1"/>
    <xf numFmtId="0" fontId="10" fillId="0" borderId="7" xfId="0" applyFont="1" applyBorder="1" applyAlignment="1">
      <alignment horizontal="left" vertical="center" wrapText="1" readingOrder="1"/>
    </xf>
    <xf numFmtId="49" fontId="10" fillId="0" borderId="3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 wrapText="1" readingOrder="1"/>
    </xf>
    <xf numFmtId="0" fontId="9" fillId="0" borderId="3" xfId="0" applyFont="1" applyBorder="1" applyAlignment="1">
      <alignment wrapText="1"/>
    </xf>
    <xf numFmtId="0" fontId="9" fillId="0" borderId="3" xfId="0" applyFont="1" applyBorder="1" applyAlignment="1">
      <alignment horizontal="center"/>
    </xf>
    <xf numFmtId="4" fontId="14" fillId="0" borderId="0" xfId="0" applyNumberFormat="1" applyFont="1"/>
    <xf numFmtId="0" fontId="14" fillId="0" borderId="0" xfId="0" applyFont="1"/>
    <xf numFmtId="0" fontId="15" fillId="0" borderId="0" xfId="0" applyFont="1"/>
    <xf numFmtId="4" fontId="13" fillId="0" borderId="3" xfId="0" applyNumberFormat="1" applyFont="1" applyBorder="1"/>
    <xf numFmtId="4" fontId="9" fillId="0" borderId="0" xfId="0" applyNumberFormat="1" applyFont="1"/>
    <xf numFmtId="0" fontId="9" fillId="0" borderId="0" xfId="0" applyFont="1"/>
    <xf numFmtId="4" fontId="13" fillId="0" borderId="3" xfId="0" applyNumberFormat="1" applyFont="1" applyBorder="1" applyAlignment="1"/>
    <xf numFmtId="4" fontId="13" fillId="0" borderId="10" xfId="0" applyNumberFormat="1" applyFont="1" applyBorder="1" applyAlignment="1">
      <alignment wrapText="1"/>
    </xf>
    <xf numFmtId="4" fontId="13" fillId="0" borderId="3" xfId="0" applyNumberFormat="1" applyFont="1" applyBorder="1" applyAlignment="1">
      <alignment wrapText="1"/>
    </xf>
    <xf numFmtId="4" fontId="13" fillId="0" borderId="3" xfId="0" applyNumberFormat="1" applyFont="1" applyBorder="1" applyAlignment="1">
      <alignment horizontal="right"/>
    </xf>
    <xf numFmtId="0" fontId="3" fillId="0" borderId="0" xfId="1" applyNumberFormat="1" applyFont="1" applyAlignment="1" applyProtection="1">
      <alignment horizontal="center" vertical="center" wrapText="1"/>
    </xf>
  </cellXfs>
  <cellStyles count="2">
    <cellStyle name="xl24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tabSelected="1" zoomScaleNormal="100" workbookViewId="0">
      <pane xSplit="1" topLeftCell="B1" activePane="topRight" state="frozen"/>
      <selection pane="topRight" activeCell="AB11" sqref="AB11"/>
    </sheetView>
  </sheetViews>
  <sheetFormatPr defaultRowHeight="15" x14ac:dyDescent="0.25"/>
  <cols>
    <col min="1" max="1" width="6" customWidth="1"/>
    <col min="2" max="2" width="38.7109375" customWidth="1"/>
    <col min="3" max="3" width="16.140625" customWidth="1"/>
    <col min="4" max="4" width="12.5703125" customWidth="1"/>
    <col min="5" max="5" width="14.5703125" customWidth="1"/>
    <col min="6" max="6" width="12.5703125" customWidth="1"/>
    <col min="7" max="7" width="14.28515625" customWidth="1"/>
    <col min="8" max="8" width="14" customWidth="1"/>
    <col min="9" max="9" width="16.42578125" customWidth="1"/>
    <col min="10" max="10" width="16.140625" customWidth="1"/>
    <col min="11" max="12" width="16.42578125" customWidth="1"/>
    <col min="13" max="25" width="16.85546875" customWidth="1"/>
    <col min="26" max="26" width="16.42578125" customWidth="1"/>
    <col min="27" max="27" width="15.28515625" customWidth="1"/>
    <col min="28" max="28" width="13.5703125" bestFit="1" customWidth="1"/>
  </cols>
  <sheetData>
    <row r="1" spans="1:28" ht="18.75" customHeight="1" x14ac:dyDescent="0.25">
      <c r="B1" s="56" t="s">
        <v>98</v>
      </c>
      <c r="C1" s="56"/>
      <c r="D1" s="56"/>
      <c r="E1" s="56"/>
      <c r="F1" s="56"/>
      <c r="G1" s="56"/>
      <c r="H1" s="56"/>
      <c r="I1" s="56"/>
      <c r="J1" s="56"/>
      <c r="K1" s="56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8" ht="15" customHeight="1" x14ac:dyDescent="0.25"/>
    <row r="3" spans="1:28" ht="90.75" customHeight="1" x14ac:dyDescent="0.25">
      <c r="A3" s="6" t="s">
        <v>77</v>
      </c>
      <c r="B3" s="5" t="s">
        <v>0</v>
      </c>
      <c r="C3" s="3" t="s">
        <v>97</v>
      </c>
      <c r="D3" s="3" t="s">
        <v>104</v>
      </c>
      <c r="E3" s="3" t="s">
        <v>105</v>
      </c>
      <c r="F3" s="3" t="s">
        <v>106</v>
      </c>
      <c r="G3" s="3" t="s">
        <v>107</v>
      </c>
      <c r="H3" s="3" t="s">
        <v>108</v>
      </c>
      <c r="I3" s="3" t="s">
        <v>109</v>
      </c>
      <c r="J3" s="3" t="s">
        <v>110</v>
      </c>
      <c r="K3" s="3" t="s">
        <v>111</v>
      </c>
      <c r="L3" s="3" t="s">
        <v>112</v>
      </c>
      <c r="M3" s="3" t="s">
        <v>113</v>
      </c>
      <c r="N3" s="3" t="s">
        <v>115</v>
      </c>
      <c r="O3" s="3" t="s">
        <v>114</v>
      </c>
      <c r="P3" s="3" t="s">
        <v>116</v>
      </c>
      <c r="Q3" s="3" t="s">
        <v>117</v>
      </c>
      <c r="R3" s="3" t="s">
        <v>118</v>
      </c>
      <c r="S3" s="3" t="s">
        <v>119</v>
      </c>
      <c r="T3" s="3" t="s">
        <v>120</v>
      </c>
      <c r="U3" s="3" t="s">
        <v>121</v>
      </c>
      <c r="V3" s="3" t="s">
        <v>122</v>
      </c>
      <c r="W3" s="3" t="s">
        <v>123</v>
      </c>
      <c r="X3" s="3" t="s">
        <v>124</v>
      </c>
      <c r="Y3" s="3" t="s">
        <v>125</v>
      </c>
      <c r="Z3" s="32" t="s">
        <v>1</v>
      </c>
    </row>
    <row r="4" spans="1:28" s="2" customFormat="1" ht="14.25" customHeight="1" x14ac:dyDescent="0.25">
      <c r="A4" s="7">
        <v>1</v>
      </c>
      <c r="B4" s="9">
        <v>2</v>
      </c>
      <c r="C4" s="32">
        <v>3</v>
      </c>
      <c r="D4" s="37">
        <v>4</v>
      </c>
      <c r="E4" s="38">
        <v>5</v>
      </c>
      <c r="F4" s="19">
        <v>6</v>
      </c>
      <c r="G4" s="37">
        <v>7</v>
      </c>
      <c r="H4" s="38">
        <v>8</v>
      </c>
      <c r="I4" s="19">
        <v>9</v>
      </c>
      <c r="J4" s="37">
        <v>10</v>
      </c>
      <c r="K4" s="38">
        <v>11</v>
      </c>
      <c r="L4" s="19">
        <v>12</v>
      </c>
      <c r="M4" s="37">
        <v>13</v>
      </c>
      <c r="N4" s="37">
        <v>14</v>
      </c>
      <c r="O4" s="37">
        <v>15</v>
      </c>
      <c r="P4" s="37">
        <v>16</v>
      </c>
      <c r="Q4" s="37">
        <v>17</v>
      </c>
      <c r="R4" s="37">
        <v>18</v>
      </c>
      <c r="S4" s="37">
        <v>19</v>
      </c>
      <c r="T4" s="37">
        <v>20</v>
      </c>
      <c r="U4" s="37">
        <v>21</v>
      </c>
      <c r="V4" s="37">
        <v>22</v>
      </c>
      <c r="W4" s="37">
        <v>23</v>
      </c>
      <c r="X4" s="37">
        <v>24</v>
      </c>
      <c r="Y4" s="37">
        <v>25</v>
      </c>
      <c r="Z4" s="37">
        <v>26</v>
      </c>
    </row>
    <row r="5" spans="1:28" x14ac:dyDescent="0.25">
      <c r="A5" s="8" t="s">
        <v>40</v>
      </c>
      <c r="B5" s="10" t="s">
        <v>2</v>
      </c>
      <c r="C5" s="14">
        <f>C6+C15+C17+C19+C24+C29+C36+C39+C41+C46+C48+C50+C52</f>
        <v>1390310.6270000003</v>
      </c>
      <c r="D5" s="14">
        <v>-3919.38</v>
      </c>
      <c r="E5" s="14">
        <v>1386391.25</v>
      </c>
      <c r="F5" s="14">
        <f t="shared" ref="F5:L5" si="0">F6+F15+F17+F19+F24+F29+F36+F39+F41+F46+F48+F50</f>
        <v>-439953.61000000004</v>
      </c>
      <c r="G5" s="14">
        <f>G6+G15+G17+G19+G24+G29+G36+G39+G41+G46+G48+G50+G52</f>
        <v>946437.65</v>
      </c>
      <c r="H5" s="14">
        <f t="shared" si="0"/>
        <v>28217.259999999995</v>
      </c>
      <c r="I5" s="14">
        <f>I6+I15+I17+I19+I24+I29+I36+I39+I41+I46+I48+I50+I52</f>
        <v>974654.91</v>
      </c>
      <c r="J5" s="14">
        <f>J6+J15+J17+J19+J24+J29+J36+J39+J41+J46+J48+J50+J52</f>
        <v>19529.079999999994</v>
      </c>
      <c r="K5" s="14">
        <f>K6+K15+K17+K19+K24+K29+K36+K39+K41+K46+K48+K50+K52</f>
        <v>994183.99</v>
      </c>
      <c r="L5" s="14">
        <f t="shared" si="0"/>
        <v>37699.789999999994</v>
      </c>
      <c r="M5" s="14">
        <f t="shared" ref="M5:X5" si="1">M6+M15+M17+M19+M24+M29+M36+M39+M41+M46+M48+M50+M52</f>
        <v>1031883.7799999999</v>
      </c>
      <c r="N5" s="14">
        <f t="shared" si="1"/>
        <v>13767.12</v>
      </c>
      <c r="O5" s="14">
        <f t="shared" si="1"/>
        <v>1045650.8999999999</v>
      </c>
      <c r="P5" s="14">
        <f t="shared" si="1"/>
        <v>10010.970000000001</v>
      </c>
      <c r="Q5" s="14">
        <f t="shared" si="1"/>
        <v>1055661.8699999999</v>
      </c>
      <c r="R5" s="14">
        <f t="shared" si="1"/>
        <v>8728.610000000017</v>
      </c>
      <c r="S5" s="14">
        <f t="shared" si="1"/>
        <v>1064390.48</v>
      </c>
      <c r="T5" s="14">
        <f t="shared" si="1"/>
        <v>2400.1699999999705</v>
      </c>
      <c r="U5" s="14">
        <f t="shared" si="1"/>
        <v>1066790.6499999999</v>
      </c>
      <c r="V5" s="14">
        <f t="shared" si="1"/>
        <v>41398.630000000048</v>
      </c>
      <c r="W5" s="14">
        <f t="shared" si="1"/>
        <v>1108189.28</v>
      </c>
      <c r="X5" s="14">
        <f t="shared" si="1"/>
        <v>-4159.3700000000308</v>
      </c>
      <c r="Y5" s="14">
        <f>Y6+Y15+Y17+Y19+Y24+Y29+Y36+Y39+Y41+Y46+Y48+Y50+Y52+0.05</f>
        <v>1104029.9600000002</v>
      </c>
      <c r="Z5" s="14">
        <f>Z6+Z17+Z19+Z24+Z29+Z36+Z41+Z46+Z48+Z50+Z52</f>
        <v>-286280.71700000006</v>
      </c>
      <c r="AA5" s="33"/>
      <c r="AB5" s="33"/>
    </row>
    <row r="6" spans="1:28" s="15" customFormat="1" x14ac:dyDescent="0.25">
      <c r="A6" s="12" t="s">
        <v>41</v>
      </c>
      <c r="B6" s="13" t="s">
        <v>3</v>
      </c>
      <c r="C6" s="14">
        <f>C7+C8+C9+C10+C11+C12+C13+C14</f>
        <v>103904.29000000001</v>
      </c>
      <c r="D6" s="14">
        <f>D7+D8+D9+D10+D11+D12+D13+D14</f>
        <v>23470.53</v>
      </c>
      <c r="E6" s="14">
        <f t="shared" ref="E6:G6" si="2">E7+E8+E9+E10+E11+E12+E13+E14</f>
        <v>127374.82</v>
      </c>
      <c r="F6" s="14">
        <f t="shared" si="2"/>
        <v>-2465.2699999999986</v>
      </c>
      <c r="G6" s="14">
        <f t="shared" si="2"/>
        <v>124909.55</v>
      </c>
      <c r="H6" s="14">
        <f t="shared" ref="H6" si="3">H7+H8+H9+H10+H11+H12+H13+H14</f>
        <v>4796.5899999999929</v>
      </c>
      <c r="I6" s="14">
        <f t="shared" ref="I6" si="4">I7+I8+I9+I10+I11+I12+I13+I14</f>
        <v>129706.14</v>
      </c>
      <c r="J6" s="14">
        <f t="shared" ref="J6" si="5">J7+J8+J9+J10+J11+J12+J13+J14</f>
        <v>1562.9100000000035</v>
      </c>
      <c r="K6" s="14">
        <f t="shared" ref="K6" si="6">K7+K8+K9+K10+K11+K12+K13+K14</f>
        <v>131269.04999999999</v>
      </c>
      <c r="L6" s="14">
        <f t="shared" ref="L6:N6" si="7">L7+L8+L9+L10+L11+L12+L13+L14</f>
        <v>-2588.9899999999998</v>
      </c>
      <c r="M6" s="14">
        <f t="shared" ref="M6:P6" si="8">M7+M8+M9+M10+M11+M12+M13+M14</f>
        <v>128680.06</v>
      </c>
      <c r="N6" s="14">
        <f t="shared" si="7"/>
        <v>-4137.2300000000005</v>
      </c>
      <c r="O6" s="14">
        <f t="shared" si="8"/>
        <v>124542.82999999999</v>
      </c>
      <c r="P6" s="14">
        <f t="shared" si="8"/>
        <v>1010.989999999998</v>
      </c>
      <c r="Q6" s="14">
        <f t="shared" ref="Q6:R6" si="9">Q7+Q8+Q9+Q10+Q11+Q12+Q13+Q14</f>
        <v>125553.81999999999</v>
      </c>
      <c r="R6" s="14">
        <f t="shared" si="9"/>
        <v>467.93000000000029</v>
      </c>
      <c r="S6" s="14">
        <f t="shared" ref="S6:T6" si="10">S7+S8+S9+S10+S11+S12+S13+S14</f>
        <v>126021.75</v>
      </c>
      <c r="T6" s="14">
        <f t="shared" si="10"/>
        <v>0</v>
      </c>
      <c r="U6" s="14">
        <f t="shared" ref="U6:V6" si="11">U7+U8+U9+U10+U11+U12+U13+U14</f>
        <v>126021.75</v>
      </c>
      <c r="V6" s="14">
        <f t="shared" si="11"/>
        <v>16607.980000000003</v>
      </c>
      <c r="W6" s="14">
        <f t="shared" ref="W6:X6" si="12">W7+W8+W9+W10+W11+W12+W13+W14</f>
        <v>142629.72999999998</v>
      </c>
      <c r="X6" s="14">
        <f t="shared" si="12"/>
        <v>-1886.8200000000033</v>
      </c>
      <c r="Y6" s="14">
        <f t="shared" ref="Y6" si="13">Y7+Y8+Y9+Y10+Y11+Y12+Y13+Y14</f>
        <v>140742.91</v>
      </c>
      <c r="Z6" s="14">
        <f>Z7+Z8+Z9+Z10+Z11+Z12+Z13+Z14</f>
        <v>36838.619999999995</v>
      </c>
      <c r="AA6" s="33"/>
    </row>
    <row r="7" spans="1:28" ht="39.75" customHeight="1" x14ac:dyDescent="0.25">
      <c r="A7" s="8" t="s">
        <v>42</v>
      </c>
      <c r="B7" s="11" t="s">
        <v>4</v>
      </c>
      <c r="C7" s="20">
        <v>2450</v>
      </c>
      <c r="D7" s="22">
        <f t="shared" ref="D7:D8" si="14">E7-C7</f>
        <v>0</v>
      </c>
      <c r="E7" s="23">
        <v>2450</v>
      </c>
      <c r="F7" s="23">
        <f>G7-E7</f>
        <v>-94</v>
      </c>
      <c r="G7" s="23">
        <v>2356</v>
      </c>
      <c r="H7" s="23">
        <f>I7-G7</f>
        <v>0</v>
      </c>
      <c r="I7" s="23">
        <v>2356</v>
      </c>
      <c r="J7" s="23">
        <f>K7-I7</f>
        <v>0</v>
      </c>
      <c r="K7" s="28">
        <v>2356</v>
      </c>
      <c r="L7" s="23">
        <f>M7-K7</f>
        <v>0</v>
      </c>
      <c r="M7" s="25">
        <v>2356</v>
      </c>
      <c r="N7" s="23">
        <f>O7-M7</f>
        <v>0</v>
      </c>
      <c r="O7" s="25">
        <v>2356</v>
      </c>
      <c r="P7" s="23">
        <f>Q7-O7</f>
        <v>0</v>
      </c>
      <c r="Q7" s="25">
        <v>2356</v>
      </c>
      <c r="R7" s="23">
        <f>S7-Q7</f>
        <v>0</v>
      </c>
      <c r="S7" s="25">
        <v>2356</v>
      </c>
      <c r="T7" s="23">
        <f>U7-S7</f>
        <v>0</v>
      </c>
      <c r="U7" s="25">
        <v>2356</v>
      </c>
      <c r="V7" s="23">
        <f>W7-U7</f>
        <v>0</v>
      </c>
      <c r="W7" s="25">
        <v>2356</v>
      </c>
      <c r="X7" s="23">
        <f>Y7-W7</f>
        <v>136.03999999999996</v>
      </c>
      <c r="Y7" s="25">
        <v>2492.04</v>
      </c>
      <c r="Z7" s="36">
        <f>D7+F7+H7+J7+L7+N7+P7+R7+T7+V7+X7</f>
        <v>42.039999999999964</v>
      </c>
      <c r="AA7" s="33"/>
      <c r="AB7" s="33"/>
    </row>
    <row r="8" spans="1:28" ht="51" x14ac:dyDescent="0.25">
      <c r="A8" s="8" t="s">
        <v>43</v>
      </c>
      <c r="B8" s="11" t="s">
        <v>5</v>
      </c>
      <c r="C8" s="20">
        <v>6396</v>
      </c>
      <c r="D8" s="22">
        <f t="shared" si="14"/>
        <v>0</v>
      </c>
      <c r="E8" s="23">
        <v>6396</v>
      </c>
      <c r="F8" s="23">
        <f>G8-E8</f>
        <v>-223</v>
      </c>
      <c r="G8" s="23">
        <v>6173</v>
      </c>
      <c r="H8" s="23">
        <f t="shared" ref="H8:H14" si="15">I8-G8</f>
        <v>-105</v>
      </c>
      <c r="I8" s="23">
        <v>6068</v>
      </c>
      <c r="J8" s="23">
        <f t="shared" ref="J8:J14" si="16">K8-I8</f>
        <v>0</v>
      </c>
      <c r="K8" s="28">
        <v>6068</v>
      </c>
      <c r="L8" s="23">
        <f>M8-K8</f>
        <v>0</v>
      </c>
      <c r="M8" s="25">
        <v>6068</v>
      </c>
      <c r="N8" s="23">
        <f>O8-M8</f>
        <v>0</v>
      </c>
      <c r="O8" s="25">
        <v>6068</v>
      </c>
      <c r="P8" s="23">
        <f>Q8-O8</f>
        <v>0</v>
      </c>
      <c r="Q8" s="25">
        <v>6068</v>
      </c>
      <c r="R8" s="23">
        <f>S8-Q8</f>
        <v>0</v>
      </c>
      <c r="S8" s="25">
        <v>6068</v>
      </c>
      <c r="T8" s="23">
        <f>U8-S8</f>
        <v>0</v>
      </c>
      <c r="U8" s="25">
        <v>6068</v>
      </c>
      <c r="V8" s="23">
        <f>W8-U8</f>
        <v>105</v>
      </c>
      <c r="W8" s="25">
        <v>6173</v>
      </c>
      <c r="X8" s="23">
        <f>Y8-W8</f>
        <v>0</v>
      </c>
      <c r="Y8" s="25">
        <v>6173</v>
      </c>
      <c r="Z8" s="36">
        <f>D8+F8+H8+J8+L8+N8+P8+R8+T8+V8+X8</f>
        <v>-223</v>
      </c>
      <c r="AA8" s="33"/>
    </row>
    <row r="9" spans="1:28" ht="55.5" customHeight="1" x14ac:dyDescent="0.25">
      <c r="A9" s="8" t="s">
        <v>44</v>
      </c>
      <c r="B9" s="11" t="s">
        <v>6</v>
      </c>
      <c r="C9" s="20">
        <v>38795.57</v>
      </c>
      <c r="D9" s="22">
        <f>E9-C9</f>
        <v>-268.18000000000029</v>
      </c>
      <c r="E9" s="28">
        <v>38527.39</v>
      </c>
      <c r="F9" s="23">
        <f>G9-E9</f>
        <v>-1180.9000000000015</v>
      </c>
      <c r="G9" s="22">
        <v>37346.49</v>
      </c>
      <c r="H9" s="23">
        <f t="shared" si="15"/>
        <v>84</v>
      </c>
      <c r="I9" s="23">
        <v>37430.49</v>
      </c>
      <c r="J9" s="23">
        <f t="shared" si="16"/>
        <v>660</v>
      </c>
      <c r="K9" s="28">
        <v>38090.49</v>
      </c>
      <c r="L9" s="26">
        <f>M9-K9</f>
        <v>0</v>
      </c>
      <c r="M9" s="25">
        <v>38090.49</v>
      </c>
      <c r="N9" s="26">
        <f>O9-M9</f>
        <v>0</v>
      </c>
      <c r="O9" s="25">
        <v>38090.49</v>
      </c>
      <c r="P9" s="26">
        <f>Q9-O9</f>
        <v>0</v>
      </c>
      <c r="Q9" s="25">
        <v>38090.49</v>
      </c>
      <c r="R9" s="26">
        <f>S9-Q9</f>
        <v>104.22000000000116</v>
      </c>
      <c r="S9" s="25">
        <v>38194.71</v>
      </c>
      <c r="T9" s="26">
        <f>U9-S9</f>
        <v>0</v>
      </c>
      <c r="U9" s="25">
        <v>38194.71</v>
      </c>
      <c r="V9" s="26">
        <f>W9-U9</f>
        <v>0</v>
      </c>
      <c r="W9" s="25">
        <v>38194.71</v>
      </c>
      <c r="X9" s="26">
        <f>Y9-W9</f>
        <v>-111.04000000000087</v>
      </c>
      <c r="Y9" s="25">
        <v>38083.67</v>
      </c>
      <c r="Z9" s="36">
        <f t="shared" ref="Z9:Z14" si="17">D9+F9+H9+J9+L9+N9+P9+R9+T9+V9+X9</f>
        <v>-711.90000000000146</v>
      </c>
      <c r="AA9" s="33"/>
    </row>
    <row r="10" spans="1:28" x14ac:dyDescent="0.25">
      <c r="A10" s="8" t="s">
        <v>45</v>
      </c>
      <c r="B10" s="11" t="s">
        <v>7</v>
      </c>
      <c r="C10" s="20">
        <v>284.77999999999997</v>
      </c>
      <c r="D10" s="22">
        <f t="shared" ref="D10:D14" si="18">E10-C10</f>
        <v>0</v>
      </c>
      <c r="E10" s="20">
        <v>284.77999999999997</v>
      </c>
      <c r="F10" s="26">
        <v>0</v>
      </c>
      <c r="G10" s="22">
        <f t="shared" ref="G10:G12" si="19">E10+F10</f>
        <v>284.77999999999997</v>
      </c>
      <c r="H10" s="23">
        <f t="shared" si="15"/>
        <v>0</v>
      </c>
      <c r="I10" s="23">
        <v>284.77999999999997</v>
      </c>
      <c r="J10" s="23">
        <f t="shared" si="16"/>
        <v>0</v>
      </c>
      <c r="K10" s="28">
        <v>284.77999999999997</v>
      </c>
      <c r="L10" s="23">
        <f>M10-K10</f>
        <v>0</v>
      </c>
      <c r="M10" s="25">
        <v>284.77999999999997</v>
      </c>
      <c r="N10" s="23">
        <f>O10-M10</f>
        <v>0</v>
      </c>
      <c r="O10" s="25">
        <v>284.77999999999997</v>
      </c>
      <c r="P10" s="23">
        <f>Q10-O10</f>
        <v>0</v>
      </c>
      <c r="Q10" s="25">
        <v>284.77999999999997</v>
      </c>
      <c r="R10" s="23">
        <f>S10-Q10</f>
        <v>0</v>
      </c>
      <c r="S10" s="25">
        <v>284.77999999999997</v>
      </c>
      <c r="T10" s="23">
        <f>U10-S10</f>
        <v>0</v>
      </c>
      <c r="U10" s="25">
        <v>284.77999999999997</v>
      </c>
      <c r="V10" s="23">
        <f>W10-U10</f>
        <v>0</v>
      </c>
      <c r="W10" s="25">
        <v>284.77999999999997</v>
      </c>
      <c r="X10" s="23">
        <f>Y10-W10</f>
        <v>0</v>
      </c>
      <c r="Y10" s="25">
        <v>284.77999999999997</v>
      </c>
      <c r="Z10" s="36">
        <f t="shared" si="17"/>
        <v>0</v>
      </c>
      <c r="AA10" s="33"/>
    </row>
    <row r="11" spans="1:28" ht="26.25" customHeight="1" x14ac:dyDescent="0.25">
      <c r="A11" s="8" t="s">
        <v>46</v>
      </c>
      <c r="B11" s="11" t="s">
        <v>8</v>
      </c>
      <c r="C11" s="20">
        <v>12853.04</v>
      </c>
      <c r="D11" s="22">
        <f t="shared" si="18"/>
        <v>0</v>
      </c>
      <c r="E11" s="20">
        <v>12853.04</v>
      </c>
      <c r="F11" s="23">
        <f>G11-E11</f>
        <v>-548</v>
      </c>
      <c r="G11" s="23">
        <v>12305.04</v>
      </c>
      <c r="H11" s="23">
        <f t="shared" si="15"/>
        <v>-150</v>
      </c>
      <c r="I11" s="23">
        <v>12155.04</v>
      </c>
      <c r="J11" s="23">
        <f t="shared" si="16"/>
        <v>100</v>
      </c>
      <c r="K11" s="28">
        <v>12255.04</v>
      </c>
      <c r="L11" s="26">
        <f>M11-K11</f>
        <v>0</v>
      </c>
      <c r="M11" s="25">
        <v>12255.04</v>
      </c>
      <c r="N11" s="26">
        <f>O11-M11</f>
        <v>0</v>
      </c>
      <c r="O11" s="25">
        <v>12255.04</v>
      </c>
      <c r="P11" s="26">
        <f>Q11-O11</f>
        <v>0</v>
      </c>
      <c r="Q11" s="25">
        <v>12255.04</v>
      </c>
      <c r="R11" s="26">
        <f>S11-Q11</f>
        <v>0</v>
      </c>
      <c r="S11" s="25">
        <v>12255.04</v>
      </c>
      <c r="T11" s="26">
        <f>U11-S11</f>
        <v>0</v>
      </c>
      <c r="U11" s="25">
        <v>12255.04</v>
      </c>
      <c r="V11" s="26">
        <f>W11-U11</f>
        <v>50</v>
      </c>
      <c r="W11" s="25">
        <v>12305.04</v>
      </c>
      <c r="X11" s="26">
        <f>Y11-W11</f>
        <v>-221.15000000000146</v>
      </c>
      <c r="Y11" s="25">
        <v>12083.89</v>
      </c>
      <c r="Z11" s="36">
        <f t="shared" si="17"/>
        <v>-769.15000000000146</v>
      </c>
      <c r="AA11" s="33"/>
    </row>
    <row r="12" spans="1:28" ht="26.25" customHeight="1" x14ac:dyDescent="0.25">
      <c r="A12" s="8" t="s">
        <v>81</v>
      </c>
      <c r="B12" s="11" t="s">
        <v>82</v>
      </c>
      <c r="C12" s="20">
        <v>0</v>
      </c>
      <c r="D12" s="22">
        <f t="shared" si="18"/>
        <v>0</v>
      </c>
      <c r="E12" s="23">
        <v>0</v>
      </c>
      <c r="F12" s="27">
        <v>0</v>
      </c>
      <c r="G12" s="23">
        <f t="shared" si="19"/>
        <v>0</v>
      </c>
      <c r="H12" s="23">
        <f t="shared" si="15"/>
        <v>0</v>
      </c>
      <c r="I12" s="23">
        <v>0</v>
      </c>
      <c r="J12" s="23">
        <f t="shared" si="16"/>
        <v>0</v>
      </c>
      <c r="K12" s="28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36">
        <f t="shared" si="17"/>
        <v>0</v>
      </c>
      <c r="AA12" s="33"/>
    </row>
    <row r="13" spans="1:28" x14ac:dyDescent="0.25">
      <c r="A13" s="8" t="s">
        <v>47</v>
      </c>
      <c r="B13" s="11" t="s">
        <v>9</v>
      </c>
      <c r="C13" s="20">
        <v>1500</v>
      </c>
      <c r="D13" s="22">
        <f t="shared" si="18"/>
        <v>0</v>
      </c>
      <c r="E13" s="20">
        <v>1500</v>
      </c>
      <c r="F13" s="23">
        <f>G13-E13</f>
        <v>-782.42</v>
      </c>
      <c r="G13" s="23">
        <v>717.58</v>
      </c>
      <c r="H13" s="23">
        <f t="shared" si="15"/>
        <v>9268.41</v>
      </c>
      <c r="I13" s="23">
        <v>9985.99</v>
      </c>
      <c r="J13" s="23">
        <f t="shared" si="16"/>
        <v>0</v>
      </c>
      <c r="K13" s="28">
        <v>9985.99</v>
      </c>
      <c r="L13" s="26">
        <f t="shared" ref="L13:N54" si="20">M13-K13</f>
        <v>-2246.9899999999998</v>
      </c>
      <c r="M13" s="25">
        <v>7739</v>
      </c>
      <c r="N13" s="26">
        <f t="shared" si="20"/>
        <v>-5741.3</v>
      </c>
      <c r="O13" s="25">
        <v>1997.7</v>
      </c>
      <c r="P13" s="26">
        <f t="shared" ref="P13" si="21">Q13-O13</f>
        <v>0</v>
      </c>
      <c r="Q13" s="25">
        <v>1997.7</v>
      </c>
      <c r="R13" s="26">
        <f t="shared" ref="R13" si="22">S13-Q13</f>
        <v>-67.5</v>
      </c>
      <c r="S13" s="25">
        <v>1930.2</v>
      </c>
      <c r="T13" s="26">
        <f t="shared" ref="T13:V13" si="23">U13-S13</f>
        <v>0</v>
      </c>
      <c r="U13" s="25">
        <v>1930.2</v>
      </c>
      <c r="V13" s="26">
        <f t="shared" si="23"/>
        <v>0</v>
      </c>
      <c r="W13" s="25">
        <v>1930.2</v>
      </c>
      <c r="X13" s="26">
        <f t="shared" ref="X13" si="24">Y13-W13</f>
        <v>-1930.2</v>
      </c>
      <c r="Y13" s="25">
        <v>0</v>
      </c>
      <c r="Z13" s="36">
        <f t="shared" si="17"/>
        <v>-1500.0000000000002</v>
      </c>
      <c r="AA13" s="33"/>
    </row>
    <row r="14" spans="1:28" x14ac:dyDescent="0.25">
      <c r="A14" s="8" t="s">
        <v>48</v>
      </c>
      <c r="B14" s="11" t="s">
        <v>10</v>
      </c>
      <c r="C14" s="20">
        <v>41624.9</v>
      </c>
      <c r="D14" s="22">
        <f t="shared" si="18"/>
        <v>23738.71</v>
      </c>
      <c r="E14" s="23">
        <v>65363.61</v>
      </c>
      <c r="F14" s="23">
        <f>G14-E14</f>
        <v>363.05000000000291</v>
      </c>
      <c r="G14" s="23">
        <v>65726.66</v>
      </c>
      <c r="H14" s="23">
        <f t="shared" si="15"/>
        <v>-4300.820000000007</v>
      </c>
      <c r="I14" s="23">
        <v>61425.84</v>
      </c>
      <c r="J14" s="23">
        <f t="shared" si="16"/>
        <v>802.91000000000349</v>
      </c>
      <c r="K14" s="28">
        <v>62228.75</v>
      </c>
      <c r="L14" s="26">
        <f t="shared" si="20"/>
        <v>-342</v>
      </c>
      <c r="M14" s="25">
        <v>61886.75</v>
      </c>
      <c r="N14" s="26">
        <f t="shared" si="20"/>
        <v>1604.0699999999997</v>
      </c>
      <c r="O14" s="25">
        <v>63490.82</v>
      </c>
      <c r="P14" s="26">
        <f t="shared" ref="P14" si="25">Q14-O14</f>
        <v>1010.989999999998</v>
      </c>
      <c r="Q14" s="25">
        <v>64501.81</v>
      </c>
      <c r="R14" s="26">
        <f t="shared" ref="R14" si="26">S14-Q14</f>
        <v>431.20999999999913</v>
      </c>
      <c r="S14" s="25">
        <v>64933.02</v>
      </c>
      <c r="T14" s="26">
        <f t="shared" ref="T14:V14" si="27">U14-S14</f>
        <v>0</v>
      </c>
      <c r="U14" s="25">
        <v>64933.02</v>
      </c>
      <c r="V14" s="26">
        <f t="shared" si="27"/>
        <v>16452.980000000003</v>
      </c>
      <c r="W14" s="25">
        <v>81386</v>
      </c>
      <c r="X14" s="26">
        <f t="shared" ref="X14" si="28">Y14-W14</f>
        <v>239.52999999999884</v>
      </c>
      <c r="Y14" s="25">
        <v>81625.53</v>
      </c>
      <c r="Z14" s="36">
        <f t="shared" si="17"/>
        <v>40000.629999999997</v>
      </c>
      <c r="AA14" s="33"/>
    </row>
    <row r="15" spans="1:28" x14ac:dyDescent="0.25">
      <c r="A15" s="16" t="s">
        <v>93</v>
      </c>
      <c r="B15" s="17" t="s">
        <v>95</v>
      </c>
      <c r="C15" s="14">
        <f>C16</f>
        <v>0</v>
      </c>
      <c r="D15" s="14">
        <f t="shared" ref="D15:Z15" si="29">D16</f>
        <v>0</v>
      </c>
      <c r="E15" s="14">
        <f t="shared" si="29"/>
        <v>0</v>
      </c>
      <c r="F15" s="14">
        <f t="shared" si="29"/>
        <v>0</v>
      </c>
      <c r="G15" s="14">
        <f t="shared" si="29"/>
        <v>0</v>
      </c>
      <c r="H15" s="14">
        <f t="shared" si="29"/>
        <v>0</v>
      </c>
      <c r="I15" s="14">
        <f t="shared" si="29"/>
        <v>0</v>
      </c>
      <c r="J15" s="14">
        <f t="shared" si="29"/>
        <v>0</v>
      </c>
      <c r="K15" s="14">
        <f t="shared" si="29"/>
        <v>0</v>
      </c>
      <c r="L15" s="14">
        <f t="shared" si="29"/>
        <v>0</v>
      </c>
      <c r="M15" s="14">
        <f t="shared" si="29"/>
        <v>0</v>
      </c>
      <c r="N15" s="14">
        <f t="shared" si="29"/>
        <v>0</v>
      </c>
      <c r="O15" s="14">
        <f t="shared" si="29"/>
        <v>0</v>
      </c>
      <c r="P15" s="14">
        <f t="shared" si="29"/>
        <v>0</v>
      </c>
      <c r="Q15" s="14">
        <f t="shared" si="29"/>
        <v>0</v>
      </c>
      <c r="R15" s="14">
        <f t="shared" si="29"/>
        <v>0</v>
      </c>
      <c r="S15" s="14">
        <f t="shared" si="29"/>
        <v>0</v>
      </c>
      <c r="T15" s="14">
        <f t="shared" si="29"/>
        <v>0</v>
      </c>
      <c r="U15" s="14">
        <f t="shared" si="29"/>
        <v>0</v>
      </c>
      <c r="V15" s="14">
        <f t="shared" si="29"/>
        <v>0</v>
      </c>
      <c r="W15" s="14">
        <f t="shared" si="29"/>
        <v>0</v>
      </c>
      <c r="X15" s="14">
        <f t="shared" si="29"/>
        <v>0</v>
      </c>
      <c r="Y15" s="14">
        <f t="shared" si="29"/>
        <v>0</v>
      </c>
      <c r="Z15" s="14">
        <f t="shared" si="29"/>
        <v>0</v>
      </c>
      <c r="AA15" s="33"/>
    </row>
    <row r="16" spans="1:28" ht="25.5" x14ac:dyDescent="0.25">
      <c r="A16" s="8" t="s">
        <v>94</v>
      </c>
      <c r="B16" s="11" t="s">
        <v>96</v>
      </c>
      <c r="C16" s="20">
        <v>0</v>
      </c>
      <c r="D16" s="26">
        <v>0</v>
      </c>
      <c r="E16" s="26">
        <f>C16+D16</f>
        <v>0</v>
      </c>
      <c r="F16" s="26">
        <v>0</v>
      </c>
      <c r="G16" s="26">
        <f>E16+F16</f>
        <v>0</v>
      </c>
      <c r="H16" s="26">
        <v>0</v>
      </c>
      <c r="I16" s="26">
        <f>G16+H16</f>
        <v>0</v>
      </c>
      <c r="J16" s="26">
        <v>0</v>
      </c>
      <c r="K16" s="26">
        <v>0</v>
      </c>
      <c r="L16" s="26">
        <f t="shared" si="20"/>
        <v>0</v>
      </c>
      <c r="M16" s="25">
        <v>0</v>
      </c>
      <c r="N16" s="26">
        <f t="shared" si="20"/>
        <v>0</v>
      </c>
      <c r="O16" s="25">
        <v>0</v>
      </c>
      <c r="P16" s="26">
        <f t="shared" ref="P16" si="30">Q16-O16</f>
        <v>0</v>
      </c>
      <c r="Q16" s="25">
        <v>0</v>
      </c>
      <c r="R16" s="26">
        <f t="shared" ref="R16" si="31">S16-Q16</f>
        <v>0</v>
      </c>
      <c r="S16" s="25">
        <v>0</v>
      </c>
      <c r="T16" s="26">
        <f t="shared" ref="T16:V16" si="32">U16-S16</f>
        <v>0</v>
      </c>
      <c r="U16" s="25">
        <v>0</v>
      </c>
      <c r="V16" s="26">
        <f t="shared" si="32"/>
        <v>0</v>
      </c>
      <c r="W16" s="25">
        <v>0</v>
      </c>
      <c r="X16" s="26">
        <f t="shared" ref="X16" si="33">Y16-W16</f>
        <v>0</v>
      </c>
      <c r="Y16" s="25">
        <v>0</v>
      </c>
      <c r="Z16" s="36">
        <f>D16+F16+H16+J16+L16+N16+P16+R16+T16+V16+X16</f>
        <v>0</v>
      </c>
      <c r="AA16" s="33"/>
    </row>
    <row r="17" spans="1:27" s="4" customFormat="1" ht="38.25" x14ac:dyDescent="0.25">
      <c r="A17" s="16" t="s">
        <v>49</v>
      </c>
      <c r="B17" s="17" t="s">
        <v>11</v>
      </c>
      <c r="C17" s="14">
        <f>C18</f>
        <v>7638.94</v>
      </c>
      <c r="D17" s="14">
        <f t="shared" ref="D17:Z17" si="34">D18</f>
        <v>0</v>
      </c>
      <c r="E17" s="14">
        <f t="shared" si="34"/>
        <v>7638.94</v>
      </c>
      <c r="F17" s="14">
        <f t="shared" si="34"/>
        <v>0</v>
      </c>
      <c r="G17" s="14">
        <f t="shared" si="34"/>
        <v>7638.94</v>
      </c>
      <c r="H17" s="14">
        <f t="shared" si="34"/>
        <v>-1030</v>
      </c>
      <c r="I17" s="14">
        <f t="shared" si="34"/>
        <v>6608.94</v>
      </c>
      <c r="J17" s="14">
        <f t="shared" si="34"/>
        <v>89.180000000000291</v>
      </c>
      <c r="K17" s="14">
        <f t="shared" si="34"/>
        <v>6698.12</v>
      </c>
      <c r="L17" s="14">
        <f t="shared" si="34"/>
        <v>0</v>
      </c>
      <c r="M17" s="14">
        <f t="shared" si="34"/>
        <v>6698.12</v>
      </c>
      <c r="N17" s="14">
        <f t="shared" si="34"/>
        <v>200</v>
      </c>
      <c r="O17" s="14">
        <f t="shared" si="34"/>
        <v>6898.12</v>
      </c>
      <c r="P17" s="14">
        <f t="shared" si="34"/>
        <v>0</v>
      </c>
      <c r="Q17" s="14">
        <f t="shared" si="34"/>
        <v>6898.12</v>
      </c>
      <c r="R17" s="14">
        <f t="shared" si="34"/>
        <v>0</v>
      </c>
      <c r="S17" s="14">
        <f t="shared" si="34"/>
        <v>6898.12</v>
      </c>
      <c r="T17" s="14">
        <f t="shared" si="34"/>
        <v>0</v>
      </c>
      <c r="U17" s="14">
        <f t="shared" si="34"/>
        <v>6898.12</v>
      </c>
      <c r="V17" s="14">
        <f t="shared" si="34"/>
        <v>0</v>
      </c>
      <c r="W17" s="14">
        <f t="shared" si="34"/>
        <v>6898.12</v>
      </c>
      <c r="X17" s="14">
        <f t="shared" si="34"/>
        <v>-40.079999999999927</v>
      </c>
      <c r="Y17" s="14">
        <f t="shared" si="34"/>
        <v>6858.04</v>
      </c>
      <c r="Z17" s="14">
        <f t="shared" si="34"/>
        <v>-780.89999999999964</v>
      </c>
      <c r="AA17" s="33"/>
    </row>
    <row r="18" spans="1:27" ht="40.5" customHeight="1" x14ac:dyDescent="0.25">
      <c r="A18" s="8" t="s">
        <v>80</v>
      </c>
      <c r="B18" s="11" t="s">
        <v>12</v>
      </c>
      <c r="C18" s="21">
        <v>7638.94</v>
      </c>
      <c r="D18" s="22">
        <v>0</v>
      </c>
      <c r="E18" s="23">
        <f>C18+D18</f>
        <v>7638.94</v>
      </c>
      <c r="F18" s="23">
        <v>0</v>
      </c>
      <c r="G18" s="23">
        <f>E18+F18</f>
        <v>7638.94</v>
      </c>
      <c r="H18" s="23">
        <f t="shared" ref="H18" si="35">I18-G18</f>
        <v>-1030</v>
      </c>
      <c r="I18" s="23">
        <v>6608.94</v>
      </c>
      <c r="J18" s="23">
        <f t="shared" ref="J18:J54" si="36">K18-I18</f>
        <v>89.180000000000291</v>
      </c>
      <c r="K18" s="28">
        <v>6698.12</v>
      </c>
      <c r="L18" s="26">
        <f t="shared" si="20"/>
        <v>0</v>
      </c>
      <c r="M18" s="29">
        <v>6698.12</v>
      </c>
      <c r="N18" s="26">
        <f t="shared" si="20"/>
        <v>200</v>
      </c>
      <c r="O18" s="29">
        <v>6898.12</v>
      </c>
      <c r="P18" s="26">
        <f t="shared" ref="P18" si="37">Q18-O18</f>
        <v>0</v>
      </c>
      <c r="Q18" s="29">
        <v>6898.12</v>
      </c>
      <c r="R18" s="26">
        <f t="shared" ref="R18" si="38">S18-Q18</f>
        <v>0</v>
      </c>
      <c r="S18" s="29">
        <v>6898.12</v>
      </c>
      <c r="T18" s="26">
        <f t="shared" ref="T18:V18" si="39">U18-S18</f>
        <v>0</v>
      </c>
      <c r="U18" s="29">
        <v>6898.12</v>
      </c>
      <c r="V18" s="26">
        <f t="shared" si="39"/>
        <v>0</v>
      </c>
      <c r="W18" s="29">
        <v>6898.12</v>
      </c>
      <c r="X18" s="26">
        <f t="shared" ref="X18" si="40">Y18-W18</f>
        <v>-40.079999999999927</v>
      </c>
      <c r="Y18" s="29">
        <v>6858.04</v>
      </c>
      <c r="Z18" s="36">
        <f>D18+F18+H18+J18+L18+N18+P18+R18+T18+V18+X18</f>
        <v>-780.89999999999964</v>
      </c>
      <c r="AA18" s="33"/>
    </row>
    <row r="19" spans="1:27" s="4" customFormat="1" x14ac:dyDescent="0.25">
      <c r="A19" s="16" t="s">
        <v>50</v>
      </c>
      <c r="B19" s="17" t="s">
        <v>13</v>
      </c>
      <c r="C19" s="14">
        <f>C20+C21+C22+C23</f>
        <v>528168.91</v>
      </c>
      <c r="D19" s="14">
        <f>D20+D21+D22+D23</f>
        <v>0</v>
      </c>
      <c r="E19" s="14">
        <f t="shared" ref="E19:Z19" si="41">E20+E21+E22+E23</f>
        <v>528168.91</v>
      </c>
      <c r="F19" s="14">
        <f t="shared" si="41"/>
        <v>-448913.39999999997</v>
      </c>
      <c r="G19" s="14">
        <f>G20+G21+G22+G23</f>
        <v>79255.509999999995</v>
      </c>
      <c r="H19" s="14">
        <f t="shared" si="41"/>
        <v>0</v>
      </c>
      <c r="I19" s="14">
        <f t="shared" si="41"/>
        <v>79255.509999999995</v>
      </c>
      <c r="J19" s="14">
        <f t="shared" si="41"/>
        <v>0</v>
      </c>
      <c r="K19" s="14">
        <f t="shared" si="41"/>
        <v>79255.509999999995</v>
      </c>
      <c r="L19" s="14">
        <f t="shared" si="41"/>
        <v>2055.59</v>
      </c>
      <c r="M19" s="14">
        <f t="shared" si="41"/>
        <v>81311.099999999991</v>
      </c>
      <c r="N19" s="14">
        <f t="shared" ref="N19:O19" si="42">N20+N21+N22+N23</f>
        <v>0</v>
      </c>
      <c r="O19" s="14">
        <f t="shared" si="42"/>
        <v>81311.099999999991</v>
      </c>
      <c r="P19" s="14">
        <f t="shared" ref="P19:Q19" si="43">P20+P21+P22+P23</f>
        <v>0</v>
      </c>
      <c r="Q19" s="14">
        <f t="shared" si="43"/>
        <v>81311.099999999991</v>
      </c>
      <c r="R19" s="14">
        <f t="shared" ref="R19:S19" si="44">R20+R21+R22+R23</f>
        <v>-70</v>
      </c>
      <c r="S19" s="14">
        <f t="shared" si="44"/>
        <v>81241.099999999991</v>
      </c>
      <c r="T19" s="14">
        <f t="shared" ref="T19:U19" si="45">T20+T21+T22+T23</f>
        <v>0</v>
      </c>
      <c r="U19" s="14">
        <f t="shared" si="45"/>
        <v>81241.099999999991</v>
      </c>
      <c r="V19" s="14">
        <f t="shared" ref="V19:W19" si="46">V20+V21+V22+V23</f>
        <v>0</v>
      </c>
      <c r="W19" s="14">
        <f t="shared" si="46"/>
        <v>81241.099999999991</v>
      </c>
      <c r="X19" s="14">
        <f t="shared" ref="X19:Y19" si="47">X20+X21+X22+X23</f>
        <v>-256.94999999999919</v>
      </c>
      <c r="Y19" s="14">
        <f t="shared" si="47"/>
        <v>80984.149999999994</v>
      </c>
      <c r="Z19" s="14">
        <f t="shared" si="41"/>
        <v>-447184.76</v>
      </c>
      <c r="AA19" s="33"/>
    </row>
    <row r="20" spans="1:27" x14ac:dyDescent="0.25">
      <c r="A20" s="8" t="s">
        <v>51</v>
      </c>
      <c r="B20" s="11" t="s">
        <v>14</v>
      </c>
      <c r="C20" s="20">
        <v>411.45</v>
      </c>
      <c r="D20" s="22">
        <f t="shared" ref="D20:D38" si="48">E20-C20</f>
        <v>0</v>
      </c>
      <c r="E20" s="20">
        <v>411.45</v>
      </c>
      <c r="F20" s="23">
        <f>G20-E20</f>
        <v>1032.08</v>
      </c>
      <c r="G20" s="23">
        <v>1443.53</v>
      </c>
      <c r="H20" s="23">
        <f t="shared" ref="H20:H47" si="49">I20-G20</f>
        <v>0</v>
      </c>
      <c r="I20" s="25">
        <v>1443.53</v>
      </c>
      <c r="J20" s="23">
        <f t="shared" si="36"/>
        <v>0</v>
      </c>
      <c r="K20" s="25">
        <v>1443.53</v>
      </c>
      <c r="L20" s="26">
        <f t="shared" si="20"/>
        <v>0</v>
      </c>
      <c r="M20" s="25">
        <v>1443.53</v>
      </c>
      <c r="N20" s="26">
        <f t="shared" si="20"/>
        <v>0</v>
      </c>
      <c r="O20" s="25">
        <v>1443.53</v>
      </c>
      <c r="P20" s="26">
        <f t="shared" ref="P20" si="50">Q20-O20</f>
        <v>0</v>
      </c>
      <c r="Q20" s="25">
        <v>1443.53</v>
      </c>
      <c r="R20" s="26">
        <f t="shared" ref="R20" si="51">S20-Q20</f>
        <v>0</v>
      </c>
      <c r="S20" s="25">
        <v>1443.53</v>
      </c>
      <c r="T20" s="26">
        <f t="shared" ref="T20:V20" si="52">U20-S20</f>
        <v>0</v>
      </c>
      <c r="U20" s="25">
        <v>1443.53</v>
      </c>
      <c r="V20" s="26">
        <f t="shared" si="52"/>
        <v>0</v>
      </c>
      <c r="W20" s="25">
        <v>1443.53</v>
      </c>
      <c r="X20" s="26">
        <f t="shared" ref="X20" si="53">Y20-W20</f>
        <v>0</v>
      </c>
      <c r="Y20" s="25">
        <v>1443.53</v>
      </c>
      <c r="Z20" s="36">
        <f t="shared" ref="Z20:Z23" si="54">D20+F20+H20+J20+L20+N20+P20+R20+T20+V20+X20</f>
        <v>1032.08</v>
      </c>
      <c r="AA20" s="33"/>
    </row>
    <row r="21" spans="1:27" x14ac:dyDescent="0.25">
      <c r="A21" s="8" t="s">
        <v>52</v>
      </c>
      <c r="B21" s="11" t="s">
        <v>15</v>
      </c>
      <c r="C21" s="20">
        <v>10003.39</v>
      </c>
      <c r="D21" s="22">
        <f t="shared" si="48"/>
        <v>0</v>
      </c>
      <c r="E21" s="25">
        <v>10003.39</v>
      </c>
      <c r="F21" s="25">
        <v>0</v>
      </c>
      <c r="G21" s="23">
        <v>10003.39</v>
      </c>
      <c r="H21" s="23">
        <f t="shared" si="49"/>
        <v>0</v>
      </c>
      <c r="I21" s="25">
        <v>10003.39</v>
      </c>
      <c r="J21" s="23">
        <f t="shared" si="36"/>
        <v>0</v>
      </c>
      <c r="K21" s="25">
        <v>10003.39</v>
      </c>
      <c r="L21" s="26">
        <f t="shared" si="20"/>
        <v>2055.59</v>
      </c>
      <c r="M21" s="25">
        <v>12058.98</v>
      </c>
      <c r="N21" s="26">
        <f t="shared" si="20"/>
        <v>0</v>
      </c>
      <c r="O21" s="25">
        <v>12058.98</v>
      </c>
      <c r="P21" s="26">
        <f t="shared" ref="P21" si="55">Q21-O21</f>
        <v>0</v>
      </c>
      <c r="Q21" s="25">
        <v>12058.98</v>
      </c>
      <c r="R21" s="26">
        <f t="shared" ref="R21" si="56">S21-Q21</f>
        <v>0</v>
      </c>
      <c r="S21" s="25">
        <v>12058.98</v>
      </c>
      <c r="T21" s="26">
        <f t="shared" ref="T21:V21" si="57">U21-S21</f>
        <v>0</v>
      </c>
      <c r="U21" s="25">
        <v>12058.98</v>
      </c>
      <c r="V21" s="26">
        <f t="shared" si="57"/>
        <v>0</v>
      </c>
      <c r="W21" s="25">
        <v>12058.98</v>
      </c>
      <c r="X21" s="26">
        <f t="shared" ref="X21" si="58">Y21-W21</f>
        <v>-176.6299999999992</v>
      </c>
      <c r="Y21" s="25">
        <v>11882.35</v>
      </c>
      <c r="Z21" s="36">
        <f t="shared" si="54"/>
        <v>1878.9600000000009</v>
      </c>
      <c r="AA21" s="33"/>
    </row>
    <row r="22" spans="1:27" x14ac:dyDescent="0.25">
      <c r="A22" s="8" t="s">
        <v>53</v>
      </c>
      <c r="B22" s="11" t="s">
        <v>16</v>
      </c>
      <c r="C22" s="20">
        <v>517404.07</v>
      </c>
      <c r="D22" s="22">
        <f t="shared" si="48"/>
        <v>0</v>
      </c>
      <c r="E22" s="20">
        <v>517404.07</v>
      </c>
      <c r="F22" s="23">
        <f>G22-E22</f>
        <v>-449945.48</v>
      </c>
      <c r="G22" s="23">
        <v>67458.59</v>
      </c>
      <c r="H22" s="23">
        <f t="shared" si="49"/>
        <v>0</v>
      </c>
      <c r="I22" s="25">
        <v>67458.59</v>
      </c>
      <c r="J22" s="23">
        <f t="shared" si="36"/>
        <v>0</v>
      </c>
      <c r="K22" s="25">
        <v>67458.59</v>
      </c>
      <c r="L22" s="26">
        <f t="shared" si="20"/>
        <v>0</v>
      </c>
      <c r="M22" s="25">
        <v>67458.59</v>
      </c>
      <c r="N22" s="26">
        <f t="shared" si="20"/>
        <v>0</v>
      </c>
      <c r="O22" s="25">
        <v>67458.59</v>
      </c>
      <c r="P22" s="26">
        <f t="shared" ref="P22" si="59">Q22-O22</f>
        <v>0</v>
      </c>
      <c r="Q22" s="25">
        <v>67458.59</v>
      </c>
      <c r="R22" s="26">
        <f t="shared" ref="R22" si="60">S22-Q22</f>
        <v>0</v>
      </c>
      <c r="S22" s="25">
        <v>67458.59</v>
      </c>
      <c r="T22" s="26">
        <f t="shared" ref="T22:V22" si="61">U22-S22</f>
        <v>0</v>
      </c>
      <c r="U22" s="25">
        <v>67458.59</v>
      </c>
      <c r="V22" s="26">
        <f t="shared" si="61"/>
        <v>0</v>
      </c>
      <c r="W22" s="25">
        <v>67458.59</v>
      </c>
      <c r="X22" s="26">
        <f t="shared" ref="X22" si="62">Y22-W22</f>
        <v>0</v>
      </c>
      <c r="Y22" s="25">
        <v>67458.59</v>
      </c>
      <c r="Z22" s="36">
        <f t="shared" si="54"/>
        <v>-449945.48</v>
      </c>
      <c r="AA22" s="33"/>
    </row>
    <row r="23" spans="1:27" ht="25.5" x14ac:dyDescent="0.25">
      <c r="A23" s="8" t="s">
        <v>54</v>
      </c>
      <c r="B23" s="11" t="s">
        <v>17</v>
      </c>
      <c r="C23" s="20">
        <v>350</v>
      </c>
      <c r="D23" s="22">
        <f t="shared" si="48"/>
        <v>0</v>
      </c>
      <c r="E23" s="20">
        <v>350</v>
      </c>
      <c r="F23" s="25">
        <v>0</v>
      </c>
      <c r="G23" s="23">
        <v>350</v>
      </c>
      <c r="H23" s="23">
        <f t="shared" si="49"/>
        <v>0</v>
      </c>
      <c r="I23" s="25">
        <v>350</v>
      </c>
      <c r="J23" s="23">
        <f t="shared" si="36"/>
        <v>0</v>
      </c>
      <c r="K23" s="25">
        <v>350</v>
      </c>
      <c r="L23" s="26">
        <f t="shared" si="20"/>
        <v>0</v>
      </c>
      <c r="M23" s="25">
        <v>350</v>
      </c>
      <c r="N23" s="26">
        <f t="shared" si="20"/>
        <v>0</v>
      </c>
      <c r="O23" s="25">
        <v>350</v>
      </c>
      <c r="P23" s="26">
        <f t="shared" ref="P23" si="63">Q23-O23</f>
        <v>0</v>
      </c>
      <c r="Q23" s="25">
        <v>350</v>
      </c>
      <c r="R23" s="26">
        <f t="shared" ref="R23" si="64">S23-Q23</f>
        <v>-70</v>
      </c>
      <c r="S23" s="25">
        <v>280</v>
      </c>
      <c r="T23" s="26">
        <f t="shared" ref="T23:V23" si="65">U23-S23</f>
        <v>0</v>
      </c>
      <c r="U23" s="25">
        <v>280</v>
      </c>
      <c r="V23" s="26">
        <f t="shared" si="65"/>
        <v>0</v>
      </c>
      <c r="W23" s="25">
        <v>280</v>
      </c>
      <c r="X23" s="26">
        <f t="shared" ref="X23" si="66">Y23-W23</f>
        <v>-80.319999999999993</v>
      </c>
      <c r="Y23" s="25">
        <v>199.68</v>
      </c>
      <c r="Z23" s="36">
        <f t="shared" si="54"/>
        <v>-150.32</v>
      </c>
      <c r="AA23" s="33"/>
    </row>
    <row r="24" spans="1:27" s="4" customFormat="1" ht="25.5" x14ac:dyDescent="0.25">
      <c r="A24" s="16" t="s">
        <v>55</v>
      </c>
      <c r="B24" s="17" t="s">
        <v>18</v>
      </c>
      <c r="C24" s="14">
        <f>C25+C26+C27+C28</f>
        <v>47877.231</v>
      </c>
      <c r="D24" s="24">
        <f t="shared" ref="D24:Z24" si="67">D25+D26+D27+D28</f>
        <v>-28938.420999999998</v>
      </c>
      <c r="E24" s="24">
        <f t="shared" si="67"/>
        <v>18938.810000000001</v>
      </c>
      <c r="F24" s="24">
        <f t="shared" si="67"/>
        <v>2485.66</v>
      </c>
      <c r="G24" s="24">
        <f t="shared" si="67"/>
        <v>21424.47</v>
      </c>
      <c r="H24" s="24">
        <f t="shared" si="67"/>
        <v>24764.2</v>
      </c>
      <c r="I24" s="24">
        <f t="shared" si="67"/>
        <v>46188.670000000006</v>
      </c>
      <c r="J24" s="24">
        <f t="shared" si="67"/>
        <v>153.08999999999651</v>
      </c>
      <c r="K24" s="24">
        <f t="shared" si="67"/>
        <v>46341.760000000002</v>
      </c>
      <c r="L24" s="24">
        <f t="shared" si="67"/>
        <v>4298.2700000000041</v>
      </c>
      <c r="M24" s="24">
        <f t="shared" si="67"/>
        <v>50640.030000000006</v>
      </c>
      <c r="N24" s="24">
        <f t="shared" ref="N24:O24" si="68">N25+N26+N27+N28</f>
        <v>0</v>
      </c>
      <c r="O24" s="24">
        <f t="shared" si="68"/>
        <v>50640.030000000006</v>
      </c>
      <c r="P24" s="24">
        <f t="shared" ref="P24:Q24" si="69">P25+P26+P27+P28</f>
        <v>0</v>
      </c>
      <c r="Q24" s="24">
        <f t="shared" si="69"/>
        <v>50640.030000000006</v>
      </c>
      <c r="R24" s="24">
        <f t="shared" ref="R24:S24" si="70">R25+R26+R27+R28</f>
        <v>5.7999999999956344</v>
      </c>
      <c r="S24" s="24">
        <f t="shared" si="70"/>
        <v>50645.83</v>
      </c>
      <c r="T24" s="24">
        <f t="shared" ref="T24:U24" si="71">T25+T26+T27+T28</f>
        <v>4013.1500000000015</v>
      </c>
      <c r="U24" s="24">
        <f t="shared" si="71"/>
        <v>54658.98</v>
      </c>
      <c r="V24" s="24">
        <f t="shared" ref="V24:W24" si="72">V25+V26+V27+V28</f>
        <v>3025.75</v>
      </c>
      <c r="W24" s="24">
        <f t="shared" si="72"/>
        <v>57684.73</v>
      </c>
      <c r="X24" s="24">
        <f t="shared" ref="X24:Y24" si="73">X25+X26+X27+X28</f>
        <v>-289.25999999999942</v>
      </c>
      <c r="Y24" s="24">
        <f t="shared" si="73"/>
        <v>57395.47</v>
      </c>
      <c r="Z24" s="14">
        <f t="shared" si="67"/>
        <v>9518.2390000000014</v>
      </c>
      <c r="AA24" s="33"/>
    </row>
    <row r="25" spans="1:27" x14ac:dyDescent="0.25">
      <c r="A25" s="8" t="s">
        <v>56</v>
      </c>
      <c r="B25" s="11" t="s">
        <v>19</v>
      </c>
      <c r="C25" s="20">
        <v>900</v>
      </c>
      <c r="D25" s="22">
        <f t="shared" si="48"/>
        <v>0</v>
      </c>
      <c r="E25" s="25">
        <v>900</v>
      </c>
      <c r="F25" s="23">
        <f t="shared" ref="F25:F38" si="74">G25-E25</f>
        <v>0</v>
      </c>
      <c r="G25" s="25">
        <v>900</v>
      </c>
      <c r="H25" s="23">
        <f t="shared" si="49"/>
        <v>0</v>
      </c>
      <c r="I25" s="25">
        <v>900</v>
      </c>
      <c r="J25" s="23">
        <f t="shared" si="36"/>
        <v>0</v>
      </c>
      <c r="K25" s="25">
        <v>900</v>
      </c>
      <c r="L25" s="26">
        <f t="shared" si="20"/>
        <v>0</v>
      </c>
      <c r="M25" s="25">
        <v>900</v>
      </c>
      <c r="N25" s="26">
        <f t="shared" si="20"/>
        <v>0</v>
      </c>
      <c r="O25" s="25">
        <v>900</v>
      </c>
      <c r="P25" s="26">
        <f t="shared" ref="P25" si="75">Q25-O25</f>
        <v>0</v>
      </c>
      <c r="Q25" s="25">
        <v>900</v>
      </c>
      <c r="R25" s="26">
        <f t="shared" ref="R25" si="76">S25-Q25</f>
        <v>0</v>
      </c>
      <c r="S25" s="25">
        <v>900</v>
      </c>
      <c r="T25" s="26">
        <f t="shared" ref="T25:V25" si="77">U25-S25</f>
        <v>0</v>
      </c>
      <c r="U25" s="25">
        <v>900</v>
      </c>
      <c r="V25" s="26">
        <f t="shared" si="77"/>
        <v>0</v>
      </c>
      <c r="W25" s="25">
        <v>900</v>
      </c>
      <c r="X25" s="26">
        <f t="shared" ref="X25" si="78">Y25-W25</f>
        <v>0.75</v>
      </c>
      <c r="Y25" s="25">
        <v>900.75</v>
      </c>
      <c r="Z25" s="36">
        <f t="shared" ref="Z25:Z28" si="79">D25+F25+H25+J25+L25+N25+P25+R25+T25+V25+X25</f>
        <v>0.75</v>
      </c>
      <c r="AA25" s="33"/>
    </row>
    <row r="26" spans="1:27" x14ac:dyDescent="0.25">
      <c r="A26" s="8" t="s">
        <v>57</v>
      </c>
      <c r="B26" s="11" t="s">
        <v>20</v>
      </c>
      <c r="C26" s="20">
        <v>46217.39</v>
      </c>
      <c r="D26" s="22">
        <f t="shared" si="48"/>
        <v>-28938.42</v>
      </c>
      <c r="E26" s="25">
        <v>17278.97</v>
      </c>
      <c r="F26" s="23">
        <f t="shared" si="74"/>
        <v>2485.66</v>
      </c>
      <c r="G26" s="25">
        <v>19764.63</v>
      </c>
      <c r="H26" s="23">
        <f t="shared" si="49"/>
        <v>24764.2</v>
      </c>
      <c r="I26" s="25">
        <v>44528.83</v>
      </c>
      <c r="J26" s="23">
        <f t="shared" si="36"/>
        <v>153.08999999999651</v>
      </c>
      <c r="K26" s="25">
        <v>44681.919999999998</v>
      </c>
      <c r="L26" s="26">
        <f t="shared" si="20"/>
        <v>4298.2700000000041</v>
      </c>
      <c r="M26" s="25">
        <v>48980.19</v>
      </c>
      <c r="N26" s="26">
        <f t="shared" si="20"/>
        <v>0</v>
      </c>
      <c r="O26" s="25">
        <v>48980.19</v>
      </c>
      <c r="P26" s="26">
        <f t="shared" ref="P26" si="80">Q26-O26</f>
        <v>0</v>
      </c>
      <c r="Q26" s="25">
        <v>48980.19</v>
      </c>
      <c r="R26" s="26">
        <f t="shared" ref="R26" si="81">S26-Q26</f>
        <v>5.7999999999956344</v>
      </c>
      <c r="S26" s="25">
        <v>48985.99</v>
      </c>
      <c r="T26" s="26">
        <f t="shared" ref="T26:V26" si="82">U26-S26</f>
        <v>4013.1500000000015</v>
      </c>
      <c r="U26" s="25">
        <v>52999.14</v>
      </c>
      <c r="V26" s="26">
        <f t="shared" si="82"/>
        <v>3025.75</v>
      </c>
      <c r="W26" s="25">
        <v>56024.89</v>
      </c>
      <c r="X26" s="26">
        <f t="shared" ref="X26" si="83">Y26-W26</f>
        <v>-240.38999999999942</v>
      </c>
      <c r="Y26" s="25">
        <v>55784.5</v>
      </c>
      <c r="Z26" s="36">
        <f t="shared" si="79"/>
        <v>9567.11</v>
      </c>
      <c r="AA26" s="33"/>
    </row>
    <row r="27" spans="1:27" x14ac:dyDescent="0.25">
      <c r="A27" s="8" t="s">
        <v>58</v>
      </c>
      <c r="B27" s="11" t="s">
        <v>21</v>
      </c>
      <c r="C27" s="20">
        <v>744.26400000000001</v>
      </c>
      <c r="D27" s="22">
        <f t="shared" si="48"/>
        <v>-4.0000000000190994E-3</v>
      </c>
      <c r="E27" s="25">
        <v>744.26</v>
      </c>
      <c r="F27" s="23">
        <f t="shared" si="74"/>
        <v>0</v>
      </c>
      <c r="G27" s="25">
        <v>744.26</v>
      </c>
      <c r="H27" s="23">
        <f t="shared" si="49"/>
        <v>0</v>
      </c>
      <c r="I27" s="25">
        <v>744.26</v>
      </c>
      <c r="J27" s="23">
        <f t="shared" si="36"/>
        <v>0</v>
      </c>
      <c r="K27" s="25">
        <v>744.26</v>
      </c>
      <c r="L27" s="26">
        <f t="shared" si="20"/>
        <v>0</v>
      </c>
      <c r="M27" s="25">
        <v>744.26</v>
      </c>
      <c r="N27" s="26">
        <f t="shared" si="20"/>
        <v>0</v>
      </c>
      <c r="O27" s="25">
        <v>744.26</v>
      </c>
      <c r="P27" s="26">
        <f t="shared" ref="P27" si="84">Q27-O27</f>
        <v>0</v>
      </c>
      <c r="Q27" s="25">
        <v>744.26</v>
      </c>
      <c r="R27" s="26">
        <f t="shared" ref="R27" si="85">S27-Q27</f>
        <v>0</v>
      </c>
      <c r="S27" s="25">
        <v>744.26</v>
      </c>
      <c r="T27" s="26">
        <f t="shared" ref="T27:V27" si="86">U27-S27</f>
        <v>0</v>
      </c>
      <c r="U27" s="25">
        <v>744.26</v>
      </c>
      <c r="V27" s="26">
        <f t="shared" si="86"/>
        <v>0</v>
      </c>
      <c r="W27" s="25">
        <v>744.26</v>
      </c>
      <c r="X27" s="26">
        <f t="shared" ref="X27" si="87">Y27-W27</f>
        <v>-49.620000000000005</v>
      </c>
      <c r="Y27" s="25">
        <v>694.64</v>
      </c>
      <c r="Z27" s="36">
        <f t="shared" si="79"/>
        <v>-49.624000000000024</v>
      </c>
      <c r="AA27" s="33"/>
    </row>
    <row r="28" spans="1:27" ht="27" customHeight="1" x14ac:dyDescent="0.25">
      <c r="A28" s="8" t="s">
        <v>59</v>
      </c>
      <c r="B28" s="11" t="s">
        <v>22</v>
      </c>
      <c r="C28" s="20">
        <v>15.577</v>
      </c>
      <c r="D28" s="22">
        <f t="shared" si="48"/>
        <v>3.0000000000001137E-3</v>
      </c>
      <c r="E28" s="25">
        <v>15.58</v>
      </c>
      <c r="F28" s="23">
        <f t="shared" si="74"/>
        <v>0</v>
      </c>
      <c r="G28" s="25">
        <v>15.58</v>
      </c>
      <c r="H28" s="23">
        <f t="shared" si="49"/>
        <v>0</v>
      </c>
      <c r="I28" s="25">
        <v>15.58</v>
      </c>
      <c r="J28" s="23">
        <f t="shared" si="36"/>
        <v>0</v>
      </c>
      <c r="K28" s="25">
        <v>15.58</v>
      </c>
      <c r="L28" s="26">
        <f t="shared" si="20"/>
        <v>0</v>
      </c>
      <c r="M28" s="25">
        <v>15.58</v>
      </c>
      <c r="N28" s="26">
        <f t="shared" si="20"/>
        <v>0</v>
      </c>
      <c r="O28" s="25">
        <v>15.58</v>
      </c>
      <c r="P28" s="26">
        <f t="shared" ref="P28" si="88">Q28-O28</f>
        <v>0</v>
      </c>
      <c r="Q28" s="25">
        <v>15.58</v>
      </c>
      <c r="R28" s="26">
        <f t="shared" ref="R28" si="89">S28-Q28</f>
        <v>0</v>
      </c>
      <c r="S28" s="25">
        <v>15.58</v>
      </c>
      <c r="T28" s="26">
        <f t="shared" ref="T28:V28" si="90">U28-S28</f>
        <v>0</v>
      </c>
      <c r="U28" s="25">
        <v>15.58</v>
      </c>
      <c r="V28" s="26">
        <f t="shared" si="90"/>
        <v>0</v>
      </c>
      <c r="W28" s="25">
        <v>15.58</v>
      </c>
      <c r="X28" s="26">
        <f t="shared" ref="X28" si="91">Y28-W28</f>
        <v>0</v>
      </c>
      <c r="Y28" s="25">
        <v>15.58</v>
      </c>
      <c r="Z28" s="36">
        <f t="shared" si="79"/>
        <v>3.0000000000001137E-3</v>
      </c>
      <c r="AA28" s="33"/>
    </row>
    <row r="29" spans="1:27" s="4" customFormat="1" x14ac:dyDescent="0.25">
      <c r="A29" s="16" t="s">
        <v>60</v>
      </c>
      <c r="B29" s="17" t="s">
        <v>23</v>
      </c>
      <c r="C29" s="14">
        <f>C30+C31+C32+C34+C35+C33</f>
        <v>577186.86600000004</v>
      </c>
      <c r="D29" s="14">
        <f>D31</f>
        <v>1312.0999999999767</v>
      </c>
      <c r="E29" s="14">
        <f t="shared" ref="E29:Z29" si="92">E30+E31+E32+E34+E35+E33</f>
        <v>578498.97000000009</v>
      </c>
      <c r="F29" s="14">
        <f t="shared" si="92"/>
        <v>3993.2199999999939</v>
      </c>
      <c r="G29" s="14">
        <f t="shared" si="92"/>
        <v>582492.19000000006</v>
      </c>
      <c r="H29" s="14">
        <f t="shared" si="92"/>
        <v>-2550</v>
      </c>
      <c r="I29" s="14">
        <f t="shared" si="92"/>
        <v>579942.19000000006</v>
      </c>
      <c r="J29" s="14">
        <f t="shared" si="92"/>
        <v>15724.439999999995</v>
      </c>
      <c r="K29" s="14">
        <f t="shared" si="92"/>
        <v>595666.63</v>
      </c>
      <c r="L29" s="14">
        <f t="shared" si="92"/>
        <v>0</v>
      </c>
      <c r="M29" s="14">
        <f t="shared" si="92"/>
        <v>595666.63</v>
      </c>
      <c r="N29" s="14">
        <f t="shared" ref="N29:O29" si="93">N30+N31+N32+N34+N35+N33</f>
        <v>17034.25</v>
      </c>
      <c r="O29" s="14">
        <f t="shared" si="93"/>
        <v>612700.88</v>
      </c>
      <c r="P29" s="14">
        <f t="shared" ref="P29:Q29" si="94">P30+P31+P32+P34+P35+P33</f>
        <v>7529.9899999999989</v>
      </c>
      <c r="Q29" s="14">
        <f t="shared" si="94"/>
        <v>620230.87</v>
      </c>
      <c r="R29" s="14">
        <f t="shared" ref="R29:S29" si="95">R30+R31+R32+R34+R35+R33</f>
        <v>-416.64999999997235</v>
      </c>
      <c r="S29" s="14">
        <f t="shared" si="95"/>
        <v>619814.22</v>
      </c>
      <c r="T29" s="14">
        <f t="shared" ref="T29:U29" si="96">T30+T31+T32+T34+T35+T33</f>
        <v>-718.53000000002794</v>
      </c>
      <c r="U29" s="14">
        <f t="shared" si="96"/>
        <v>619095.68999999994</v>
      </c>
      <c r="V29" s="14">
        <f t="shared" ref="V29:W29" si="97">V30+V31+V32+V34+V35+V33</f>
        <v>16860.650000000049</v>
      </c>
      <c r="W29" s="14">
        <f t="shared" si="97"/>
        <v>635956.34000000008</v>
      </c>
      <c r="X29" s="14">
        <f t="shared" ref="X29:Y29" si="98">X30+X31+X32+X34+X35+X33</f>
        <v>-3165.6400000000331</v>
      </c>
      <c r="Y29" s="14">
        <f t="shared" si="98"/>
        <v>632790.70000000007</v>
      </c>
      <c r="Z29" s="14">
        <f t="shared" si="92"/>
        <v>55603.833999999973</v>
      </c>
      <c r="AA29" s="33"/>
    </row>
    <row r="30" spans="1:27" x14ac:dyDescent="0.25">
      <c r="A30" s="8" t="s">
        <v>61</v>
      </c>
      <c r="B30" s="11" t="s">
        <v>24</v>
      </c>
      <c r="C30" s="20">
        <v>151238.59</v>
      </c>
      <c r="D30" s="22">
        <f t="shared" si="48"/>
        <v>0</v>
      </c>
      <c r="E30" s="25">
        <v>151238.59</v>
      </c>
      <c r="F30" s="23">
        <f t="shared" si="74"/>
        <v>0</v>
      </c>
      <c r="G30" s="25">
        <v>151238.59</v>
      </c>
      <c r="H30" s="23">
        <f t="shared" si="49"/>
        <v>-532</v>
      </c>
      <c r="I30" s="25">
        <v>150706.59</v>
      </c>
      <c r="J30" s="23">
        <f t="shared" si="36"/>
        <v>1320</v>
      </c>
      <c r="K30" s="25">
        <v>152026.59</v>
      </c>
      <c r="L30" s="26">
        <f t="shared" si="20"/>
        <v>0</v>
      </c>
      <c r="M30" s="25">
        <v>152026.59</v>
      </c>
      <c r="N30" s="26">
        <f t="shared" si="20"/>
        <v>6345.679999999993</v>
      </c>
      <c r="O30" s="25">
        <v>158372.26999999999</v>
      </c>
      <c r="P30" s="26">
        <f t="shared" ref="P30" si="99">Q30-O30</f>
        <v>4816.7000000000116</v>
      </c>
      <c r="Q30" s="25">
        <v>163188.97</v>
      </c>
      <c r="R30" s="26">
        <f t="shared" ref="R30" si="100">S30-Q30</f>
        <v>0</v>
      </c>
      <c r="S30" s="25">
        <v>163188.97</v>
      </c>
      <c r="T30" s="26">
        <f t="shared" ref="T30:V30" si="101">U30-S30</f>
        <v>0</v>
      </c>
      <c r="U30" s="25">
        <v>163188.97</v>
      </c>
      <c r="V30" s="26">
        <f t="shared" si="101"/>
        <v>7814.25</v>
      </c>
      <c r="W30" s="25">
        <v>171003.22</v>
      </c>
      <c r="X30" s="26">
        <f t="shared" ref="X30" si="102">Y30-W30</f>
        <v>3156.820000000007</v>
      </c>
      <c r="Y30" s="25">
        <v>174160.04</v>
      </c>
      <c r="Z30" s="36">
        <f t="shared" ref="Z30:Z35" si="103">D30+F30+H30+J30+L30+N30+P30+R30+T30+V30+X30</f>
        <v>22921.450000000012</v>
      </c>
      <c r="AA30" s="33"/>
    </row>
    <row r="31" spans="1:27" x14ac:dyDescent="0.25">
      <c r="A31" s="8" t="s">
        <v>62</v>
      </c>
      <c r="B31" s="11" t="s">
        <v>25</v>
      </c>
      <c r="C31" s="20">
        <v>368505.57</v>
      </c>
      <c r="D31" s="22">
        <f t="shared" si="48"/>
        <v>1312.0999999999767</v>
      </c>
      <c r="E31" s="25">
        <v>369817.67</v>
      </c>
      <c r="F31" s="23">
        <f t="shared" si="74"/>
        <v>3565.25</v>
      </c>
      <c r="G31" s="25">
        <v>373382.92</v>
      </c>
      <c r="H31" s="23">
        <f t="shared" si="49"/>
        <v>-996</v>
      </c>
      <c r="I31" s="25">
        <v>372386.92</v>
      </c>
      <c r="J31" s="23">
        <f t="shared" si="36"/>
        <v>13524.429999999993</v>
      </c>
      <c r="K31" s="25">
        <v>385911.35</v>
      </c>
      <c r="L31" s="26">
        <f t="shared" si="20"/>
        <v>0</v>
      </c>
      <c r="M31" s="25">
        <v>385911.35</v>
      </c>
      <c r="N31" s="26">
        <f t="shared" si="20"/>
        <v>10159.070000000007</v>
      </c>
      <c r="O31" s="25">
        <v>396070.42</v>
      </c>
      <c r="P31" s="26">
        <f t="shared" ref="P31" si="104">Q31-O31</f>
        <v>1845.2999999999884</v>
      </c>
      <c r="Q31" s="25">
        <v>397915.72</v>
      </c>
      <c r="R31" s="26">
        <f t="shared" ref="R31" si="105">S31-Q31</f>
        <v>-1266.2199999999721</v>
      </c>
      <c r="S31" s="25">
        <v>396649.5</v>
      </c>
      <c r="T31" s="26">
        <f t="shared" ref="T31:V31" si="106">U31-S31</f>
        <v>-718.53000000002794</v>
      </c>
      <c r="U31" s="25">
        <v>395930.97</v>
      </c>
      <c r="V31" s="26">
        <f t="shared" si="106"/>
        <v>6537.4900000000489</v>
      </c>
      <c r="W31" s="25">
        <v>402468.46</v>
      </c>
      <c r="X31" s="26">
        <f t="shared" ref="X31" si="107">Y31-W31</f>
        <v>-7459.3600000000442</v>
      </c>
      <c r="Y31" s="25">
        <v>395009.1</v>
      </c>
      <c r="Z31" s="36">
        <f t="shared" si="103"/>
        <v>26503.52999999997</v>
      </c>
      <c r="AA31" s="33"/>
    </row>
    <row r="32" spans="1:27" ht="17.25" customHeight="1" x14ac:dyDescent="0.25">
      <c r="A32" s="8" t="s">
        <v>63</v>
      </c>
      <c r="B32" s="11" t="s">
        <v>26</v>
      </c>
      <c r="C32" s="20">
        <v>35862.656000000003</v>
      </c>
      <c r="D32" s="22">
        <f t="shared" si="48"/>
        <v>4.0000000008149073E-3</v>
      </c>
      <c r="E32" s="25">
        <v>35862.660000000003</v>
      </c>
      <c r="F32" s="23">
        <f t="shared" si="74"/>
        <v>579.96999999999389</v>
      </c>
      <c r="G32" s="25">
        <v>36442.629999999997</v>
      </c>
      <c r="H32" s="23">
        <f t="shared" si="49"/>
        <v>-622</v>
      </c>
      <c r="I32" s="25">
        <v>35820.629999999997</v>
      </c>
      <c r="J32" s="23">
        <f t="shared" si="36"/>
        <v>630</v>
      </c>
      <c r="K32" s="25">
        <v>36450.629999999997</v>
      </c>
      <c r="L32" s="26">
        <f t="shared" si="20"/>
        <v>0</v>
      </c>
      <c r="M32" s="25">
        <v>36450.629999999997</v>
      </c>
      <c r="N32" s="26">
        <f t="shared" si="20"/>
        <v>529.5</v>
      </c>
      <c r="O32" s="25">
        <v>36980.129999999997</v>
      </c>
      <c r="P32" s="26">
        <f t="shared" ref="P32" si="108">Q32-O32</f>
        <v>868</v>
      </c>
      <c r="Q32" s="25">
        <v>37848.129999999997</v>
      </c>
      <c r="R32" s="26">
        <f t="shared" ref="R32" si="109">S32-Q32</f>
        <v>849.56999999999971</v>
      </c>
      <c r="S32" s="25">
        <v>38697.699999999997</v>
      </c>
      <c r="T32" s="26">
        <f t="shared" ref="T32:V32" si="110">U32-S32</f>
        <v>0</v>
      </c>
      <c r="U32" s="25">
        <v>38697.699999999997</v>
      </c>
      <c r="V32" s="26">
        <f t="shared" si="110"/>
        <v>2205.9700000000012</v>
      </c>
      <c r="W32" s="25">
        <v>40903.67</v>
      </c>
      <c r="X32" s="26">
        <f t="shared" ref="X32" si="111">Y32-W32</f>
        <v>846.7300000000032</v>
      </c>
      <c r="Y32" s="25">
        <v>41750.400000000001</v>
      </c>
      <c r="Z32" s="36">
        <f t="shared" si="103"/>
        <v>5887.7439999999988</v>
      </c>
      <c r="AA32" s="33"/>
    </row>
    <row r="33" spans="1:27" ht="28.5" customHeight="1" x14ac:dyDescent="0.25">
      <c r="A33" s="8" t="s">
        <v>78</v>
      </c>
      <c r="B33" s="11" t="s">
        <v>79</v>
      </c>
      <c r="C33" s="20">
        <v>0</v>
      </c>
      <c r="D33" s="22">
        <f t="shared" si="48"/>
        <v>0</v>
      </c>
      <c r="E33" s="25">
        <v>0</v>
      </c>
      <c r="F33" s="23">
        <f t="shared" si="74"/>
        <v>0</v>
      </c>
      <c r="G33" s="25">
        <v>0</v>
      </c>
      <c r="H33" s="23">
        <f t="shared" si="49"/>
        <v>0</v>
      </c>
      <c r="I33" s="25">
        <v>0</v>
      </c>
      <c r="J33" s="23">
        <f t="shared" si="36"/>
        <v>0</v>
      </c>
      <c r="K33" s="25">
        <v>0</v>
      </c>
      <c r="L33" s="26">
        <f t="shared" si="20"/>
        <v>0</v>
      </c>
      <c r="M33" s="25">
        <v>0</v>
      </c>
      <c r="N33" s="26">
        <f t="shared" si="20"/>
        <v>0</v>
      </c>
      <c r="O33" s="25">
        <v>0</v>
      </c>
      <c r="P33" s="26">
        <f t="shared" ref="P33" si="112">Q33-O33</f>
        <v>0</v>
      </c>
      <c r="Q33" s="25">
        <v>0</v>
      </c>
      <c r="R33" s="26">
        <f t="shared" ref="R33" si="113">S33-Q33</f>
        <v>0</v>
      </c>
      <c r="S33" s="25">
        <v>0</v>
      </c>
      <c r="T33" s="26">
        <f t="shared" ref="T33:V33" si="114">U33-S33</f>
        <v>0</v>
      </c>
      <c r="U33" s="25">
        <v>0</v>
      </c>
      <c r="V33" s="26">
        <f t="shared" si="114"/>
        <v>0</v>
      </c>
      <c r="W33" s="25">
        <v>0</v>
      </c>
      <c r="X33" s="26">
        <f t="shared" ref="X33" si="115">Y33-W33</f>
        <v>0</v>
      </c>
      <c r="Y33" s="25">
        <v>0</v>
      </c>
      <c r="Z33" s="36">
        <f t="shared" si="103"/>
        <v>0</v>
      </c>
      <c r="AA33" s="33"/>
    </row>
    <row r="34" spans="1:27" x14ac:dyDescent="0.25">
      <c r="A34" s="8" t="s">
        <v>64</v>
      </c>
      <c r="B34" s="11" t="s">
        <v>27</v>
      </c>
      <c r="C34" s="20">
        <v>1798.25</v>
      </c>
      <c r="D34" s="22">
        <f t="shared" si="48"/>
        <v>0</v>
      </c>
      <c r="E34" s="25">
        <v>1798.25</v>
      </c>
      <c r="F34" s="23">
        <f t="shared" si="74"/>
        <v>0</v>
      </c>
      <c r="G34" s="25">
        <v>1798.25</v>
      </c>
      <c r="H34" s="23">
        <f t="shared" si="49"/>
        <v>0</v>
      </c>
      <c r="I34" s="25">
        <v>1798.25</v>
      </c>
      <c r="J34" s="23">
        <f t="shared" si="36"/>
        <v>0</v>
      </c>
      <c r="K34" s="25">
        <v>1798.25</v>
      </c>
      <c r="L34" s="26">
        <f t="shared" si="20"/>
        <v>0</v>
      </c>
      <c r="M34" s="25">
        <v>1798.25</v>
      </c>
      <c r="N34" s="26">
        <f t="shared" si="20"/>
        <v>0</v>
      </c>
      <c r="O34" s="25">
        <v>1798.25</v>
      </c>
      <c r="P34" s="26">
        <f t="shared" ref="P34" si="116">Q34-O34</f>
        <v>9.5499999999999545</v>
      </c>
      <c r="Q34" s="25">
        <v>1807.8</v>
      </c>
      <c r="R34" s="26">
        <f t="shared" ref="R34" si="117">S34-Q34</f>
        <v>0</v>
      </c>
      <c r="S34" s="25">
        <v>1807.8</v>
      </c>
      <c r="T34" s="26">
        <f t="shared" ref="T34:V34" si="118">U34-S34</f>
        <v>0</v>
      </c>
      <c r="U34" s="25">
        <v>1807.8</v>
      </c>
      <c r="V34" s="26">
        <f t="shared" si="118"/>
        <v>0</v>
      </c>
      <c r="W34" s="25">
        <v>1807.8</v>
      </c>
      <c r="X34" s="26">
        <f t="shared" ref="X34" si="119">Y34-W34</f>
        <v>-9.7799999999999727</v>
      </c>
      <c r="Y34" s="25">
        <v>1798.02</v>
      </c>
      <c r="Z34" s="36">
        <f t="shared" si="103"/>
        <v>-0.23000000000001819</v>
      </c>
      <c r="AA34" s="33"/>
    </row>
    <row r="35" spans="1:27" x14ac:dyDescent="0.25">
      <c r="A35" s="8" t="s">
        <v>65</v>
      </c>
      <c r="B35" s="11" t="s">
        <v>28</v>
      </c>
      <c r="C35" s="20">
        <v>19781.8</v>
      </c>
      <c r="D35" s="22">
        <f t="shared" si="48"/>
        <v>0</v>
      </c>
      <c r="E35" s="25">
        <v>19781.8</v>
      </c>
      <c r="F35" s="23">
        <f t="shared" si="74"/>
        <v>-152</v>
      </c>
      <c r="G35" s="25">
        <v>19629.8</v>
      </c>
      <c r="H35" s="23">
        <f t="shared" si="49"/>
        <v>-400</v>
      </c>
      <c r="I35" s="25">
        <v>19229.8</v>
      </c>
      <c r="J35" s="23">
        <f t="shared" si="36"/>
        <v>250.01000000000204</v>
      </c>
      <c r="K35" s="25">
        <v>19479.810000000001</v>
      </c>
      <c r="L35" s="26">
        <f t="shared" si="20"/>
        <v>0</v>
      </c>
      <c r="M35" s="25">
        <v>19479.810000000001</v>
      </c>
      <c r="N35" s="26">
        <f t="shared" si="20"/>
        <v>0</v>
      </c>
      <c r="O35" s="25">
        <v>19479.810000000001</v>
      </c>
      <c r="P35" s="26">
        <f t="shared" ref="P35" si="120">Q35-O35</f>
        <v>-9.5600000000013097</v>
      </c>
      <c r="Q35" s="25">
        <v>19470.25</v>
      </c>
      <c r="R35" s="26">
        <f t="shared" ref="R35" si="121">S35-Q35</f>
        <v>0</v>
      </c>
      <c r="S35" s="25">
        <v>19470.25</v>
      </c>
      <c r="T35" s="26">
        <f t="shared" ref="T35:V35" si="122">U35-S35</f>
        <v>0</v>
      </c>
      <c r="U35" s="25">
        <v>19470.25</v>
      </c>
      <c r="V35" s="26">
        <f t="shared" si="122"/>
        <v>302.93999999999869</v>
      </c>
      <c r="W35" s="25">
        <v>19773.189999999999</v>
      </c>
      <c r="X35" s="26">
        <f t="shared" ref="X35" si="123">Y35-W35</f>
        <v>299.95000000000073</v>
      </c>
      <c r="Y35" s="25">
        <v>20073.14</v>
      </c>
      <c r="Z35" s="36">
        <f t="shared" si="103"/>
        <v>291.34000000000015</v>
      </c>
      <c r="AA35" s="33"/>
    </row>
    <row r="36" spans="1:27" s="4" customFormat="1" x14ac:dyDescent="0.25">
      <c r="A36" s="16" t="s">
        <v>66</v>
      </c>
      <c r="B36" s="17" t="s">
        <v>29</v>
      </c>
      <c r="C36" s="14">
        <f>C37+C38</f>
        <v>51813.3</v>
      </c>
      <c r="D36" s="24">
        <f t="shared" ref="D36:M36" si="124">D37+D38</f>
        <v>362.5</v>
      </c>
      <c r="E36" s="24">
        <f t="shared" si="124"/>
        <v>52175.8</v>
      </c>
      <c r="F36" s="24">
        <f t="shared" si="124"/>
        <v>3198.2999999999975</v>
      </c>
      <c r="G36" s="24">
        <f t="shared" si="124"/>
        <v>55374.1</v>
      </c>
      <c r="H36" s="24">
        <f t="shared" si="124"/>
        <v>-390.52999999999884</v>
      </c>
      <c r="I36" s="24">
        <f t="shared" si="124"/>
        <v>54983.57</v>
      </c>
      <c r="J36" s="24">
        <f t="shared" si="124"/>
        <v>628.01000000000204</v>
      </c>
      <c r="K36" s="24">
        <f t="shared" si="124"/>
        <v>55611.58</v>
      </c>
      <c r="L36" s="24">
        <f t="shared" si="124"/>
        <v>33934.919999999991</v>
      </c>
      <c r="M36" s="24">
        <f t="shared" si="124"/>
        <v>89546.5</v>
      </c>
      <c r="N36" s="24">
        <f t="shared" ref="N36:O36" si="125">N37+N38</f>
        <v>44.700000000000728</v>
      </c>
      <c r="O36" s="24">
        <f t="shared" si="125"/>
        <v>89591.2</v>
      </c>
      <c r="P36" s="24">
        <f t="shared" ref="P36:Q36" si="126">P37+P38</f>
        <v>1469.9900000000052</v>
      </c>
      <c r="Q36" s="24">
        <f t="shared" si="126"/>
        <v>91061.19</v>
      </c>
      <c r="R36" s="24">
        <f t="shared" ref="R36:S36" si="127">R37+R38</f>
        <v>1817.5399999999936</v>
      </c>
      <c r="S36" s="24">
        <f t="shared" si="127"/>
        <v>92878.73</v>
      </c>
      <c r="T36" s="24">
        <f t="shared" ref="T36:U36" si="128">T37+T38</f>
        <v>0</v>
      </c>
      <c r="U36" s="24">
        <f t="shared" si="128"/>
        <v>92878.73</v>
      </c>
      <c r="V36" s="24">
        <f t="shared" ref="V36:W36" si="129">V37+V38</f>
        <v>2049</v>
      </c>
      <c r="W36" s="24">
        <f t="shared" si="129"/>
        <v>94927.73</v>
      </c>
      <c r="X36" s="24">
        <f t="shared" ref="X36:Y36" si="130">X37+X38</f>
        <v>35.49000000000342</v>
      </c>
      <c r="Y36" s="24">
        <f t="shared" si="130"/>
        <v>94963.22</v>
      </c>
      <c r="Z36" s="14">
        <f>Z37+Z38</f>
        <v>43149.919999999998</v>
      </c>
      <c r="AA36" s="33"/>
    </row>
    <row r="37" spans="1:27" x14ac:dyDescent="0.25">
      <c r="A37" s="8" t="s">
        <v>67</v>
      </c>
      <c r="B37" s="11" t="s">
        <v>30</v>
      </c>
      <c r="C37" s="20">
        <v>42790.3</v>
      </c>
      <c r="D37" s="22">
        <f t="shared" si="48"/>
        <v>362.5</v>
      </c>
      <c r="E37" s="25">
        <v>43152.800000000003</v>
      </c>
      <c r="F37" s="23">
        <f t="shared" si="74"/>
        <v>3257.6999999999971</v>
      </c>
      <c r="G37" s="25">
        <v>46410.5</v>
      </c>
      <c r="H37" s="23">
        <f t="shared" si="49"/>
        <v>-170.52999999999884</v>
      </c>
      <c r="I37" s="25">
        <v>46239.97</v>
      </c>
      <c r="J37" s="23">
        <f t="shared" si="36"/>
        <v>528.01000000000204</v>
      </c>
      <c r="K37" s="25">
        <v>46767.98</v>
      </c>
      <c r="L37" s="26">
        <f t="shared" si="20"/>
        <v>33934.919999999991</v>
      </c>
      <c r="M37" s="25">
        <v>80702.899999999994</v>
      </c>
      <c r="N37" s="26">
        <f t="shared" si="20"/>
        <v>-234.27999999999884</v>
      </c>
      <c r="O37" s="25">
        <v>80468.62</v>
      </c>
      <c r="P37" s="26">
        <f t="shared" ref="P37" si="131">Q37-O37</f>
        <v>1469.9900000000052</v>
      </c>
      <c r="Q37" s="25">
        <v>81938.61</v>
      </c>
      <c r="R37" s="26">
        <f t="shared" ref="R37" si="132">S37-Q37</f>
        <v>1817.5399999999936</v>
      </c>
      <c r="S37" s="25">
        <v>83756.149999999994</v>
      </c>
      <c r="T37" s="26">
        <f t="shared" ref="T37:V37" si="133">U37-S37</f>
        <v>0</v>
      </c>
      <c r="U37" s="25">
        <v>83756.149999999994</v>
      </c>
      <c r="V37" s="26">
        <f t="shared" si="133"/>
        <v>1599</v>
      </c>
      <c r="W37" s="25">
        <v>85355.15</v>
      </c>
      <c r="X37" s="26">
        <f t="shared" ref="X37" si="134">Y37-W37</f>
        <v>-278.47999999999593</v>
      </c>
      <c r="Y37" s="25">
        <v>85076.67</v>
      </c>
      <c r="Z37" s="36">
        <f t="shared" ref="Z37:Z40" si="135">D37+F37+H37+J37+L37+N37+P37+R37+T37+V37+X37</f>
        <v>42286.369999999995</v>
      </c>
      <c r="AA37" s="33"/>
    </row>
    <row r="38" spans="1:27" ht="25.5" x14ac:dyDescent="0.25">
      <c r="A38" s="18" t="s">
        <v>68</v>
      </c>
      <c r="B38" s="11" t="s">
        <v>31</v>
      </c>
      <c r="C38" s="20">
        <v>9023</v>
      </c>
      <c r="D38" s="22">
        <f t="shared" si="48"/>
        <v>0</v>
      </c>
      <c r="E38" s="25">
        <v>9023</v>
      </c>
      <c r="F38" s="23">
        <f t="shared" si="74"/>
        <v>-59.399999999999636</v>
      </c>
      <c r="G38" s="25">
        <v>8963.6</v>
      </c>
      <c r="H38" s="23">
        <f t="shared" si="49"/>
        <v>-220</v>
      </c>
      <c r="I38" s="25">
        <v>8743.6</v>
      </c>
      <c r="J38" s="23">
        <f t="shared" si="36"/>
        <v>100</v>
      </c>
      <c r="K38" s="25">
        <v>8843.6</v>
      </c>
      <c r="L38" s="26">
        <f t="shared" si="20"/>
        <v>0</v>
      </c>
      <c r="M38" s="25">
        <v>8843.6</v>
      </c>
      <c r="N38" s="26">
        <f t="shared" si="20"/>
        <v>278.97999999999956</v>
      </c>
      <c r="O38" s="25">
        <v>9122.58</v>
      </c>
      <c r="P38" s="26">
        <f t="shared" ref="P38" si="136">Q38-O38</f>
        <v>0</v>
      </c>
      <c r="Q38" s="25">
        <v>9122.58</v>
      </c>
      <c r="R38" s="26">
        <f t="shared" ref="R38" si="137">S38-Q38</f>
        <v>0</v>
      </c>
      <c r="S38" s="25">
        <v>9122.58</v>
      </c>
      <c r="T38" s="26">
        <f t="shared" ref="T38:V38" si="138">U38-S38</f>
        <v>0</v>
      </c>
      <c r="U38" s="25">
        <v>9122.58</v>
      </c>
      <c r="V38" s="26">
        <f t="shared" si="138"/>
        <v>450</v>
      </c>
      <c r="W38" s="25">
        <v>9572.58</v>
      </c>
      <c r="X38" s="26">
        <f t="shared" ref="X38" si="139">Y38-W38</f>
        <v>313.96999999999935</v>
      </c>
      <c r="Y38" s="25">
        <v>9886.5499999999993</v>
      </c>
      <c r="Z38" s="36">
        <f t="shared" si="135"/>
        <v>863.54999999999927</v>
      </c>
      <c r="AA38" s="33"/>
    </row>
    <row r="39" spans="1:27" x14ac:dyDescent="0.25">
      <c r="A39" s="30" t="s">
        <v>84</v>
      </c>
      <c r="B39" s="13" t="s">
        <v>83</v>
      </c>
      <c r="C39" s="14">
        <f>C40</f>
        <v>0</v>
      </c>
      <c r="D39" s="14">
        <f t="shared" ref="D39:Y39" si="140">D40</f>
        <v>0</v>
      </c>
      <c r="E39" s="31">
        <f t="shared" ref="E39" si="141">C39+D39</f>
        <v>0</v>
      </c>
      <c r="F39" s="14">
        <f t="shared" si="140"/>
        <v>0</v>
      </c>
      <c r="G39" s="14">
        <f t="shared" si="140"/>
        <v>0</v>
      </c>
      <c r="H39" s="14">
        <f t="shared" si="140"/>
        <v>0</v>
      </c>
      <c r="I39" s="14">
        <f t="shared" si="140"/>
        <v>0</v>
      </c>
      <c r="J39" s="14">
        <f t="shared" si="140"/>
        <v>0</v>
      </c>
      <c r="K39" s="14">
        <f t="shared" si="140"/>
        <v>0</v>
      </c>
      <c r="L39" s="14">
        <f t="shared" si="140"/>
        <v>0</v>
      </c>
      <c r="M39" s="14">
        <f t="shared" si="140"/>
        <v>0</v>
      </c>
      <c r="N39" s="14">
        <f t="shared" si="140"/>
        <v>0</v>
      </c>
      <c r="O39" s="14">
        <f t="shared" si="140"/>
        <v>0</v>
      </c>
      <c r="P39" s="14">
        <f t="shared" si="140"/>
        <v>0</v>
      </c>
      <c r="Q39" s="14">
        <f t="shared" si="140"/>
        <v>0</v>
      </c>
      <c r="R39" s="14">
        <f t="shared" si="140"/>
        <v>0</v>
      </c>
      <c r="S39" s="14">
        <f t="shared" si="140"/>
        <v>0</v>
      </c>
      <c r="T39" s="14">
        <f t="shared" si="140"/>
        <v>0</v>
      </c>
      <c r="U39" s="14">
        <f t="shared" si="140"/>
        <v>0</v>
      </c>
      <c r="V39" s="14">
        <f t="shared" si="140"/>
        <v>0</v>
      </c>
      <c r="W39" s="14">
        <f t="shared" si="140"/>
        <v>0</v>
      </c>
      <c r="X39" s="14">
        <f t="shared" si="140"/>
        <v>0</v>
      </c>
      <c r="Y39" s="14">
        <f t="shared" si="140"/>
        <v>0</v>
      </c>
      <c r="Z39" s="36">
        <f t="shared" si="135"/>
        <v>0</v>
      </c>
      <c r="AA39" s="33"/>
    </row>
    <row r="40" spans="1:27" ht="25.5" x14ac:dyDescent="0.25">
      <c r="A40" s="18" t="s">
        <v>85</v>
      </c>
      <c r="B40" s="11" t="s">
        <v>86</v>
      </c>
      <c r="C40" s="20">
        <v>0</v>
      </c>
      <c r="D40" s="25"/>
      <c r="E40" s="25"/>
      <c r="F40" s="25">
        <v>0</v>
      </c>
      <c r="G40" s="25">
        <v>0</v>
      </c>
      <c r="H40" s="23">
        <f t="shared" si="49"/>
        <v>0</v>
      </c>
      <c r="I40" s="25">
        <v>0</v>
      </c>
      <c r="J40" s="23">
        <f t="shared" si="36"/>
        <v>0</v>
      </c>
      <c r="K40" s="25">
        <v>0</v>
      </c>
      <c r="L40" s="26">
        <f t="shared" si="20"/>
        <v>0</v>
      </c>
      <c r="M40" s="25">
        <v>0</v>
      </c>
      <c r="N40" s="26">
        <f t="shared" si="20"/>
        <v>0</v>
      </c>
      <c r="O40" s="25">
        <v>0</v>
      </c>
      <c r="P40" s="26">
        <f t="shared" ref="P40" si="142">Q40-O40</f>
        <v>0</v>
      </c>
      <c r="Q40" s="25">
        <v>0</v>
      </c>
      <c r="R40" s="26">
        <f t="shared" ref="R40" si="143">S40-Q40</f>
        <v>0</v>
      </c>
      <c r="S40" s="25">
        <v>0</v>
      </c>
      <c r="T40" s="26">
        <f t="shared" ref="T40:V40" si="144">U40-S40</f>
        <v>0</v>
      </c>
      <c r="U40" s="25">
        <v>0</v>
      </c>
      <c r="V40" s="26">
        <f t="shared" si="144"/>
        <v>0</v>
      </c>
      <c r="W40" s="25">
        <v>0</v>
      </c>
      <c r="X40" s="26">
        <f t="shared" ref="X40" si="145">Y40-W40</f>
        <v>0</v>
      </c>
      <c r="Y40" s="25">
        <v>0</v>
      </c>
      <c r="Z40" s="36">
        <f t="shared" si="135"/>
        <v>0</v>
      </c>
      <c r="AA40" s="33"/>
    </row>
    <row r="41" spans="1:27" s="4" customFormat="1" x14ac:dyDescent="0.25">
      <c r="A41" s="16" t="s">
        <v>69</v>
      </c>
      <c r="B41" s="17" t="s">
        <v>32</v>
      </c>
      <c r="C41" s="14">
        <f>C42+C43+C44+C45</f>
        <v>39149.089999999997</v>
      </c>
      <c r="D41" s="14">
        <f>D44</f>
        <v>-374.17999999999302</v>
      </c>
      <c r="E41" s="14">
        <f t="shared" ref="E41:Z41" si="146">E42+E43+E44+E45</f>
        <v>38774.910000000003</v>
      </c>
      <c r="F41" s="14">
        <f t="shared" si="146"/>
        <v>0</v>
      </c>
      <c r="G41" s="14">
        <f t="shared" si="146"/>
        <v>38774.910000000003</v>
      </c>
      <c r="H41" s="14">
        <f t="shared" si="146"/>
        <v>0</v>
      </c>
      <c r="I41" s="14">
        <f t="shared" si="146"/>
        <v>38774.910000000003</v>
      </c>
      <c r="J41" s="14">
        <f t="shared" si="146"/>
        <v>302.05999999999767</v>
      </c>
      <c r="K41" s="14">
        <f t="shared" si="146"/>
        <v>39076.97</v>
      </c>
      <c r="L41" s="14">
        <f t="shared" si="146"/>
        <v>0</v>
      </c>
      <c r="M41" s="14">
        <f t="shared" si="146"/>
        <v>39076.97</v>
      </c>
      <c r="N41" s="14">
        <f t="shared" ref="N41:O41" si="147">N42+N43+N44+N45</f>
        <v>0</v>
      </c>
      <c r="O41" s="14">
        <f t="shared" si="147"/>
        <v>39076.97</v>
      </c>
      <c r="P41" s="14">
        <f t="shared" ref="P41:Q41" si="148">P42+P43+P44+P45</f>
        <v>0</v>
      </c>
      <c r="Q41" s="14">
        <f t="shared" si="148"/>
        <v>39076.97</v>
      </c>
      <c r="R41" s="14">
        <f t="shared" ref="R41:S41" si="149">R42+R43+R44+R45</f>
        <v>224</v>
      </c>
      <c r="S41" s="14">
        <f t="shared" si="149"/>
        <v>39300.97</v>
      </c>
      <c r="T41" s="14">
        <f t="shared" ref="T41:U41" si="150">T42+T43+T44+T45</f>
        <v>-2152.9800000000032</v>
      </c>
      <c r="U41" s="14">
        <f t="shared" si="150"/>
        <v>37147.99</v>
      </c>
      <c r="V41" s="14">
        <f t="shared" ref="V41:W41" si="151">V42+V43+V44+V45</f>
        <v>0</v>
      </c>
      <c r="W41" s="14">
        <f t="shared" si="151"/>
        <v>37147.99</v>
      </c>
      <c r="X41" s="14">
        <f t="shared" ref="X41:Y41" si="152">X42+X43+X44+X45</f>
        <v>6.5399999999999636</v>
      </c>
      <c r="Y41" s="14">
        <f t="shared" si="152"/>
        <v>37154.53</v>
      </c>
      <c r="Z41" s="14">
        <f t="shared" si="146"/>
        <v>-1994.5599999999986</v>
      </c>
      <c r="AA41" s="33"/>
    </row>
    <row r="42" spans="1:27" x14ac:dyDescent="0.25">
      <c r="A42" s="8" t="s">
        <v>70</v>
      </c>
      <c r="B42" s="11" t="s">
        <v>33</v>
      </c>
      <c r="C42" s="20">
        <v>0</v>
      </c>
      <c r="D42" s="22">
        <f t="shared" ref="D42:D45" si="153">E42-C42</f>
        <v>0</v>
      </c>
      <c r="E42" s="25">
        <v>0</v>
      </c>
      <c r="F42" s="25">
        <v>0</v>
      </c>
      <c r="G42" s="25">
        <v>0</v>
      </c>
      <c r="H42" s="23">
        <f t="shared" si="49"/>
        <v>0</v>
      </c>
      <c r="I42" s="25">
        <v>0</v>
      </c>
      <c r="J42" s="23">
        <f t="shared" si="36"/>
        <v>0</v>
      </c>
      <c r="K42" s="25">
        <v>0</v>
      </c>
      <c r="L42" s="26">
        <f t="shared" si="20"/>
        <v>0</v>
      </c>
      <c r="M42" s="25">
        <v>0</v>
      </c>
      <c r="N42" s="26">
        <f t="shared" si="20"/>
        <v>0</v>
      </c>
      <c r="O42" s="25">
        <v>0</v>
      </c>
      <c r="P42" s="26">
        <f t="shared" ref="P42" si="154">Q42-O42</f>
        <v>0</v>
      </c>
      <c r="Q42" s="25">
        <v>0</v>
      </c>
      <c r="R42" s="26">
        <f t="shared" ref="R42" si="155">S42-Q42</f>
        <v>0</v>
      </c>
      <c r="S42" s="25">
        <v>0</v>
      </c>
      <c r="T42" s="26">
        <f t="shared" ref="T42:V42" si="156">U42-S42</f>
        <v>0</v>
      </c>
      <c r="U42" s="25">
        <v>0</v>
      </c>
      <c r="V42" s="26">
        <f t="shared" si="156"/>
        <v>0</v>
      </c>
      <c r="W42" s="25">
        <v>0</v>
      </c>
      <c r="X42" s="26">
        <f t="shared" ref="X42" si="157">Y42-W42</f>
        <v>0</v>
      </c>
      <c r="Y42" s="25">
        <v>0</v>
      </c>
      <c r="Z42" s="36">
        <f t="shared" ref="Z42:Z45" si="158">D42+F42+H42+J42+L42+N42+P42+R42+T42+V42+X42</f>
        <v>0</v>
      </c>
      <c r="AA42" s="33"/>
    </row>
    <row r="43" spans="1:27" x14ac:dyDescent="0.25">
      <c r="A43" s="8" t="s">
        <v>91</v>
      </c>
      <c r="B43" s="11" t="s">
        <v>92</v>
      </c>
      <c r="C43" s="20">
        <v>1850</v>
      </c>
      <c r="D43" s="22">
        <f t="shared" si="153"/>
        <v>0</v>
      </c>
      <c r="E43" s="25">
        <v>1850</v>
      </c>
      <c r="F43" s="25">
        <v>0</v>
      </c>
      <c r="G43" s="25">
        <v>1850</v>
      </c>
      <c r="H43" s="23">
        <f t="shared" si="49"/>
        <v>0</v>
      </c>
      <c r="I43" s="25">
        <v>1850</v>
      </c>
      <c r="J43" s="23">
        <f t="shared" si="36"/>
        <v>0</v>
      </c>
      <c r="K43" s="25">
        <v>1850</v>
      </c>
      <c r="L43" s="26">
        <f t="shared" si="20"/>
        <v>0</v>
      </c>
      <c r="M43" s="25">
        <v>1850</v>
      </c>
      <c r="N43" s="26">
        <f t="shared" si="20"/>
        <v>0</v>
      </c>
      <c r="O43" s="25">
        <v>1850</v>
      </c>
      <c r="P43" s="26">
        <f t="shared" ref="P43" si="159">Q43-O43</f>
        <v>0</v>
      </c>
      <c r="Q43" s="25">
        <v>1850</v>
      </c>
      <c r="R43" s="26">
        <f t="shared" ref="R43" si="160">S43-Q43</f>
        <v>224</v>
      </c>
      <c r="S43" s="25">
        <f>1850+224</f>
        <v>2074</v>
      </c>
      <c r="T43" s="26">
        <f t="shared" ref="T43:V43" si="161">U43-S43</f>
        <v>870</v>
      </c>
      <c r="U43" s="25">
        <f>2720+224</f>
        <v>2944</v>
      </c>
      <c r="V43" s="26">
        <f t="shared" si="161"/>
        <v>0</v>
      </c>
      <c r="W43" s="25">
        <f>2720+224</f>
        <v>2944</v>
      </c>
      <c r="X43" s="26">
        <f t="shared" ref="X43" si="162">Y43-W43</f>
        <v>6.5399999999999636</v>
      </c>
      <c r="Y43" s="25">
        <v>2950.54</v>
      </c>
      <c r="Z43" s="36">
        <f t="shared" si="158"/>
        <v>1100.54</v>
      </c>
      <c r="AA43" s="33"/>
    </row>
    <row r="44" spans="1:27" s="47" customFormat="1" x14ac:dyDescent="0.25">
      <c r="A44" s="8" t="s">
        <v>71</v>
      </c>
      <c r="B44" s="11" t="s">
        <v>34</v>
      </c>
      <c r="C44" s="20">
        <v>37299.089999999997</v>
      </c>
      <c r="D44" s="22">
        <f t="shared" si="153"/>
        <v>-374.17999999999302</v>
      </c>
      <c r="E44" s="25">
        <v>36924.910000000003</v>
      </c>
      <c r="F44" s="25">
        <v>0</v>
      </c>
      <c r="G44" s="25">
        <v>36924.910000000003</v>
      </c>
      <c r="H44" s="23">
        <f t="shared" si="49"/>
        <v>0</v>
      </c>
      <c r="I44" s="25">
        <v>36924.910000000003</v>
      </c>
      <c r="J44" s="23">
        <f t="shared" si="36"/>
        <v>302.05999999999767</v>
      </c>
      <c r="K44" s="25">
        <v>37226.97</v>
      </c>
      <c r="L44" s="26">
        <f t="shared" si="20"/>
        <v>0</v>
      </c>
      <c r="M44" s="25">
        <v>37226.97</v>
      </c>
      <c r="N44" s="26">
        <f t="shared" si="20"/>
        <v>0</v>
      </c>
      <c r="O44" s="25">
        <v>37226.97</v>
      </c>
      <c r="P44" s="26">
        <f t="shared" ref="P44" si="163">Q44-O44</f>
        <v>0</v>
      </c>
      <c r="Q44" s="25">
        <v>37226.97</v>
      </c>
      <c r="R44" s="26">
        <f t="shared" ref="R44" si="164">S44-Q44</f>
        <v>0</v>
      </c>
      <c r="S44" s="25">
        <v>37226.97</v>
      </c>
      <c r="T44" s="26">
        <f t="shared" ref="T44:V44" si="165">U44-S44</f>
        <v>-3022.9800000000032</v>
      </c>
      <c r="U44" s="25">
        <v>34203.99</v>
      </c>
      <c r="V44" s="26">
        <f t="shared" si="165"/>
        <v>0</v>
      </c>
      <c r="W44" s="25">
        <v>34203.99</v>
      </c>
      <c r="X44" s="26">
        <f t="shared" ref="X44" si="166">Y44-W44</f>
        <v>0</v>
      </c>
      <c r="Y44" s="25">
        <v>34203.99</v>
      </c>
      <c r="Z44" s="36">
        <f t="shared" si="158"/>
        <v>-3095.0999999999985</v>
      </c>
      <c r="AA44" s="33"/>
    </row>
    <row r="45" spans="1:27" s="47" customFormat="1" ht="25.5" x14ac:dyDescent="0.25">
      <c r="A45" s="8" t="s">
        <v>72</v>
      </c>
      <c r="B45" s="11" t="s">
        <v>35</v>
      </c>
      <c r="C45" s="20">
        <v>0</v>
      </c>
      <c r="D45" s="22">
        <f t="shared" si="153"/>
        <v>0</v>
      </c>
      <c r="E45" s="25">
        <v>0</v>
      </c>
      <c r="F45" s="25">
        <v>0</v>
      </c>
      <c r="G45" s="25">
        <f t="shared" ref="G45" si="167">E45+F45</f>
        <v>0</v>
      </c>
      <c r="H45" s="23">
        <f t="shared" si="49"/>
        <v>0</v>
      </c>
      <c r="I45" s="25">
        <v>0</v>
      </c>
      <c r="J45" s="23">
        <f t="shared" si="36"/>
        <v>0</v>
      </c>
      <c r="K45" s="25">
        <v>0</v>
      </c>
      <c r="L45" s="26">
        <f t="shared" si="20"/>
        <v>0</v>
      </c>
      <c r="M45" s="25">
        <v>0</v>
      </c>
      <c r="N45" s="26">
        <f t="shared" si="20"/>
        <v>0</v>
      </c>
      <c r="O45" s="25">
        <v>0</v>
      </c>
      <c r="P45" s="26">
        <f t="shared" ref="P45" si="168">Q45-O45</f>
        <v>0</v>
      </c>
      <c r="Q45" s="25">
        <v>0</v>
      </c>
      <c r="R45" s="26">
        <f t="shared" ref="R45" si="169">S45-Q45</f>
        <v>0</v>
      </c>
      <c r="S45" s="25">
        <v>0</v>
      </c>
      <c r="T45" s="26">
        <f t="shared" ref="T45:V45" si="170">U45-S45</f>
        <v>0</v>
      </c>
      <c r="U45" s="25">
        <v>0</v>
      </c>
      <c r="V45" s="26">
        <f t="shared" si="170"/>
        <v>0</v>
      </c>
      <c r="W45" s="25">
        <v>0</v>
      </c>
      <c r="X45" s="26">
        <f t="shared" ref="X45" si="171">Y45-W45</f>
        <v>0</v>
      </c>
      <c r="Y45" s="25">
        <v>0</v>
      </c>
      <c r="Z45" s="36">
        <f t="shared" si="158"/>
        <v>0</v>
      </c>
      <c r="AA45" s="33"/>
    </row>
    <row r="46" spans="1:27" s="48" customFormat="1" ht="12.75" x14ac:dyDescent="0.2">
      <c r="A46" s="16" t="s">
        <v>73</v>
      </c>
      <c r="B46" s="17" t="s">
        <v>36</v>
      </c>
      <c r="C46" s="14">
        <f>C47</f>
        <v>0</v>
      </c>
      <c r="D46" s="24">
        <f t="shared" ref="D46:Z46" si="172">D47</f>
        <v>0</v>
      </c>
      <c r="E46" s="24">
        <f t="shared" si="172"/>
        <v>0</v>
      </c>
      <c r="F46" s="24">
        <f t="shared" si="172"/>
        <v>1747.88</v>
      </c>
      <c r="G46" s="24">
        <f t="shared" si="172"/>
        <v>1747.88</v>
      </c>
      <c r="H46" s="24">
        <f t="shared" si="172"/>
        <v>2627</v>
      </c>
      <c r="I46" s="24">
        <f t="shared" si="172"/>
        <v>4374.88</v>
      </c>
      <c r="J46" s="24">
        <f t="shared" si="172"/>
        <v>950.05000000000018</v>
      </c>
      <c r="K46" s="24">
        <f t="shared" si="172"/>
        <v>5324.93</v>
      </c>
      <c r="L46" s="24">
        <f t="shared" si="172"/>
        <v>0</v>
      </c>
      <c r="M46" s="24">
        <f t="shared" si="172"/>
        <v>5324.93</v>
      </c>
      <c r="N46" s="24">
        <f t="shared" si="172"/>
        <v>0</v>
      </c>
      <c r="O46" s="24">
        <f t="shared" si="172"/>
        <v>5324.93</v>
      </c>
      <c r="P46" s="24">
        <f t="shared" si="172"/>
        <v>0</v>
      </c>
      <c r="Q46" s="24">
        <f t="shared" si="172"/>
        <v>5324.93</v>
      </c>
      <c r="R46" s="24">
        <f t="shared" si="172"/>
        <v>6000</v>
      </c>
      <c r="S46" s="24">
        <f t="shared" si="172"/>
        <v>11324.93</v>
      </c>
      <c r="T46" s="24">
        <f t="shared" si="172"/>
        <v>0</v>
      </c>
      <c r="U46" s="24">
        <f t="shared" si="172"/>
        <v>11324.93</v>
      </c>
      <c r="V46" s="24">
        <f t="shared" si="172"/>
        <v>0</v>
      </c>
      <c r="W46" s="24">
        <f t="shared" si="172"/>
        <v>11324.93</v>
      </c>
      <c r="X46" s="24">
        <f t="shared" si="172"/>
        <v>0</v>
      </c>
      <c r="Y46" s="24">
        <f t="shared" si="172"/>
        <v>11324.93</v>
      </c>
      <c r="Z46" s="14">
        <f t="shared" si="172"/>
        <v>11324.93</v>
      </c>
      <c r="AA46" s="46"/>
    </row>
    <row r="47" spans="1:27" s="47" customFormat="1" x14ac:dyDescent="0.25">
      <c r="A47" s="8" t="s">
        <v>74</v>
      </c>
      <c r="B47" s="11" t="s">
        <v>37</v>
      </c>
      <c r="C47" s="20">
        <v>0</v>
      </c>
      <c r="D47" s="25">
        <v>0</v>
      </c>
      <c r="E47" s="25">
        <v>0</v>
      </c>
      <c r="F47" s="23">
        <f t="shared" ref="F47" si="173">G47-E47</f>
        <v>1747.88</v>
      </c>
      <c r="G47" s="25">
        <v>1747.88</v>
      </c>
      <c r="H47" s="23">
        <f t="shared" si="49"/>
        <v>2627</v>
      </c>
      <c r="I47" s="25">
        <v>4374.88</v>
      </c>
      <c r="J47" s="23">
        <f t="shared" si="36"/>
        <v>950.05000000000018</v>
      </c>
      <c r="K47" s="25">
        <v>5324.93</v>
      </c>
      <c r="L47" s="26">
        <f t="shared" si="20"/>
        <v>0</v>
      </c>
      <c r="M47" s="25">
        <v>5324.93</v>
      </c>
      <c r="N47" s="26">
        <f t="shared" si="20"/>
        <v>0</v>
      </c>
      <c r="O47" s="25">
        <v>5324.93</v>
      </c>
      <c r="P47" s="26">
        <f t="shared" ref="P47" si="174">Q47-O47</f>
        <v>0</v>
      </c>
      <c r="Q47" s="25">
        <v>5324.93</v>
      </c>
      <c r="R47" s="26">
        <f t="shared" ref="R47" si="175">S47-Q47</f>
        <v>6000</v>
      </c>
      <c r="S47" s="25">
        <v>11324.93</v>
      </c>
      <c r="T47" s="26">
        <f t="shared" ref="T47:V47" si="176">U47-S47</f>
        <v>0</v>
      </c>
      <c r="U47" s="25">
        <v>11324.93</v>
      </c>
      <c r="V47" s="26">
        <f t="shared" si="176"/>
        <v>0</v>
      </c>
      <c r="W47" s="25">
        <v>11324.93</v>
      </c>
      <c r="X47" s="26">
        <f t="shared" ref="X47" si="177">Y47-W47</f>
        <v>0</v>
      </c>
      <c r="Y47" s="25">
        <v>11324.93</v>
      </c>
      <c r="Z47" s="36">
        <f>D47+F47+H47+J47+L47+N47+P47+R47+T47+V47+X47</f>
        <v>11324.93</v>
      </c>
      <c r="AA47" s="33"/>
    </row>
    <row r="48" spans="1:27" s="48" customFormat="1" ht="12.75" x14ac:dyDescent="0.2">
      <c r="A48" s="16" t="s">
        <v>75</v>
      </c>
      <c r="B48" s="17" t="s">
        <v>38</v>
      </c>
      <c r="C48" s="14">
        <f>C49</f>
        <v>2250</v>
      </c>
      <c r="D48" s="24">
        <f t="shared" ref="D48:Z48" si="178">D49</f>
        <v>0</v>
      </c>
      <c r="E48" s="24">
        <f t="shared" si="178"/>
        <v>2250</v>
      </c>
      <c r="F48" s="24">
        <f t="shared" si="178"/>
        <v>0</v>
      </c>
      <c r="G48" s="24">
        <f t="shared" si="178"/>
        <v>2250</v>
      </c>
      <c r="H48" s="24">
        <f t="shared" si="178"/>
        <v>0</v>
      </c>
      <c r="I48" s="24">
        <f t="shared" si="178"/>
        <v>2250</v>
      </c>
      <c r="J48" s="24">
        <f t="shared" si="178"/>
        <v>0</v>
      </c>
      <c r="K48" s="24">
        <f t="shared" si="178"/>
        <v>2250</v>
      </c>
      <c r="L48" s="24">
        <f t="shared" si="178"/>
        <v>0</v>
      </c>
      <c r="M48" s="24">
        <f t="shared" si="178"/>
        <v>2250</v>
      </c>
      <c r="N48" s="24">
        <f t="shared" si="178"/>
        <v>0</v>
      </c>
      <c r="O48" s="24">
        <f t="shared" si="178"/>
        <v>2250</v>
      </c>
      <c r="P48" s="24">
        <f t="shared" si="178"/>
        <v>0</v>
      </c>
      <c r="Q48" s="24">
        <f t="shared" si="178"/>
        <v>2250</v>
      </c>
      <c r="R48" s="24">
        <f t="shared" si="178"/>
        <v>0</v>
      </c>
      <c r="S48" s="24">
        <f t="shared" si="178"/>
        <v>2250</v>
      </c>
      <c r="T48" s="24">
        <f t="shared" si="178"/>
        <v>0</v>
      </c>
      <c r="U48" s="24">
        <f t="shared" si="178"/>
        <v>2250</v>
      </c>
      <c r="V48" s="24">
        <f t="shared" si="178"/>
        <v>0</v>
      </c>
      <c r="W48" s="24">
        <f t="shared" si="178"/>
        <v>2250</v>
      </c>
      <c r="X48" s="24">
        <f t="shared" si="178"/>
        <v>680</v>
      </c>
      <c r="Y48" s="24">
        <f t="shared" si="178"/>
        <v>2930</v>
      </c>
      <c r="Z48" s="14">
        <f t="shared" si="178"/>
        <v>680</v>
      </c>
      <c r="AA48" s="46"/>
    </row>
    <row r="49" spans="1:27" s="47" customFormat="1" x14ac:dyDescent="0.25">
      <c r="A49" s="8" t="s">
        <v>76</v>
      </c>
      <c r="B49" s="11" t="s">
        <v>39</v>
      </c>
      <c r="C49" s="20">
        <v>2250</v>
      </c>
      <c r="D49" s="25">
        <v>0</v>
      </c>
      <c r="E49" s="25">
        <f>C49+D49</f>
        <v>2250</v>
      </c>
      <c r="F49" s="25">
        <v>0</v>
      </c>
      <c r="G49" s="25">
        <v>2250</v>
      </c>
      <c r="H49" s="25">
        <v>0</v>
      </c>
      <c r="I49" s="25">
        <v>2250</v>
      </c>
      <c r="J49" s="23">
        <f t="shared" si="36"/>
        <v>0</v>
      </c>
      <c r="K49" s="25">
        <v>2250</v>
      </c>
      <c r="L49" s="26">
        <f t="shared" si="20"/>
        <v>0</v>
      </c>
      <c r="M49" s="25">
        <v>2250</v>
      </c>
      <c r="N49" s="26">
        <f t="shared" si="20"/>
        <v>0</v>
      </c>
      <c r="O49" s="25">
        <v>2250</v>
      </c>
      <c r="P49" s="26">
        <f t="shared" ref="P49" si="179">Q49-O49</f>
        <v>0</v>
      </c>
      <c r="Q49" s="25">
        <v>2250</v>
      </c>
      <c r="R49" s="26">
        <f t="shared" ref="R49" si="180">S49-Q49</f>
        <v>0</v>
      </c>
      <c r="S49" s="25">
        <v>2250</v>
      </c>
      <c r="T49" s="26">
        <f t="shared" ref="T49:V49" si="181">U49-S49</f>
        <v>0</v>
      </c>
      <c r="U49" s="25">
        <v>2250</v>
      </c>
      <c r="V49" s="26">
        <f t="shared" si="181"/>
        <v>0</v>
      </c>
      <c r="W49" s="25">
        <v>2250</v>
      </c>
      <c r="X49" s="26">
        <f t="shared" ref="X49" si="182">Y49-W49</f>
        <v>680</v>
      </c>
      <c r="Y49" s="25">
        <v>2930</v>
      </c>
      <c r="Z49" s="36">
        <f>D49+F49+H49+J49+L49+N49+P49+R49+T49+V49+X49</f>
        <v>680</v>
      </c>
      <c r="AA49" s="33"/>
    </row>
    <row r="50" spans="1:27" s="47" customFormat="1" ht="25.5" x14ac:dyDescent="0.2">
      <c r="A50" s="34" t="s">
        <v>87</v>
      </c>
      <c r="B50" s="35" t="s">
        <v>89</v>
      </c>
      <c r="C50" s="39">
        <f>C51</f>
        <v>205</v>
      </c>
      <c r="D50" s="39">
        <f t="shared" ref="D50:X52" si="183">D51</f>
        <v>0</v>
      </c>
      <c r="E50" s="39">
        <f>C50+D50</f>
        <v>205</v>
      </c>
      <c r="F50" s="39">
        <f t="shared" si="183"/>
        <v>0</v>
      </c>
      <c r="G50" s="39">
        <f t="shared" ref="G50:G52" si="184">E50+F50</f>
        <v>205</v>
      </c>
      <c r="H50" s="39">
        <f t="shared" si="183"/>
        <v>0</v>
      </c>
      <c r="I50" s="39">
        <f t="shared" ref="I50:I52" si="185">G50+H50</f>
        <v>205</v>
      </c>
      <c r="J50" s="39">
        <f t="shared" si="183"/>
        <v>0</v>
      </c>
      <c r="K50" s="39">
        <f t="shared" ref="K50" si="186">I50+J50</f>
        <v>205</v>
      </c>
      <c r="L50" s="39">
        <f t="shared" si="183"/>
        <v>0</v>
      </c>
      <c r="M50" s="39">
        <f t="shared" ref="M50:M52" si="187">K50+L50</f>
        <v>205</v>
      </c>
      <c r="N50" s="39">
        <f t="shared" si="183"/>
        <v>0</v>
      </c>
      <c r="O50" s="39">
        <f t="shared" ref="O50" si="188">M50+N50</f>
        <v>205</v>
      </c>
      <c r="P50" s="39">
        <f t="shared" si="183"/>
        <v>0</v>
      </c>
      <c r="Q50" s="39">
        <f t="shared" ref="Q50" si="189">O50+P50</f>
        <v>205</v>
      </c>
      <c r="R50" s="39">
        <f t="shared" si="183"/>
        <v>0</v>
      </c>
      <c r="S50" s="39">
        <f t="shared" ref="S50" si="190">Q50+R50</f>
        <v>205</v>
      </c>
      <c r="T50" s="39">
        <f t="shared" si="183"/>
        <v>0</v>
      </c>
      <c r="U50" s="39">
        <f t="shared" ref="U50" si="191">S50+T50</f>
        <v>205</v>
      </c>
      <c r="V50" s="39">
        <f t="shared" si="183"/>
        <v>-35.5</v>
      </c>
      <c r="W50" s="39">
        <f t="shared" ref="W50" si="192">U50+V50</f>
        <v>169.5</v>
      </c>
      <c r="X50" s="39">
        <f t="shared" si="183"/>
        <v>-12.659999999999997</v>
      </c>
      <c r="Y50" s="39">
        <f t="shared" ref="Y50" si="193">W50+X50</f>
        <v>156.84</v>
      </c>
      <c r="Z50" s="39">
        <f t="shared" ref="Z50" si="194">Z51</f>
        <v>-48.16</v>
      </c>
      <c r="AA50" s="46"/>
    </row>
    <row r="51" spans="1:27" s="47" customFormat="1" ht="26.25" x14ac:dyDescent="0.25">
      <c r="A51" s="45" t="s">
        <v>88</v>
      </c>
      <c r="B51" s="44" t="s">
        <v>90</v>
      </c>
      <c r="C51" s="49">
        <v>205</v>
      </c>
      <c r="D51" s="49">
        <v>0</v>
      </c>
      <c r="E51" s="49">
        <v>205</v>
      </c>
      <c r="F51" s="49">
        <v>0</v>
      </c>
      <c r="G51" s="49">
        <v>205</v>
      </c>
      <c r="H51" s="23">
        <f t="shared" ref="H51" si="195">I51-G51</f>
        <v>0</v>
      </c>
      <c r="I51" s="49">
        <v>205</v>
      </c>
      <c r="J51" s="23">
        <f t="shared" si="36"/>
        <v>0</v>
      </c>
      <c r="K51" s="49">
        <v>205</v>
      </c>
      <c r="L51" s="26">
        <f t="shared" si="20"/>
        <v>0</v>
      </c>
      <c r="M51" s="49">
        <v>205</v>
      </c>
      <c r="N51" s="26">
        <f t="shared" si="20"/>
        <v>0</v>
      </c>
      <c r="O51" s="49">
        <v>205</v>
      </c>
      <c r="P51" s="26">
        <f t="shared" ref="P51" si="196">Q51-O51</f>
        <v>0</v>
      </c>
      <c r="Q51" s="49">
        <v>205</v>
      </c>
      <c r="R51" s="26">
        <f t="shared" ref="R51" si="197">S51-Q51</f>
        <v>0</v>
      </c>
      <c r="S51" s="49">
        <v>205</v>
      </c>
      <c r="T51" s="26">
        <f t="shared" ref="T51:V51" si="198">U51-S51</f>
        <v>0</v>
      </c>
      <c r="U51" s="49">
        <v>205</v>
      </c>
      <c r="V51" s="26">
        <f t="shared" si="198"/>
        <v>-35.5</v>
      </c>
      <c r="W51" s="49">
        <v>169.5</v>
      </c>
      <c r="X51" s="26">
        <f t="shared" ref="X51" si="199">Y51-W51</f>
        <v>-12.659999999999997</v>
      </c>
      <c r="Y51" s="49">
        <v>156.84</v>
      </c>
      <c r="Z51" s="36">
        <f>D51+F51+H51+J51+L51+N51+P51+R51+T51+V51+X51</f>
        <v>-48.16</v>
      </c>
      <c r="AA51" s="33"/>
    </row>
    <row r="52" spans="1:27" s="51" customFormat="1" ht="51" x14ac:dyDescent="0.2">
      <c r="A52" s="41" t="s">
        <v>99</v>
      </c>
      <c r="B52" s="40" t="s">
        <v>100</v>
      </c>
      <c r="C52" s="39">
        <f>C53</f>
        <v>32117</v>
      </c>
      <c r="D52" s="39">
        <f>D53+D54</f>
        <v>248.1</v>
      </c>
      <c r="E52" s="39">
        <f>C52+D52</f>
        <v>32365.1</v>
      </c>
      <c r="F52" s="39">
        <f t="shared" si="183"/>
        <v>0</v>
      </c>
      <c r="G52" s="39">
        <f t="shared" si="184"/>
        <v>32365.1</v>
      </c>
      <c r="H52" s="39">
        <f t="shared" si="183"/>
        <v>0</v>
      </c>
      <c r="I52" s="39">
        <f t="shared" si="185"/>
        <v>32365.1</v>
      </c>
      <c r="J52" s="39">
        <f>K52-I52</f>
        <v>119.34000000000015</v>
      </c>
      <c r="K52" s="39">
        <f>K53+K54</f>
        <v>32484.44</v>
      </c>
      <c r="L52" s="39">
        <f t="shared" si="183"/>
        <v>0</v>
      </c>
      <c r="M52" s="39">
        <f t="shared" si="187"/>
        <v>32484.44</v>
      </c>
      <c r="N52" s="39">
        <f>N53+N54</f>
        <v>625.40000000000009</v>
      </c>
      <c r="O52" s="39">
        <f t="shared" ref="O52" si="200">M52+N52</f>
        <v>33109.839999999997</v>
      </c>
      <c r="P52" s="39">
        <f>P53+P54</f>
        <v>0</v>
      </c>
      <c r="Q52" s="39">
        <f t="shared" ref="Q52" si="201">O52+P52</f>
        <v>33109.839999999997</v>
      </c>
      <c r="R52" s="39">
        <f>R53+R54</f>
        <v>699.9899999999999</v>
      </c>
      <c r="S52" s="39">
        <f t="shared" ref="S52" si="202">Q52+R52</f>
        <v>33809.829999999994</v>
      </c>
      <c r="T52" s="39">
        <f>T53+T54</f>
        <v>1258.5300000000002</v>
      </c>
      <c r="U52" s="39">
        <f t="shared" ref="U52" si="203">S52+T52</f>
        <v>35068.359999999993</v>
      </c>
      <c r="V52" s="39">
        <f>V53+V54</f>
        <v>2890.7499999999995</v>
      </c>
      <c r="W52" s="39">
        <f t="shared" ref="W52" si="204">U52+V52</f>
        <v>37959.109999999993</v>
      </c>
      <c r="X52" s="39">
        <f>X53+X54</f>
        <v>770.01000000000022</v>
      </c>
      <c r="Y52" s="39">
        <f t="shared" ref="Y52" si="205">W52+X52</f>
        <v>38729.119999999995</v>
      </c>
      <c r="Z52" s="39">
        <f>Z53+Z54</f>
        <v>6612.12</v>
      </c>
      <c r="AA52" s="50"/>
    </row>
    <row r="53" spans="1:27" s="51" customFormat="1" ht="38.25" x14ac:dyDescent="0.25">
      <c r="A53" s="42" t="s">
        <v>101</v>
      </c>
      <c r="B53" s="43" t="s">
        <v>102</v>
      </c>
      <c r="C53" s="49">
        <v>32117</v>
      </c>
      <c r="D53" s="22">
        <f t="shared" ref="D53:D54" si="206">E53-C53</f>
        <v>0</v>
      </c>
      <c r="E53" s="49">
        <v>32117</v>
      </c>
      <c r="F53" s="49">
        <v>0</v>
      </c>
      <c r="G53" s="49">
        <v>32117</v>
      </c>
      <c r="H53" s="23">
        <f t="shared" ref="H53:H54" si="207">I53-G53</f>
        <v>0</v>
      </c>
      <c r="I53" s="49">
        <v>32117</v>
      </c>
      <c r="J53" s="23">
        <f t="shared" si="36"/>
        <v>0</v>
      </c>
      <c r="K53" s="49">
        <v>32117</v>
      </c>
      <c r="L53" s="26">
        <f t="shared" si="20"/>
        <v>0</v>
      </c>
      <c r="M53" s="49">
        <v>32117</v>
      </c>
      <c r="N53" s="26">
        <f t="shared" si="20"/>
        <v>0</v>
      </c>
      <c r="O53" s="49">
        <v>32117</v>
      </c>
      <c r="P53" s="26">
        <f t="shared" ref="P53" si="208">Q53-O53</f>
        <v>0</v>
      </c>
      <c r="Q53" s="49">
        <v>32117</v>
      </c>
      <c r="R53" s="26">
        <f t="shared" ref="R53" si="209">S53-Q53</f>
        <v>0</v>
      </c>
      <c r="S53" s="49">
        <v>32117</v>
      </c>
      <c r="T53" s="26">
        <f t="shared" ref="T53:V53" si="210">U53-S53</f>
        <v>0</v>
      </c>
      <c r="U53" s="49">
        <v>32117</v>
      </c>
      <c r="V53" s="26">
        <f t="shared" si="210"/>
        <v>0</v>
      </c>
      <c r="W53" s="49">
        <v>32117</v>
      </c>
      <c r="X53" s="26">
        <f t="shared" ref="X53" si="211">Y53-W53</f>
        <v>0</v>
      </c>
      <c r="Y53" s="49">
        <v>32117</v>
      </c>
      <c r="Z53" s="36">
        <f t="shared" ref="Z53:Z54" si="212">D53+F53+H53+J53+L53+N53+P53+R53+T53+V53+X53</f>
        <v>0</v>
      </c>
      <c r="AA53" s="33"/>
    </row>
    <row r="54" spans="1:27" s="51" customFormat="1" ht="51.75" x14ac:dyDescent="0.25">
      <c r="A54" s="45">
        <v>1403</v>
      </c>
      <c r="B54" s="44" t="s">
        <v>103</v>
      </c>
      <c r="C54" s="52">
        <v>0</v>
      </c>
      <c r="D54" s="53">
        <f t="shared" si="206"/>
        <v>248.1</v>
      </c>
      <c r="E54" s="52">
        <v>248.1</v>
      </c>
      <c r="F54" s="52">
        <v>0</v>
      </c>
      <c r="G54" s="52">
        <v>248.1</v>
      </c>
      <c r="H54" s="54">
        <f t="shared" si="207"/>
        <v>0</v>
      </c>
      <c r="I54" s="52">
        <v>248.1</v>
      </c>
      <c r="J54" s="54">
        <f t="shared" si="36"/>
        <v>119.34</v>
      </c>
      <c r="K54" s="52">
        <v>367.44</v>
      </c>
      <c r="L54" s="54">
        <f t="shared" si="20"/>
        <v>0</v>
      </c>
      <c r="M54" s="52">
        <v>367.44</v>
      </c>
      <c r="N54" s="54">
        <f t="shared" si="20"/>
        <v>625.40000000000009</v>
      </c>
      <c r="O54" s="52">
        <v>992.84</v>
      </c>
      <c r="P54" s="54">
        <f t="shared" ref="P54" si="213">Q54-O54</f>
        <v>0</v>
      </c>
      <c r="Q54" s="52">
        <v>992.84</v>
      </c>
      <c r="R54" s="54">
        <f t="shared" ref="R54" si="214">S54-Q54</f>
        <v>699.9899999999999</v>
      </c>
      <c r="S54" s="52">
        <v>1692.83</v>
      </c>
      <c r="T54" s="54">
        <f t="shared" ref="T54:V54" si="215">U54-S54</f>
        <v>1258.5300000000002</v>
      </c>
      <c r="U54" s="52">
        <v>2951.36</v>
      </c>
      <c r="V54" s="54">
        <f t="shared" si="215"/>
        <v>2890.7499999999995</v>
      </c>
      <c r="W54" s="52">
        <v>5842.11</v>
      </c>
      <c r="X54" s="54">
        <f t="shared" ref="X54" si="216">Y54-W54</f>
        <v>770.01000000000022</v>
      </c>
      <c r="Y54" s="52">
        <v>6612.12</v>
      </c>
      <c r="Z54" s="55">
        <f t="shared" si="212"/>
        <v>6612.12</v>
      </c>
      <c r="AA54" s="33"/>
    </row>
    <row r="55" spans="1:27" s="47" customFormat="1" ht="12.75" x14ac:dyDescent="0.2"/>
  </sheetData>
  <mergeCells count="1">
    <mergeCell ref="B1:K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2023-05-29T01:35:35Z</dcterms:modified>
</cp:coreProperties>
</file>