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KiskenevaLA\Desktop\"/>
    </mc:Choice>
  </mc:AlternateContent>
  <bookViews>
    <workbookView xWindow="0" yWindow="0" windowWidth="19200" windowHeight="11595"/>
  </bookViews>
  <sheets>
    <sheet name="Приложение 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8" i="1" l="1"/>
  <c r="E87" i="1"/>
  <c r="G87" i="1" s="1"/>
  <c r="D87" i="1"/>
  <c r="C87" i="1"/>
  <c r="C89" i="1" s="1"/>
  <c r="C91" i="1" s="1"/>
  <c r="G86" i="1"/>
  <c r="F86" i="1"/>
  <c r="G85" i="1"/>
  <c r="F85" i="1"/>
  <c r="G84" i="1"/>
  <c r="F84" i="1"/>
  <c r="G83" i="1"/>
  <c r="G82" i="1"/>
  <c r="F82" i="1"/>
  <c r="G81" i="1"/>
  <c r="F81" i="1"/>
  <c r="F80" i="1"/>
  <c r="G79" i="1"/>
  <c r="F79" i="1"/>
  <c r="F78" i="1"/>
  <c r="G77" i="1"/>
  <c r="F77" i="1"/>
  <c r="G76" i="1"/>
  <c r="F76" i="1"/>
  <c r="G75" i="1"/>
  <c r="F75" i="1"/>
  <c r="G74" i="1"/>
  <c r="F74" i="1"/>
  <c r="G73" i="1"/>
  <c r="F73" i="1"/>
  <c r="G72" i="1"/>
  <c r="F72" i="1"/>
  <c r="G71" i="1"/>
  <c r="F71" i="1"/>
  <c r="G70" i="1"/>
  <c r="G69" i="1"/>
  <c r="F69" i="1"/>
  <c r="F68" i="1"/>
  <c r="E68" i="1"/>
  <c r="G68" i="1" s="1"/>
  <c r="D68" i="1"/>
  <c r="D67" i="1" s="1"/>
  <c r="C68" i="1"/>
  <c r="E67" i="1"/>
  <c r="F67" i="1" s="1"/>
  <c r="C67" i="1"/>
  <c r="G66" i="1"/>
  <c r="G65" i="1"/>
  <c r="G64" i="1"/>
  <c r="G63" i="1"/>
  <c r="G62" i="1"/>
  <c r="G61" i="1"/>
  <c r="G60" i="1"/>
  <c r="G59" i="1"/>
  <c r="G58" i="1"/>
  <c r="G57" i="1"/>
  <c r="G56" i="1"/>
  <c r="G55" i="1"/>
  <c r="D54" i="1"/>
  <c r="G54" i="1" s="1"/>
  <c r="E53" i="1"/>
  <c r="C53" i="1"/>
  <c r="G52" i="1"/>
  <c r="G51" i="1"/>
  <c r="D51" i="1"/>
  <c r="G50" i="1"/>
  <c r="E49" i="1"/>
  <c r="C49" i="1"/>
  <c r="G48" i="1"/>
  <c r="G47" i="1"/>
  <c r="F47" i="1"/>
  <c r="E46" i="1"/>
  <c r="G46" i="1" s="1"/>
  <c r="D46" i="1"/>
  <c r="C46" i="1"/>
  <c r="G43" i="1"/>
  <c r="F43" i="1"/>
  <c r="G42" i="1"/>
  <c r="F42" i="1"/>
  <c r="G41" i="1"/>
  <c r="F41" i="1"/>
  <c r="E39" i="1"/>
  <c r="E37" i="1" s="1"/>
  <c r="D39" i="1"/>
  <c r="C39" i="1"/>
  <c r="C37" i="1" s="1"/>
  <c r="G38" i="1"/>
  <c r="F38" i="1"/>
  <c r="D37" i="1"/>
  <c r="G36" i="1"/>
  <c r="F36" i="1"/>
  <c r="G35" i="1"/>
  <c r="F35" i="1"/>
  <c r="E34" i="1"/>
  <c r="G34" i="1" s="1"/>
  <c r="D34" i="1"/>
  <c r="C34" i="1"/>
  <c r="G33" i="1"/>
  <c r="F33" i="1"/>
  <c r="G32" i="1"/>
  <c r="F32" i="1"/>
  <c r="G31" i="1"/>
  <c r="F31" i="1"/>
  <c r="G30" i="1"/>
  <c r="F30" i="1"/>
  <c r="F29" i="1"/>
  <c r="E29" i="1"/>
  <c r="G29" i="1" s="1"/>
  <c r="D29" i="1"/>
  <c r="D28" i="1" s="1"/>
  <c r="D44" i="1" s="1"/>
  <c r="C29" i="1"/>
  <c r="E28" i="1"/>
  <c r="C28" i="1"/>
  <c r="C44" i="1" s="1"/>
  <c r="F26" i="1"/>
  <c r="G25" i="1"/>
  <c r="F25" i="1"/>
  <c r="E22" i="1"/>
  <c r="D22" i="1"/>
  <c r="G21" i="1"/>
  <c r="F21" i="1"/>
  <c r="G20" i="1"/>
  <c r="F20" i="1"/>
  <c r="G19" i="1"/>
  <c r="F19" i="1"/>
  <c r="F18" i="1"/>
  <c r="E18" i="1"/>
  <c r="G18" i="1" s="1"/>
  <c r="D18" i="1"/>
  <c r="C18" i="1"/>
  <c r="G17" i="1"/>
  <c r="F17" i="1"/>
  <c r="G16" i="1"/>
  <c r="F16" i="1"/>
  <c r="G15" i="1"/>
  <c r="F15" i="1"/>
  <c r="G14" i="1"/>
  <c r="F14" i="1"/>
  <c r="E13" i="1"/>
  <c r="F13" i="1" s="1"/>
  <c r="D13" i="1"/>
  <c r="C13" i="1"/>
  <c r="G12" i="1"/>
  <c r="F12" i="1"/>
  <c r="F11" i="1"/>
  <c r="E11" i="1"/>
  <c r="E27" i="1" s="1"/>
  <c r="D11" i="1"/>
  <c r="D27" i="1" s="1"/>
  <c r="C11" i="1"/>
  <c r="C27" i="1" s="1"/>
  <c r="G27" i="1" l="1"/>
  <c r="F27" i="1"/>
  <c r="E44" i="1"/>
  <c r="D45" i="1"/>
  <c r="G13" i="1"/>
  <c r="G28" i="1"/>
  <c r="G67" i="1"/>
  <c r="G11" i="1"/>
  <c r="F28" i="1"/>
  <c r="F34" i="1"/>
  <c r="F46" i="1"/>
  <c r="D53" i="1"/>
  <c r="D49" i="1" s="1"/>
  <c r="D89" i="1" s="1"/>
  <c r="D91" i="1" s="1"/>
  <c r="D92" i="1" s="1"/>
  <c r="E89" i="1"/>
  <c r="G53" i="1" l="1"/>
  <c r="G89" i="1"/>
  <c r="E91" i="1"/>
  <c r="F89" i="1"/>
  <c r="E45" i="1"/>
  <c r="G44" i="1"/>
  <c r="F44" i="1"/>
  <c r="G49" i="1"/>
  <c r="G45" i="1" l="1"/>
  <c r="F45" i="1"/>
  <c r="F91" i="1"/>
  <c r="E92" i="1"/>
  <c r="G91" i="1"/>
  <c r="G92" i="1" l="1"/>
  <c r="F92" i="1"/>
</calcChain>
</file>

<file path=xl/sharedStrings.xml><?xml version="1.0" encoding="utf-8"?>
<sst xmlns="http://schemas.openxmlformats.org/spreadsheetml/2006/main" count="178" uniqueCount="158">
  <si>
    <t xml:space="preserve">                                              Приложение 1                                                 к отчету об исполнении бюджета Пожарского муниципального района                        за   2019 год</t>
  </si>
  <si>
    <t>Исполнение бюджета Пожарского муниципального района</t>
  </si>
  <si>
    <t>Код по БК</t>
  </si>
  <si>
    <t>Наименование источника</t>
  </si>
  <si>
    <t xml:space="preserve"> План по состоянию на 01.01.2019      НПА  Думы ПМР от 21.12.2018          № 179-НПА</t>
  </si>
  <si>
    <t>уточненный план                на 2019 год,   тыс. руб.</t>
  </si>
  <si>
    <t xml:space="preserve">исполнение        за 2019 год,               тыс. руб. </t>
  </si>
  <si>
    <t xml:space="preserve">% исполнения первоначального плана  </t>
  </si>
  <si>
    <t xml:space="preserve">% исполнения уточненного плана </t>
  </si>
  <si>
    <t>182  1 01 00000 00 0000 000</t>
  </si>
  <si>
    <t>Налоги на прибыль, доходы</t>
  </si>
  <si>
    <t>182  1 01 02000  01 0000 110</t>
  </si>
  <si>
    <t xml:space="preserve">Налог на доходы физических лиц  </t>
  </si>
  <si>
    <t>100  1 03 00000 00 0000 000</t>
  </si>
  <si>
    <t>Налоги на товары (работы, услуги), реализуемые на территории Российской Федерации</t>
  </si>
  <si>
    <t>100 1 03 02230 01 0000 110</t>
  </si>
  <si>
    <t>Доходы от уплаты акцизов на дизельное топливо, подлежащее распределению между бюджетами субъектов РФ и  местными бюджетами с учетом установленных дифференцированных нормативов отчислений в местные бюджеты</t>
  </si>
  <si>
    <t>100 1 03 02240 01 0000 110</t>
  </si>
  <si>
    <t>Доходы от уплаты акцизов на моторные масла для дизельных и (или) карбюраторных (инжекторных) двигателей, подлежащее распределению между бюджетами субъектов РФ и  местными бюджетами с учетом установленных дифференцированных нормативов отчислений в местные бюджеты</t>
  </si>
  <si>
    <t>100 1 03 02250 01 0000 110</t>
  </si>
  <si>
    <t>Доходы от уплаты акцизов на автомобильный бензин, подлежащее распределению между бюджетами субъектов РФ и  местными бюджетами с учетом установленных дифференцированных нормативов отчислений в местные бюджеты</t>
  </si>
  <si>
    <t>100 1 03 02260 01 0000 110</t>
  </si>
  <si>
    <t>Доходы от уплаты акцизов на прямогонный бензин, подлежащее распределению между бюджетами субъектов РФ и  местными бюджетами с учетом установленных дифференцированных нормативов отчислений в местные бюджеты</t>
  </si>
  <si>
    <t>182  1 05 00000 00 0000 000</t>
  </si>
  <si>
    <t>Налоги на совокупный доход</t>
  </si>
  <si>
    <t>182  1 05 02000 02 0000 110</t>
  </si>
  <si>
    <t>Единый налог на вмененный доход для отдельных видов деятельности</t>
  </si>
  <si>
    <t>182  1 05 03000 01 0000 110</t>
  </si>
  <si>
    <t>Единый сельскохозяйственный налог</t>
  </si>
  <si>
    <t>182 1 05 04000 02 0000 110</t>
  </si>
  <si>
    <t>Налог, взимаемый в связи с применением патентной системы налогообложения</t>
  </si>
  <si>
    <t>182 1 06 00000 00 0000 110</t>
  </si>
  <si>
    <t>Налоги на имущество</t>
  </si>
  <si>
    <t>182 1 06 01000 00 0000 110</t>
  </si>
  <si>
    <t>Налог на имущество физических лиц</t>
  </si>
  <si>
    <t>182 1 06 06000 00 0000 110</t>
  </si>
  <si>
    <t>Земельный налог</t>
  </si>
  <si>
    <t xml:space="preserve">182  1 08 03010 01 0000 110      </t>
  </si>
  <si>
    <t>Государственная пошлина</t>
  </si>
  <si>
    <t>182 1 09 00000 00 0000 000</t>
  </si>
  <si>
    <t>Задолженнось и перерасчеты по отмененны налогам, сборам и иным обязательным платежам</t>
  </si>
  <si>
    <t>Всего налоговые  доходы</t>
  </si>
  <si>
    <t>966  1 11 00000 00 0000 000</t>
  </si>
  <si>
    <t>Доходы от использования имущества, находящегося в государственной и муниципальной собственности</t>
  </si>
  <si>
    <t xml:space="preserve">000 1 11 05010 00 0000 120        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</si>
  <si>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</si>
  <si>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966 1 11 05013 05 0000 120        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</si>
  <si>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</si>
  <si>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818 1 11 05013 13 0000 120  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</si>
  <si>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 городских поселений, а также средства от продажи права на заключение договоров аренды указанных земельных участков</t>
  </si>
  <si>
    <t>966 1 11 05075 05 0000 120</t>
  </si>
  <si>
    <t>Доходы от сдачи в аренду имущества, составляющего казну муниципальных районов (за исключением земельных участков)</t>
  </si>
  <si>
    <t>966  1 11 07015 05 0000 120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</si>
  <si>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</si>
  <si>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048 1 12 00000 00 0000 000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</si>
  <si>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</si>
  <si>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</si>
  <si>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</si>
  <si>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197 1 13 02999 05 0000 130</t>
  </si>
  <si>
    <t>Прочие доходы от компенсации затрат бюджетов муниципальных районов</t>
  </si>
  <si>
    <t>966 1 14 00000 00 0000 000</t>
  </si>
  <si>
    <t>Доходы от продажи материальных и нематериальных активов</t>
  </si>
  <si>
    <t>в 4,5 р.</t>
  </si>
  <si>
    <t>в 2,8 р.</t>
  </si>
  <si>
    <t xml:space="preserve">966 1 14 02053 05 0000 410 </t>
  </si>
  <si>
    <t>Доходы от реализации иного имущества, находящегося в собственности муниципальных районов(за исключением имущества муниципальных автономных учреждений, а также имущества муниципальных унитарных предприятий, в том числе казенных), в части реализации основных средств</t>
  </si>
  <si>
    <t xml:space="preserve">000 1 14 06010 00 0000 430 </t>
  </si>
  <si>
    <t>Доходы от продажи земельных участков, находящихся в государственной и муниципальной собственности</t>
  </si>
  <si>
    <t>в 10,5 р.</t>
  </si>
  <si>
    <t>в 4,1 р.</t>
  </si>
  <si>
    <t xml:space="preserve">966 1 14 06013 05 0000 430 </t>
  </si>
  <si>
    <t>Доходы от продажи земельных участков, государственная собственность на которые не разграничена и которые расположены  в границах  сельских поселений и межселенных территорий муниципальных районов</t>
  </si>
  <si>
    <t>в 13,4 р.</t>
  </si>
  <si>
    <t>в 4,3 р.</t>
  </si>
  <si>
    <t xml:space="preserve">818 1 14 06013 13 0000 430 </t>
  </si>
  <si>
    <t xml:space="preserve">Доходы от продажи земельных участков, государственая собственность на которые не разграничена и которые расположены в границах городских поселений </t>
  </si>
  <si>
    <t>188 1 16 90050 05 0000 140</t>
  </si>
  <si>
    <t>Штрафы, санкции, возмещение ущерба</t>
  </si>
  <si>
    <t>000 1 17 00000 00 0000 000</t>
  </si>
  <si>
    <t>Прочие неналоговые доходы бюджетов муниципальных районов</t>
  </si>
  <si>
    <t>Всего  неналоговые доходы</t>
  </si>
  <si>
    <t>000 1 00 00000 00 0000 000</t>
  </si>
  <si>
    <t>Всего налоговые и неналоговые доходы</t>
  </si>
  <si>
    <t>000 2 02 10000 00 0000 150</t>
  </si>
  <si>
    <t>Дотации бюджетам бюджетной системы Российской Федерации</t>
  </si>
  <si>
    <t>997 2 02 15001 05 0000 150</t>
  </si>
  <si>
    <t xml:space="preserve">Дотации бюджетам муниципальных районов на выравнивание  бюджетной обеспеченности </t>
  </si>
  <si>
    <t>997 202 15002 05 0000 150</t>
  </si>
  <si>
    <t>Дотации бюджетам муниципальных районов на поддержку мер по обеспечению сбалансированности бюджетов</t>
  </si>
  <si>
    <t xml:space="preserve"> в 10,8 р.</t>
  </si>
  <si>
    <t>000 2 02 20000 00 0000 151</t>
  </si>
  <si>
    <t>Субсидии бюджетам субъектов РФ и муниципальных образований</t>
  </si>
  <si>
    <t>197 2 02 25228 05 0000 150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</si>
  <si>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</si>
  <si>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197 2 02 25515 05 000150</t>
  </si>
  <si>
    <t>Субсидии на поддержку экономического и социального развития коренных малочисленных народов Севера, Сибири и Дальнего Востока</t>
  </si>
  <si>
    <t>497 2 02 25519 05 000150</t>
  </si>
  <si>
    <t>Субсидия бюджетам муниципальных районов на поддержку отрасли культуры</t>
  </si>
  <si>
    <t>000 2 02 29999 05 0000 151</t>
  </si>
  <si>
    <t>Прочие субсидии бюджетам муниципальных районов:</t>
  </si>
  <si>
    <t>397 2 02 29999 05 0000 150</t>
  </si>
  <si>
    <t>Субсидии на строительство, реконструкцию и приобретение зданий муниципальных общеобразовательных организаций</t>
  </si>
  <si>
    <t>Субсидии на капитальный ремонт зданий муниципальных общеобразовательных учреждений</t>
  </si>
  <si>
    <t>197 2 02 29999 05 0000 150</t>
  </si>
  <si>
    <t xml:space="preserve">Субсидии на мероприятия по энергосбережению и повышению энергетической эффективности систем коммунальной инфраструктуры </t>
  </si>
  <si>
    <t>Субсидии на приобретение ледозаливочной техники</t>
  </si>
  <si>
    <t>497 2 02 29999 05 0000 150</t>
  </si>
  <si>
    <t>Субсидии на комплектование книжных фондов и обеспечение информационно-техническим оборудованием библиотек</t>
  </si>
  <si>
    <t>Субсидии на развитие спортивной инфраструктуры, находящейся в муниципальной собственности (установка плоскостного спортивного сооружения)</t>
  </si>
  <si>
    <t>Субсидии на развитие спортивной инфраструктуры, находящейся в муниципальной собственности (установка хоккейной коробки)</t>
  </si>
  <si>
    <t>Субсидии на обеспечение граждан твердым топливом (дровами)</t>
  </si>
  <si>
    <t xml:space="preserve">Субсидии на капитальный ремонт и ремонт автомобильных дорог общего пользования населенных пунктов за счет  дорожного фонда Приморского края </t>
  </si>
  <si>
    <t>Субсидии на капитальный ремонт зданий и благоустройство территорий муниципальных образовательных организаций, оказывающих услуги дошкольного образования, на 2019 год</t>
  </si>
  <si>
    <t>Субсидии на проектирование и (или) строительство, реконструкцию, модернизацию и капитальный ремонт объектов водопроводного-канализационного хозяйства на 2019 год</t>
  </si>
  <si>
    <t>Субсидии на обеспечение спортивным инвентарем, спортивным оборудованием и спортивными транспортными средствами муниципальных учреждений спортивной направленности</t>
  </si>
  <si>
    <t>Субсидии на ликвидацию чрезвычайных ситуаций природного и техногенного характера для проведения аварийно-спасательных работ</t>
  </si>
  <si>
    <t>000 2 02 30000 00 0000 151</t>
  </si>
  <si>
    <t>Субвенции бюджетам субъектов РФ и муниципальных образований</t>
  </si>
  <si>
    <t>000 2 02 30024 05 0000 151</t>
  </si>
  <si>
    <t>Субвенции бюджетам муниципальных районов  на выполнение передаваемых полномочий субъектов РФ:</t>
  </si>
  <si>
    <t>397 2 02 30024 05 0000 151</t>
  </si>
  <si>
    <t>Субвенции на реализацию дошкольного, общего и дополнительного образования в муниципальных общеобразовательных учреждениях по основным общеобразовательным  программам</t>
  </si>
  <si>
    <t>397 2 02 300024 05 0000 150</t>
  </si>
  <si>
    <t xml:space="preserve">Субвенции на обеспечение мер социальной поддержки педагогическим работникам муниципальных образовательных организаций Приморского края </t>
  </si>
  <si>
    <t>Субвенции на обеспечение бесплатным питанием, обучающихся  в  муниципальных образовательных организациях Приморского края</t>
  </si>
  <si>
    <t>Субвенции на получение общедоступного и бесплатного дошкольного образования в муниципальных дошкольных образовательных  организациях</t>
  </si>
  <si>
    <t>Субвенции  на организацию и обеспечение оздоровления и отдыха детей(за исключением организации отдыха детей в каникулярное  время)</t>
  </si>
  <si>
    <t>197 2 02 30024 05 0000 151</t>
  </si>
  <si>
    <t>Субвенции на создание и обеспечение деятельности комиссий по делам несовершеннолнтних и защите их прав</t>
  </si>
  <si>
    <t>Субвенции на реализацию отдельных государственных полномочий по созданию административных комиссий</t>
  </si>
  <si>
    <t xml:space="preserve"> Субвенции на осуществление отдельных государственных полномочий по расчету и предоставлению дотаций на выравнивание бюджетной обеспеченности поселений, входящих в состав муниципальных районов</t>
  </si>
  <si>
    <t>Субвенции на осуществление  отдельных государственных полномочий по государственному управлению охраной труда</t>
  </si>
  <si>
    <t>Субвенции на  регистрацию и учет граждан, имеющих право на получение жилищных субсидий в связи с переселением из районов Крайнего Севера и приравненных к ним местностей</t>
  </si>
  <si>
    <t xml:space="preserve">Субвенции на  реализацию государственных полномочий по организации проведения мероприятий по предупреждению и ликвидации болезней животных, их лечению, защите населения от болезней, общих для человека и животных  </t>
  </si>
  <si>
    <t>197 202 30024 05 0000 150</t>
  </si>
  <si>
    <t>Субвенции на установление регулируемых тарифов на регулярные перевозки пассажиров и багажа автомобильным и наземным электрическим общественным транспортом по муниципальным маршрутам в границах муниципального образования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</si>
  <si>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</si>
  <si>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197 202 30029 05 0000 151</t>
  </si>
  <si>
    <t>Субвенции бюджетам муниципальных районов на  компенсацию части  платы, взимаемой с родителей (законных представителей)  за присмотр и уход за  детьми, посещающими образовательные организации, реализующие образовательные программы дошкольного образования</t>
  </si>
  <si>
    <t>197 2 02 35082 05 0000 150</t>
  </si>
  <si>
    <t>197 2 02 35118 05 0000 151</t>
  </si>
  <si>
    <t>Субвенции бюджетам муниципальных районов  на осуществление  первичного воинского учета на территориях, где отсутствуют военные комиссариаты</t>
  </si>
  <si>
    <t>197 202 35120 05 0000 151</t>
  </si>
  <si>
    <t xml:space="preserve">Субвенции бюджетам муниципальных районов на осуществление полномочий  по составлению  (изменению) списков кандидатов в присяжные заседатели федеральных судов общей юрисдикции  Российской Федерации                </t>
  </si>
  <si>
    <t>197 2 02 35930 05 0000 151</t>
  </si>
  <si>
    <t>Субвенции бюджетам муниципальных районов на государственную регистрацию актов гражданского состояния</t>
  </si>
  <si>
    <t>000 2 02 04000 00 0000 151</t>
  </si>
  <si>
    <t>Иные межбюджетные трансферты, из них:</t>
  </si>
  <si>
    <t xml:space="preserve">000 2 02 40014 05 0000 151        </t>
  </si>
  <si>
    <t>Межбюджетные трансферты, передаваемые бюджетам муниципальных районов из бюджетов поселений на осуществление части полномочий по  решению вопросов местного значения  в соответствии с заключенными соглашениями</t>
  </si>
  <si>
    <t>000 2 02 00000 00 0000 000</t>
  </si>
  <si>
    <t>Безвозмездные поступления от других бюджетов бюджетной системы Российской Федерации</t>
  </si>
  <si>
    <t>197 207 05020 05 0000 180</t>
  </si>
  <si>
    <t>Прочие безвозмездные поступления в бюджеты муниципальных районов</t>
  </si>
  <si>
    <t xml:space="preserve">000 2 00 00000 00 0000 000                 </t>
  </si>
  <si>
    <t>Всего безвозмездные поступления</t>
  </si>
  <si>
    <t>ДОХОДЫ  ВСЕГО</t>
  </si>
  <si>
    <t>по доходам за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</si>
</sst>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0.000"/>
    <numFmt numFmtId="166" formatCode="0.000"/>
  </numFmts>
  <fonts count="9" x14ac:knownFonts="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Arial"/>
      <family val="2"/>
      <charset val="204"/>
    </font>
    <font>
      <i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 applyAlignment="1">
      <alignment horizontal="left" vertical="distributed" wrapText="1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4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5" fillId="0" borderId="1" xfId="0" applyFont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7" fillId="0" borderId="0" xfId="0" applyFont="1"/>
    <xf numFmtId="4" fontId="6" fillId="2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4" fontId="6" fillId="0" borderId="0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top" wrapText="1"/>
    </xf>
    <xf numFmtId="165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/>
    </xf>
    <xf numFmtId="4" fontId="6" fillId="0" borderId="3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166" fontId="6" fillId="0" borderId="3" xfId="0" applyNumberFormat="1" applyFont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165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top" wrapText="1"/>
    </xf>
    <xf numFmtId="165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justify"/>
    </xf>
    <xf numFmtId="0" fontId="0" fillId="0" borderId="0" xfId="0" applyBorder="1"/>
    <xf numFmtId="0" fontId="5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right" vertical="top" wrapText="1"/>
    </xf>
    <xf numFmtId="0" fontId="0" fillId="0" borderId="0" xfId="0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1"/>
  <sheetViews>
    <sheetView tabSelected="1" workbookViewId="0">
      <selection activeCell="A8" sqref="A8"/>
    </sheetView>
  </sheetViews>
  <sheetFormatPr defaultRowHeight="12.75" x14ac:dyDescent="0.2"/>
  <cols>
    <col min="1" max="1" width="21.7109375" customWidth="1"/>
    <col min="2" max="2" width="28" customWidth="1"/>
    <col min="3" max="3" width="12" customWidth="1"/>
    <col min="4" max="4" width="11" customWidth="1"/>
    <col min="5" max="5" width="10.7109375" customWidth="1"/>
    <col min="6" max="6" width="7.5703125" customWidth="1"/>
    <col min="7" max="7" width="8.5703125" customWidth="1"/>
    <col min="8" max="8" width="10" customWidth="1"/>
  </cols>
  <sheetData>
    <row r="1" spans="1:7" x14ac:dyDescent="0.2">
      <c r="D1" s="63" t="s">
        <v>0</v>
      </c>
      <c r="E1" s="64"/>
      <c r="F1" s="64"/>
      <c r="G1" s="64"/>
    </row>
    <row r="2" spans="1:7" ht="13.5" customHeight="1" x14ac:dyDescent="0.2">
      <c r="D2" s="64"/>
      <c r="E2" s="64"/>
      <c r="F2" s="64"/>
      <c r="G2" s="64"/>
    </row>
    <row r="3" spans="1:7" ht="11.25" customHeight="1" x14ac:dyDescent="0.2">
      <c r="D3" s="64"/>
      <c r="E3" s="64"/>
      <c r="F3" s="64"/>
      <c r="G3" s="64"/>
    </row>
    <row r="4" spans="1:7" ht="17.25" customHeight="1" x14ac:dyDescent="0.2">
      <c r="D4" s="64"/>
      <c r="E4" s="64"/>
      <c r="F4" s="64"/>
      <c r="G4" s="64"/>
    </row>
    <row r="5" spans="1:7" ht="12.75" customHeight="1" x14ac:dyDescent="0.2">
      <c r="E5" s="1"/>
      <c r="F5" s="1"/>
      <c r="G5" s="1"/>
    </row>
    <row r="6" spans="1:7" ht="15" customHeight="1" x14ac:dyDescent="0.25">
      <c r="A6" s="65" t="s">
        <v>1</v>
      </c>
      <c r="B6" s="65"/>
      <c r="C6" s="65"/>
      <c r="D6" s="65"/>
      <c r="E6" s="65"/>
      <c r="F6" s="65"/>
      <c r="G6" s="65"/>
    </row>
    <row r="7" spans="1:7" ht="15.75" customHeight="1" x14ac:dyDescent="0.25">
      <c r="A7" s="65" t="s">
        <v>157</v>
      </c>
      <c r="B7" s="65"/>
      <c r="C7" s="65"/>
      <c r="D7" s="65"/>
      <c r="E7" s="65"/>
      <c r="F7" s="65"/>
      <c r="G7" s="65"/>
    </row>
    <row r="8" spans="1:7" ht="15.75" customHeight="1" x14ac:dyDescent="0.25">
      <c r="A8" s="2"/>
      <c r="B8" s="2"/>
      <c r="C8" s="2"/>
      <c r="D8" s="2"/>
      <c r="E8" s="2"/>
      <c r="F8" s="2"/>
      <c r="G8" s="2"/>
    </row>
    <row r="9" spans="1:7" ht="12" customHeight="1" x14ac:dyDescent="0.2">
      <c r="A9" s="66" t="s">
        <v>2</v>
      </c>
      <c r="B9" s="66" t="s">
        <v>3</v>
      </c>
      <c r="C9" s="62" t="s">
        <v>4</v>
      </c>
      <c r="D9" s="67" t="s">
        <v>5</v>
      </c>
      <c r="E9" s="62" t="s">
        <v>6</v>
      </c>
      <c r="F9" s="62" t="s">
        <v>7</v>
      </c>
      <c r="G9" s="62" t="s">
        <v>8</v>
      </c>
    </row>
    <row r="10" spans="1:7" ht="67.5" customHeight="1" x14ac:dyDescent="0.2">
      <c r="A10" s="66"/>
      <c r="B10" s="66"/>
      <c r="C10" s="62"/>
      <c r="D10" s="68"/>
      <c r="E10" s="62"/>
      <c r="F10" s="62"/>
      <c r="G10" s="62"/>
    </row>
    <row r="11" spans="1:7" ht="13.5" customHeight="1" x14ac:dyDescent="0.2">
      <c r="A11" s="3" t="s">
        <v>9</v>
      </c>
      <c r="B11" s="4" t="s">
        <v>10</v>
      </c>
      <c r="C11" s="5">
        <f>C12</f>
        <v>187035</v>
      </c>
      <c r="D11" s="5">
        <f>D12</f>
        <v>195889</v>
      </c>
      <c r="E11" s="5">
        <f>E12</f>
        <v>204676.48000000001</v>
      </c>
      <c r="F11" s="6">
        <f t="shared" ref="F11:F21" si="0">E11/C11*100</f>
        <v>109.4321811425669</v>
      </c>
      <c r="G11" s="7">
        <f t="shared" ref="G11:G21" si="1">E11/D11*100</f>
        <v>104.48594867501492</v>
      </c>
    </row>
    <row r="12" spans="1:7" s="13" customFormat="1" ht="13.5" customHeight="1" x14ac:dyDescent="0.2">
      <c r="A12" s="8" t="s">
        <v>11</v>
      </c>
      <c r="B12" s="9" t="s">
        <v>12</v>
      </c>
      <c r="C12" s="10">
        <v>187035</v>
      </c>
      <c r="D12" s="10">
        <v>195889</v>
      </c>
      <c r="E12" s="11">
        <v>204676.48000000001</v>
      </c>
      <c r="F12" s="12">
        <f t="shared" si="0"/>
        <v>109.4321811425669</v>
      </c>
      <c r="G12" s="12">
        <f>E12/D12*100</f>
        <v>104.48594867501492</v>
      </c>
    </row>
    <row r="13" spans="1:7" s="13" customFormat="1" ht="31.5" customHeight="1" x14ac:dyDescent="0.2">
      <c r="A13" s="3" t="s">
        <v>13</v>
      </c>
      <c r="B13" s="14" t="s">
        <v>14</v>
      </c>
      <c r="C13" s="15">
        <f>C14+C15+C16+C17</f>
        <v>7237</v>
      </c>
      <c r="D13" s="15">
        <f>D14+D15+D16+D17</f>
        <v>9131</v>
      </c>
      <c r="E13" s="15">
        <f>E14+E15+E16+E17</f>
        <v>9093.35</v>
      </c>
      <c r="F13" s="16">
        <f t="shared" si="0"/>
        <v>125.65082216388006</v>
      </c>
      <c r="G13" s="7">
        <f t="shared" si="1"/>
        <v>99.587668382433463</v>
      </c>
    </row>
    <row r="14" spans="1:7" s="13" customFormat="1" ht="78.75" x14ac:dyDescent="0.2">
      <c r="A14" s="8" t="s">
        <v>15</v>
      </c>
      <c r="B14" s="9" t="s">
        <v>16</v>
      </c>
      <c r="C14" s="10">
        <v>2699</v>
      </c>
      <c r="D14" s="10">
        <v>4171</v>
      </c>
      <c r="E14" s="11">
        <v>4139.1400000000003</v>
      </c>
      <c r="F14" s="12">
        <f t="shared" si="0"/>
        <v>153.35828084475733</v>
      </c>
      <c r="G14" s="12">
        <f t="shared" si="1"/>
        <v>99.236154399424606</v>
      </c>
    </row>
    <row r="15" spans="1:7" s="13" customFormat="1" ht="78" customHeight="1" x14ac:dyDescent="0.2">
      <c r="A15" s="8" t="s">
        <v>17</v>
      </c>
      <c r="B15" s="9" t="s">
        <v>18</v>
      </c>
      <c r="C15" s="10">
        <v>21</v>
      </c>
      <c r="D15" s="10">
        <v>22</v>
      </c>
      <c r="E15" s="11">
        <v>30.42</v>
      </c>
      <c r="F15" s="12">
        <f t="shared" si="0"/>
        <v>144.85714285714286</v>
      </c>
      <c r="G15" s="12">
        <f t="shared" si="1"/>
        <v>138.27272727272728</v>
      </c>
    </row>
    <row r="16" spans="1:7" s="13" customFormat="1" ht="66" customHeight="1" x14ac:dyDescent="0.2">
      <c r="A16" s="8" t="s">
        <v>19</v>
      </c>
      <c r="B16" s="9" t="s">
        <v>20</v>
      </c>
      <c r="C16" s="10">
        <v>4934</v>
      </c>
      <c r="D16" s="10">
        <v>5587</v>
      </c>
      <c r="E16" s="11">
        <v>5529.91</v>
      </c>
      <c r="F16" s="12">
        <f t="shared" si="0"/>
        <v>112.07762464531821</v>
      </c>
      <c r="G16" s="12">
        <f t="shared" si="1"/>
        <v>98.978163594057634</v>
      </c>
    </row>
    <row r="17" spans="1:7" s="13" customFormat="1" ht="67.5" customHeight="1" x14ac:dyDescent="0.2">
      <c r="A17" s="8" t="s">
        <v>21</v>
      </c>
      <c r="B17" s="9" t="s">
        <v>22</v>
      </c>
      <c r="C17" s="10">
        <v>-417</v>
      </c>
      <c r="D17" s="10">
        <v>-649</v>
      </c>
      <c r="E17" s="11">
        <v>-606.12</v>
      </c>
      <c r="F17" s="12">
        <f t="shared" si="0"/>
        <v>145.35251798561151</v>
      </c>
      <c r="G17" s="12">
        <f t="shared" si="1"/>
        <v>93.39291217257319</v>
      </c>
    </row>
    <row r="18" spans="1:7" ht="16.5" customHeight="1" x14ac:dyDescent="0.2">
      <c r="A18" s="3" t="s">
        <v>23</v>
      </c>
      <c r="B18" s="4" t="s">
        <v>24</v>
      </c>
      <c r="C18" s="5">
        <f>C19+C20+C21</f>
        <v>17295</v>
      </c>
      <c r="D18" s="5">
        <f>D19+D20+D21</f>
        <v>17295</v>
      </c>
      <c r="E18" s="5">
        <f>E19+E20+E21</f>
        <v>17077.740000000002</v>
      </c>
      <c r="F18" s="6">
        <f t="shared" si="0"/>
        <v>98.743798785776249</v>
      </c>
      <c r="G18" s="7">
        <f>E18/D18*100</f>
        <v>98.743798785776249</v>
      </c>
    </row>
    <row r="19" spans="1:7" ht="21" customHeight="1" x14ac:dyDescent="0.2">
      <c r="A19" s="8" t="s">
        <v>25</v>
      </c>
      <c r="B19" s="9" t="s">
        <v>26</v>
      </c>
      <c r="C19" s="10">
        <v>16665</v>
      </c>
      <c r="D19" s="10">
        <v>16665</v>
      </c>
      <c r="E19" s="11">
        <v>16455.900000000001</v>
      </c>
      <c r="F19" s="12">
        <f t="shared" si="0"/>
        <v>98.74527452745275</v>
      </c>
      <c r="G19" s="12">
        <f t="shared" si="1"/>
        <v>98.74527452745275</v>
      </c>
    </row>
    <row r="20" spans="1:7" ht="13.5" customHeight="1" x14ac:dyDescent="0.2">
      <c r="A20" s="8" t="s">
        <v>27</v>
      </c>
      <c r="B20" s="9" t="s">
        <v>28</v>
      </c>
      <c r="C20" s="10">
        <v>300</v>
      </c>
      <c r="D20" s="10">
        <v>300</v>
      </c>
      <c r="E20" s="11">
        <v>387.41</v>
      </c>
      <c r="F20" s="12">
        <f t="shared" si="0"/>
        <v>129.13666666666668</v>
      </c>
      <c r="G20" s="12">
        <f t="shared" si="1"/>
        <v>129.13666666666668</v>
      </c>
    </row>
    <row r="21" spans="1:7" ht="21" customHeight="1" x14ac:dyDescent="0.2">
      <c r="A21" s="8" t="s">
        <v>29</v>
      </c>
      <c r="B21" s="9" t="s">
        <v>30</v>
      </c>
      <c r="C21" s="10">
        <v>330</v>
      </c>
      <c r="D21" s="10">
        <v>330</v>
      </c>
      <c r="E21" s="11">
        <v>234.43</v>
      </c>
      <c r="F21" s="12">
        <f t="shared" si="0"/>
        <v>71.039393939393946</v>
      </c>
      <c r="G21" s="12">
        <f t="shared" si="1"/>
        <v>71.039393939393946</v>
      </c>
    </row>
    <row r="22" spans="1:7" x14ac:dyDescent="0.2">
      <c r="A22" s="8" t="s">
        <v>31</v>
      </c>
      <c r="B22" s="14" t="s">
        <v>32</v>
      </c>
      <c r="C22" s="5">
        <v>0</v>
      </c>
      <c r="D22" s="15">
        <f>D23+D24</f>
        <v>0</v>
      </c>
      <c r="E22" s="17">
        <f>E23+E24</f>
        <v>-2.2799999999999998</v>
      </c>
      <c r="F22" s="17"/>
      <c r="G22" s="7"/>
    </row>
    <row r="23" spans="1:7" ht="12.75" customHeight="1" x14ac:dyDescent="0.2">
      <c r="A23" s="8" t="s">
        <v>33</v>
      </c>
      <c r="B23" s="9" t="s">
        <v>34</v>
      </c>
      <c r="C23" s="5">
        <v>0</v>
      </c>
      <c r="D23" s="10">
        <v>0</v>
      </c>
      <c r="E23" s="11">
        <v>-3.8</v>
      </c>
      <c r="F23" s="11"/>
      <c r="G23" s="7"/>
    </row>
    <row r="24" spans="1:7" ht="12" customHeight="1" x14ac:dyDescent="0.2">
      <c r="A24" s="8" t="s">
        <v>35</v>
      </c>
      <c r="B24" s="9" t="s">
        <v>36</v>
      </c>
      <c r="C24" s="5">
        <v>0</v>
      </c>
      <c r="D24" s="10">
        <v>0</v>
      </c>
      <c r="E24" s="11">
        <v>1.52</v>
      </c>
      <c r="F24" s="11"/>
      <c r="G24" s="12"/>
    </row>
    <row r="25" spans="1:7" s="18" customFormat="1" ht="15" customHeight="1" x14ac:dyDescent="0.2">
      <c r="A25" s="3" t="s">
        <v>37</v>
      </c>
      <c r="B25" s="4" t="s">
        <v>38</v>
      </c>
      <c r="C25" s="5">
        <v>3600</v>
      </c>
      <c r="D25" s="5">
        <v>4200</v>
      </c>
      <c r="E25" s="17">
        <v>4538.78</v>
      </c>
      <c r="F25" s="7">
        <f t="shared" ref="F25:F36" si="2">E25/C25*100</f>
        <v>126.07722222222222</v>
      </c>
      <c r="G25" s="7">
        <f>E25/D25*100</f>
        <v>108.06619047619046</v>
      </c>
    </row>
    <row r="26" spans="1:7" s="18" customFormat="1" ht="31.5" hidden="1" customHeight="1" x14ac:dyDescent="0.2">
      <c r="A26" s="3" t="s">
        <v>39</v>
      </c>
      <c r="B26" s="4" t="s">
        <v>40</v>
      </c>
      <c r="C26" s="10"/>
      <c r="D26" s="5"/>
      <c r="E26" s="17"/>
      <c r="F26" s="7" t="e">
        <f t="shared" si="2"/>
        <v>#DIV/0!</v>
      </c>
      <c r="G26" s="7"/>
    </row>
    <row r="27" spans="1:7" s="18" customFormat="1" ht="12" customHeight="1" x14ac:dyDescent="0.2">
      <c r="A27" s="3"/>
      <c r="B27" s="4" t="s">
        <v>41</v>
      </c>
      <c r="C27" s="15">
        <f>C11+C13+C18+C22+C25</f>
        <v>215167</v>
      </c>
      <c r="D27" s="5">
        <f>D11+D13+D18+D22+D25+D26</f>
        <v>226515</v>
      </c>
      <c r="E27" s="5">
        <f>E11+E13+E18+E22+E25+E26</f>
        <v>235384.07</v>
      </c>
      <c r="F27" s="7">
        <f t="shared" si="2"/>
        <v>109.39599009141736</v>
      </c>
      <c r="G27" s="7">
        <f>E27/D27*100</f>
        <v>103.91544489327418</v>
      </c>
    </row>
    <row r="28" spans="1:7" ht="32.25" customHeight="1" x14ac:dyDescent="0.2">
      <c r="A28" s="3" t="s">
        <v>42</v>
      </c>
      <c r="B28" s="4" t="s">
        <v>43</v>
      </c>
      <c r="C28" s="5">
        <f>C29+C32+C33</f>
        <v>15375</v>
      </c>
      <c r="D28" s="5">
        <f>D29+D33+D32</f>
        <v>16291</v>
      </c>
      <c r="E28" s="5">
        <f>E29+E33+E32</f>
        <v>16528.400000000001</v>
      </c>
      <c r="F28" s="6">
        <f t="shared" si="2"/>
        <v>107.50178861788619</v>
      </c>
      <c r="G28" s="7">
        <f t="shared" ref="G28:G63" si="3">E28/D28*100</f>
        <v>101.45724633233075</v>
      </c>
    </row>
    <row r="29" spans="1:7" ht="67.5" customHeight="1" x14ac:dyDescent="0.2">
      <c r="A29" s="8" t="s">
        <v>44</v>
      </c>
      <c r="B29" s="9" t="s">
        <v>45</v>
      </c>
      <c r="C29" s="19">
        <f>C30+C31</f>
        <v>10755</v>
      </c>
      <c r="D29" s="19">
        <f>D30+D31</f>
        <v>12055</v>
      </c>
      <c r="E29" s="10">
        <f>E30+E31</f>
        <v>12456.64</v>
      </c>
      <c r="F29" s="20">
        <f t="shared" si="2"/>
        <v>115.82185030218501</v>
      </c>
      <c r="G29" s="12">
        <f t="shared" si="3"/>
        <v>103.33172957279137</v>
      </c>
    </row>
    <row r="30" spans="1:7" ht="89.25" customHeight="1" x14ac:dyDescent="0.2">
      <c r="A30" s="8" t="s">
        <v>46</v>
      </c>
      <c r="B30" s="9" t="s">
        <v>47</v>
      </c>
      <c r="C30" s="10">
        <v>6455</v>
      </c>
      <c r="D30" s="10">
        <v>5755</v>
      </c>
      <c r="E30" s="10">
        <v>6033.53</v>
      </c>
      <c r="F30" s="20">
        <f t="shared" si="2"/>
        <v>93.47064291247095</v>
      </c>
      <c r="G30" s="12">
        <f t="shared" si="3"/>
        <v>104.83979148566462</v>
      </c>
    </row>
    <row r="31" spans="1:7" ht="78.75" customHeight="1" x14ac:dyDescent="0.2">
      <c r="A31" s="8" t="s">
        <v>48</v>
      </c>
      <c r="B31" s="9" t="s">
        <v>49</v>
      </c>
      <c r="C31" s="10">
        <v>4300</v>
      </c>
      <c r="D31" s="10">
        <v>6300</v>
      </c>
      <c r="E31" s="10">
        <v>6423.11</v>
      </c>
      <c r="F31" s="20">
        <f t="shared" si="2"/>
        <v>149.37465116279068</v>
      </c>
      <c r="G31" s="12">
        <f t="shared" si="3"/>
        <v>101.95412698412699</v>
      </c>
    </row>
    <row r="32" spans="1:7" ht="33.75" customHeight="1" x14ac:dyDescent="0.2">
      <c r="A32" s="8" t="s">
        <v>50</v>
      </c>
      <c r="B32" s="9" t="s">
        <v>51</v>
      </c>
      <c r="C32" s="10">
        <v>3970</v>
      </c>
      <c r="D32" s="10">
        <v>3970</v>
      </c>
      <c r="E32" s="10">
        <v>3805.76</v>
      </c>
      <c r="F32" s="20">
        <f t="shared" si="2"/>
        <v>95.862972292191444</v>
      </c>
      <c r="G32" s="12">
        <f t="shared" si="3"/>
        <v>95.862972292191444</v>
      </c>
    </row>
    <row r="33" spans="1:11" ht="55.5" customHeight="1" x14ac:dyDescent="0.2">
      <c r="A33" s="8" t="s">
        <v>52</v>
      </c>
      <c r="B33" s="9" t="s">
        <v>53</v>
      </c>
      <c r="C33" s="10">
        <v>650</v>
      </c>
      <c r="D33" s="10">
        <v>266</v>
      </c>
      <c r="E33" s="10">
        <v>266</v>
      </c>
      <c r="F33" s="20">
        <f t="shared" si="2"/>
        <v>40.92307692307692</v>
      </c>
      <c r="G33" s="12">
        <f t="shared" si="3"/>
        <v>100</v>
      </c>
    </row>
    <row r="34" spans="1:11" ht="21" customHeight="1" x14ac:dyDescent="0.2">
      <c r="A34" s="3" t="s">
        <v>54</v>
      </c>
      <c r="B34" s="4" t="s">
        <v>55</v>
      </c>
      <c r="C34" s="5">
        <f>C35</f>
        <v>16170</v>
      </c>
      <c r="D34" s="5">
        <f>D35</f>
        <v>18950</v>
      </c>
      <c r="E34" s="5">
        <f>E35</f>
        <v>18819.75</v>
      </c>
      <c r="F34" s="6">
        <f t="shared" si="2"/>
        <v>116.38682745825604</v>
      </c>
      <c r="G34" s="7">
        <f t="shared" si="3"/>
        <v>99.312664907651708</v>
      </c>
    </row>
    <row r="35" spans="1:11" ht="24" customHeight="1" x14ac:dyDescent="0.2">
      <c r="A35" s="8" t="s">
        <v>56</v>
      </c>
      <c r="B35" s="9" t="s">
        <v>57</v>
      </c>
      <c r="C35" s="10">
        <v>16170</v>
      </c>
      <c r="D35" s="10">
        <v>18950</v>
      </c>
      <c r="E35" s="10">
        <v>18819.75</v>
      </c>
      <c r="F35" s="20">
        <f t="shared" si="2"/>
        <v>116.38682745825604</v>
      </c>
      <c r="G35" s="12">
        <f t="shared" si="3"/>
        <v>99.312664907651708</v>
      </c>
    </row>
    <row r="36" spans="1:11" ht="34.5" customHeight="1" x14ac:dyDescent="0.2">
      <c r="A36" s="21" t="s">
        <v>58</v>
      </c>
      <c r="B36" s="14" t="s">
        <v>59</v>
      </c>
      <c r="C36" s="15">
        <v>7821</v>
      </c>
      <c r="D36" s="15">
        <v>7821</v>
      </c>
      <c r="E36" s="15">
        <v>5732.32</v>
      </c>
      <c r="F36" s="16">
        <f t="shared" si="2"/>
        <v>73.293952180028128</v>
      </c>
      <c r="G36" s="7">
        <f t="shared" si="3"/>
        <v>73.293952180028128</v>
      </c>
    </row>
    <row r="37" spans="1:11" ht="21.75" customHeight="1" x14ac:dyDescent="0.2">
      <c r="A37" s="3" t="s">
        <v>60</v>
      </c>
      <c r="B37" s="4" t="s">
        <v>61</v>
      </c>
      <c r="C37" s="5">
        <f>C38+C39</f>
        <v>724</v>
      </c>
      <c r="D37" s="5">
        <f>D39+D38</f>
        <v>1154</v>
      </c>
      <c r="E37" s="5">
        <f>E39+E38</f>
        <v>3257.09</v>
      </c>
      <c r="F37" s="5" t="s">
        <v>62</v>
      </c>
      <c r="G37" s="7" t="s">
        <v>63</v>
      </c>
    </row>
    <row r="38" spans="1:11" ht="78" customHeight="1" x14ac:dyDescent="0.2">
      <c r="A38" s="22" t="s">
        <v>64</v>
      </c>
      <c r="B38" s="23" t="s">
        <v>65</v>
      </c>
      <c r="C38" s="19">
        <v>454</v>
      </c>
      <c r="D38" s="19">
        <v>454</v>
      </c>
      <c r="E38" s="11">
        <v>409.9</v>
      </c>
      <c r="F38" s="12">
        <f>E38/C38*100</f>
        <v>90.28634361233479</v>
      </c>
      <c r="G38" s="12">
        <f t="shared" si="3"/>
        <v>90.28634361233479</v>
      </c>
    </row>
    <row r="39" spans="1:11" s="18" customFormat="1" ht="44.25" customHeight="1" x14ac:dyDescent="0.2">
      <c r="A39" s="8" t="s">
        <v>66</v>
      </c>
      <c r="B39" s="9" t="s">
        <v>67</v>
      </c>
      <c r="C39" s="10">
        <f>C40+C41</f>
        <v>270</v>
      </c>
      <c r="D39" s="10">
        <f>D40+D41</f>
        <v>700</v>
      </c>
      <c r="E39" s="10">
        <f>E40+E41</f>
        <v>2847.19</v>
      </c>
      <c r="F39" s="20" t="s">
        <v>68</v>
      </c>
      <c r="G39" s="12" t="s">
        <v>69</v>
      </c>
    </row>
    <row r="40" spans="1:11" s="18" customFormat="1" ht="78.75" x14ac:dyDescent="0.2">
      <c r="A40" s="8" t="s">
        <v>70</v>
      </c>
      <c r="B40" s="24" t="s">
        <v>71</v>
      </c>
      <c r="C40" s="10">
        <v>200</v>
      </c>
      <c r="D40" s="10">
        <v>620</v>
      </c>
      <c r="E40" s="10">
        <v>2690.56</v>
      </c>
      <c r="F40" s="20" t="s">
        <v>72</v>
      </c>
      <c r="G40" s="12" t="s">
        <v>73</v>
      </c>
      <c r="H40" s="25"/>
      <c r="I40" s="26"/>
      <c r="J40" s="27"/>
      <c r="K40" s="27"/>
    </row>
    <row r="41" spans="1:11" s="18" customFormat="1" ht="48.75" customHeight="1" x14ac:dyDescent="0.2">
      <c r="A41" s="8" t="s">
        <v>74</v>
      </c>
      <c r="B41" s="9" t="s">
        <v>75</v>
      </c>
      <c r="C41" s="10">
        <v>70</v>
      </c>
      <c r="D41" s="10">
        <v>80</v>
      </c>
      <c r="E41" s="10">
        <v>156.63</v>
      </c>
      <c r="F41" s="20">
        <f t="shared" ref="F41:F47" si="4">E41/C41*100</f>
        <v>223.75714285714287</v>
      </c>
      <c r="G41" s="12">
        <f t="shared" si="3"/>
        <v>195.78749999999999</v>
      </c>
    </row>
    <row r="42" spans="1:11" ht="24" customHeight="1" x14ac:dyDescent="0.2">
      <c r="A42" s="3" t="s">
        <v>76</v>
      </c>
      <c r="B42" s="4" t="s">
        <v>77</v>
      </c>
      <c r="C42" s="5">
        <v>800</v>
      </c>
      <c r="D42" s="5">
        <v>3900</v>
      </c>
      <c r="E42" s="5">
        <v>3864.67</v>
      </c>
      <c r="F42" s="6">
        <f t="shared" si="4"/>
        <v>483.08375000000001</v>
      </c>
      <c r="G42" s="7">
        <f t="shared" si="3"/>
        <v>99.09410256410257</v>
      </c>
    </row>
    <row r="43" spans="1:11" ht="22.5" customHeight="1" x14ac:dyDescent="0.2">
      <c r="A43" s="3" t="s">
        <v>78</v>
      </c>
      <c r="B43" s="4" t="s">
        <v>79</v>
      </c>
      <c r="C43" s="5">
        <v>521</v>
      </c>
      <c r="D43" s="5">
        <v>521</v>
      </c>
      <c r="E43" s="17">
        <v>547.38</v>
      </c>
      <c r="F43" s="7">
        <f t="shared" si="4"/>
        <v>105.06333973128599</v>
      </c>
      <c r="G43" s="7">
        <f t="shared" si="3"/>
        <v>105.06333973128599</v>
      </c>
    </row>
    <row r="44" spans="1:11" ht="13.5" customHeight="1" x14ac:dyDescent="0.2">
      <c r="A44" s="3"/>
      <c r="B44" s="14" t="s">
        <v>80</v>
      </c>
      <c r="C44" s="5">
        <f>C28+C34+C36+C37+C42+C43</f>
        <v>41411</v>
      </c>
      <c r="D44" s="5">
        <f>D28+D34+D36+D37+D42+D43</f>
        <v>48637</v>
      </c>
      <c r="E44" s="5">
        <f>E28+E34+E36+E37+E42+E43</f>
        <v>48749.609999999993</v>
      </c>
      <c r="F44" s="7">
        <f t="shared" si="4"/>
        <v>117.72140252589891</v>
      </c>
      <c r="G44" s="7">
        <f t="shared" si="3"/>
        <v>100.23153155005447</v>
      </c>
    </row>
    <row r="45" spans="1:11" ht="15" customHeight="1" x14ac:dyDescent="0.2">
      <c r="A45" s="21" t="s">
        <v>81</v>
      </c>
      <c r="B45" s="14" t="s">
        <v>82</v>
      </c>
      <c r="C45" s="28">
        <v>256578</v>
      </c>
      <c r="D45" s="15">
        <f>D44+D27</f>
        <v>275152</v>
      </c>
      <c r="E45" s="15">
        <f>E44+E27</f>
        <v>284133.68</v>
      </c>
      <c r="F45" s="7">
        <f t="shared" si="4"/>
        <v>110.73968929526303</v>
      </c>
      <c r="G45" s="7">
        <f t="shared" si="3"/>
        <v>103.26426120835028</v>
      </c>
    </row>
    <row r="46" spans="1:11" ht="24" customHeight="1" x14ac:dyDescent="0.2">
      <c r="A46" s="21" t="s">
        <v>83</v>
      </c>
      <c r="B46" s="4" t="s">
        <v>84</v>
      </c>
      <c r="C46" s="28">
        <f>C47+C48</f>
        <v>41442.542999999998</v>
      </c>
      <c r="D46" s="28">
        <f>D47+D48</f>
        <v>59122.542999999998</v>
      </c>
      <c r="E46" s="17">
        <f>E47+E48</f>
        <v>59122.54</v>
      </c>
      <c r="F46" s="7">
        <f t="shared" si="4"/>
        <v>142.66146746834528</v>
      </c>
      <c r="G46" s="7">
        <f t="shared" si="3"/>
        <v>99.999994925793374</v>
      </c>
    </row>
    <row r="47" spans="1:11" ht="22.5" customHeight="1" x14ac:dyDescent="0.2">
      <c r="A47" s="8" t="s">
        <v>85</v>
      </c>
      <c r="B47" s="9" t="s">
        <v>86</v>
      </c>
      <c r="C47" s="29">
        <v>39634.542999999998</v>
      </c>
      <c r="D47" s="29">
        <v>39634.542999999998</v>
      </c>
      <c r="E47" s="30">
        <v>39634.54</v>
      </c>
      <c r="F47" s="31">
        <f t="shared" si="4"/>
        <v>99.999992430844983</v>
      </c>
      <c r="G47" s="12">
        <f t="shared" si="3"/>
        <v>99.999992430844983</v>
      </c>
    </row>
    <row r="48" spans="1:11" ht="33" customHeight="1" x14ac:dyDescent="0.2">
      <c r="A48" s="9" t="s">
        <v>87</v>
      </c>
      <c r="B48" s="9" t="s">
        <v>88</v>
      </c>
      <c r="C48" s="29">
        <v>1808</v>
      </c>
      <c r="D48" s="29">
        <v>19488</v>
      </c>
      <c r="E48" s="30">
        <v>19488</v>
      </c>
      <c r="F48" s="31" t="s">
        <v>89</v>
      </c>
      <c r="G48" s="12">
        <f t="shared" si="3"/>
        <v>100</v>
      </c>
    </row>
    <row r="49" spans="1:7" ht="21" x14ac:dyDescent="0.2">
      <c r="A49" s="21" t="s">
        <v>90</v>
      </c>
      <c r="B49" s="32" t="s">
        <v>91</v>
      </c>
      <c r="C49" s="28">
        <f>C51+C53</f>
        <v>0</v>
      </c>
      <c r="D49" s="33">
        <f>D50+D51+D52+D53</f>
        <v>68523.348999999987</v>
      </c>
      <c r="E49" s="34">
        <f>E50+E51+E52+E53</f>
        <v>53311.409999999996</v>
      </c>
      <c r="F49" s="35"/>
      <c r="G49" s="7">
        <f t="shared" si="3"/>
        <v>77.80035678057709</v>
      </c>
    </row>
    <row r="50" spans="1:7" ht="56.25" x14ac:dyDescent="0.2">
      <c r="A50" s="36" t="s">
        <v>92</v>
      </c>
      <c r="B50" s="37" t="s">
        <v>93</v>
      </c>
      <c r="C50" s="29">
        <v>0</v>
      </c>
      <c r="D50" s="29">
        <v>3111.95</v>
      </c>
      <c r="E50" s="10">
        <v>3111.95</v>
      </c>
      <c r="F50" s="20"/>
      <c r="G50" s="12">
        <f t="shared" si="3"/>
        <v>100</v>
      </c>
    </row>
    <row r="51" spans="1:7" ht="56.25" x14ac:dyDescent="0.2">
      <c r="A51" s="8" t="s">
        <v>94</v>
      </c>
      <c r="B51" s="9" t="s">
        <v>95</v>
      </c>
      <c r="C51" s="29">
        <v>0</v>
      </c>
      <c r="D51" s="29">
        <f>629.545-157.386</f>
        <v>472.15899999999999</v>
      </c>
      <c r="E51" s="38">
        <v>472.16</v>
      </c>
      <c r="F51" s="39"/>
      <c r="G51" s="12">
        <f t="shared" si="3"/>
        <v>100.00021179306124</v>
      </c>
    </row>
    <row r="52" spans="1:7" ht="25.5" customHeight="1" x14ac:dyDescent="0.2">
      <c r="A52" s="8" t="s">
        <v>96</v>
      </c>
      <c r="B52" s="9" t="s">
        <v>97</v>
      </c>
      <c r="C52" s="29">
        <v>0</v>
      </c>
      <c r="D52" s="29">
        <v>88.384</v>
      </c>
      <c r="E52" s="30">
        <v>88.38</v>
      </c>
      <c r="F52" s="31"/>
      <c r="G52" s="12">
        <f t="shared" si="3"/>
        <v>99.995474293989858</v>
      </c>
    </row>
    <row r="53" spans="1:7" ht="22.5" x14ac:dyDescent="0.2">
      <c r="A53" s="8" t="s">
        <v>98</v>
      </c>
      <c r="B53" s="9" t="s">
        <v>99</v>
      </c>
      <c r="C53" s="29">
        <f>C64</f>
        <v>0</v>
      </c>
      <c r="D53" s="29">
        <f>D54+D55+D56+D57+D58+D59+D60+D61+D62+D63+D64+D65+D66</f>
        <v>64850.855999999992</v>
      </c>
      <c r="E53" s="10">
        <f>E54+E55+E56+E57+E58+E59+E60+E61+E62+E63+E64+E65+E66</f>
        <v>49638.92</v>
      </c>
      <c r="F53" s="20"/>
      <c r="G53" s="12">
        <f t="shared" si="3"/>
        <v>76.543199368100872</v>
      </c>
    </row>
    <row r="54" spans="1:7" ht="33.75" customHeight="1" x14ac:dyDescent="0.2">
      <c r="A54" s="8" t="s">
        <v>100</v>
      </c>
      <c r="B54" s="9" t="s">
        <v>101</v>
      </c>
      <c r="C54" s="29">
        <v>0</v>
      </c>
      <c r="D54" s="29">
        <f>4499.186+475.814</f>
        <v>4975</v>
      </c>
      <c r="E54" s="30">
        <v>0</v>
      </c>
      <c r="F54" s="31"/>
      <c r="G54" s="12">
        <f t="shared" si="3"/>
        <v>0</v>
      </c>
    </row>
    <row r="55" spans="1:7" ht="33.75" x14ac:dyDescent="0.2">
      <c r="A55" s="8" t="s">
        <v>100</v>
      </c>
      <c r="B55" s="9" t="s">
        <v>102</v>
      </c>
      <c r="C55" s="29">
        <v>0</v>
      </c>
      <c r="D55" s="29">
        <v>19699.45</v>
      </c>
      <c r="E55" s="30">
        <v>18682.189999999999</v>
      </c>
      <c r="F55" s="31"/>
      <c r="G55" s="12">
        <f t="shared" si="3"/>
        <v>94.83609948501099</v>
      </c>
    </row>
    <row r="56" spans="1:7" ht="56.25" x14ac:dyDescent="0.2">
      <c r="A56" s="8" t="s">
        <v>103</v>
      </c>
      <c r="B56" s="9" t="s">
        <v>104</v>
      </c>
      <c r="C56" s="29">
        <v>0</v>
      </c>
      <c r="D56" s="29">
        <v>4074.3960000000002</v>
      </c>
      <c r="E56" s="30">
        <v>4074.02</v>
      </c>
      <c r="F56" s="31"/>
      <c r="G56" s="12">
        <f t="shared" si="3"/>
        <v>99.990771638299265</v>
      </c>
    </row>
    <row r="57" spans="1:7" ht="22.5" x14ac:dyDescent="0.2">
      <c r="A57" s="8" t="s">
        <v>103</v>
      </c>
      <c r="B57" s="9" t="s">
        <v>105</v>
      </c>
      <c r="C57" s="29">
        <v>0</v>
      </c>
      <c r="D57" s="29">
        <v>2000</v>
      </c>
      <c r="E57" s="30">
        <v>1999.8</v>
      </c>
      <c r="F57" s="31"/>
      <c r="G57" s="12">
        <f t="shared" si="3"/>
        <v>99.99</v>
      </c>
    </row>
    <row r="58" spans="1:7" ht="45" x14ac:dyDescent="0.2">
      <c r="A58" s="8" t="s">
        <v>106</v>
      </c>
      <c r="B58" s="9" t="s">
        <v>107</v>
      </c>
      <c r="C58" s="29">
        <v>0</v>
      </c>
      <c r="D58" s="29">
        <v>146.096</v>
      </c>
      <c r="E58" s="30">
        <v>146.1</v>
      </c>
      <c r="F58" s="31"/>
      <c r="G58" s="12">
        <f t="shared" si="3"/>
        <v>100.00273792574745</v>
      </c>
    </row>
    <row r="59" spans="1:7" ht="45.75" customHeight="1" x14ac:dyDescent="0.2">
      <c r="A59" s="8" t="s">
        <v>100</v>
      </c>
      <c r="B59" s="9" t="s">
        <v>108</v>
      </c>
      <c r="C59" s="29">
        <v>0</v>
      </c>
      <c r="D59" s="29">
        <v>1744.55</v>
      </c>
      <c r="E59" s="30">
        <v>1744.55</v>
      </c>
      <c r="F59" s="31"/>
      <c r="G59" s="12">
        <f t="shared" si="3"/>
        <v>100</v>
      </c>
    </row>
    <row r="60" spans="1:7" ht="45" x14ac:dyDescent="0.2">
      <c r="A60" s="8" t="s">
        <v>103</v>
      </c>
      <c r="B60" s="9" t="s">
        <v>109</v>
      </c>
      <c r="C60" s="29">
        <v>0</v>
      </c>
      <c r="D60" s="29">
        <v>2425.5</v>
      </c>
      <c r="E60" s="30">
        <v>2413.25</v>
      </c>
      <c r="F60" s="31"/>
      <c r="G60" s="12">
        <f t="shared" si="3"/>
        <v>99.494949494949495</v>
      </c>
    </row>
    <row r="61" spans="1:7" ht="22.5" x14ac:dyDescent="0.2">
      <c r="A61" s="8" t="s">
        <v>103</v>
      </c>
      <c r="B61" s="9" t="s">
        <v>110</v>
      </c>
      <c r="C61" s="29">
        <v>0</v>
      </c>
      <c r="D61" s="29">
        <v>2000</v>
      </c>
      <c r="E61" s="30">
        <v>300.08</v>
      </c>
      <c r="F61" s="31"/>
      <c r="G61" s="12">
        <f t="shared" si="3"/>
        <v>15.003999999999998</v>
      </c>
    </row>
    <row r="62" spans="1:7" ht="56.25" x14ac:dyDescent="0.2">
      <c r="A62" s="36" t="s">
        <v>103</v>
      </c>
      <c r="B62" s="9" t="s">
        <v>111</v>
      </c>
      <c r="C62" s="29">
        <v>0</v>
      </c>
      <c r="D62" s="29">
        <v>5000</v>
      </c>
      <c r="E62" s="30">
        <v>0</v>
      </c>
      <c r="F62" s="31"/>
      <c r="G62" s="12">
        <f t="shared" si="3"/>
        <v>0</v>
      </c>
    </row>
    <row r="63" spans="1:7" ht="44.25" customHeight="1" x14ac:dyDescent="0.2">
      <c r="A63" s="36" t="s">
        <v>100</v>
      </c>
      <c r="B63" s="9" t="s">
        <v>112</v>
      </c>
      <c r="C63" s="29">
        <v>0</v>
      </c>
      <c r="D63" s="40">
        <v>5163.5420000000004</v>
      </c>
      <c r="E63" s="30">
        <v>4734.1099999999997</v>
      </c>
      <c r="F63" s="31"/>
      <c r="G63" s="12">
        <f t="shared" si="3"/>
        <v>91.683383228024468</v>
      </c>
    </row>
    <row r="64" spans="1:7" ht="55.5" customHeight="1" x14ac:dyDescent="0.2">
      <c r="A64" s="36" t="s">
        <v>103</v>
      </c>
      <c r="B64" s="9" t="s">
        <v>113</v>
      </c>
      <c r="C64" s="29">
        <v>0</v>
      </c>
      <c r="D64" s="40">
        <v>11336.954</v>
      </c>
      <c r="E64" s="30">
        <v>11259.61</v>
      </c>
      <c r="F64" s="31"/>
      <c r="G64" s="12">
        <f>E64/D64*100</f>
        <v>99.317770893310509</v>
      </c>
    </row>
    <row r="65" spans="1:7" ht="54.75" customHeight="1" x14ac:dyDescent="0.2">
      <c r="A65" s="8" t="s">
        <v>103</v>
      </c>
      <c r="B65" s="9" t="s">
        <v>114</v>
      </c>
      <c r="C65" s="29">
        <v>0</v>
      </c>
      <c r="D65" s="41">
        <v>16.309999999999999</v>
      </c>
      <c r="E65" s="30">
        <v>16.309999999999999</v>
      </c>
      <c r="F65" s="31"/>
      <c r="G65" s="12">
        <f>E65/D65*100</f>
        <v>100</v>
      </c>
    </row>
    <row r="66" spans="1:7" ht="33" customHeight="1" x14ac:dyDescent="0.2">
      <c r="A66" s="8" t="s">
        <v>103</v>
      </c>
      <c r="B66" s="42" t="s">
        <v>115</v>
      </c>
      <c r="C66" s="29">
        <v>0</v>
      </c>
      <c r="D66" s="43">
        <v>6269.058</v>
      </c>
      <c r="E66" s="30">
        <v>4268.8999999999996</v>
      </c>
      <c r="F66" s="31"/>
      <c r="G66" s="12">
        <f>E66/D66*100</f>
        <v>68.094760010196097</v>
      </c>
    </row>
    <row r="67" spans="1:7" ht="22.5" customHeight="1" x14ac:dyDescent="0.2">
      <c r="A67" s="21" t="s">
        <v>116</v>
      </c>
      <c r="B67" s="32" t="s">
        <v>117</v>
      </c>
      <c r="C67" s="44">
        <f>C68+C82+C84+C85+C86</f>
        <v>303472.51699999993</v>
      </c>
      <c r="D67" s="45">
        <f>D68+D82+D83+D84+D85+D86</f>
        <v>370452.636</v>
      </c>
      <c r="E67" s="46">
        <f>E68+E82+E83+E84+E85+E86</f>
        <v>363623.15</v>
      </c>
      <c r="F67" s="47">
        <f>E67/C67*100</f>
        <v>119.82078429856635</v>
      </c>
      <c r="G67" s="7">
        <f t="shared" ref="G67:G88" si="5">E67/D67*100</f>
        <v>98.156448264549539</v>
      </c>
    </row>
    <row r="68" spans="1:7" s="13" customFormat="1" ht="45" x14ac:dyDescent="0.2">
      <c r="A68" s="8" t="s">
        <v>118</v>
      </c>
      <c r="B68" s="9" t="s">
        <v>119</v>
      </c>
      <c r="C68" s="40">
        <f>C69+C71+C74+C75+C76+C77+C78+C72+C73+C79</f>
        <v>291933.05099999998</v>
      </c>
      <c r="D68" s="40">
        <f>D69+D70+D71+D74+D75+D76+D77+D72+D73+D78+D79+D80+D81</f>
        <v>356945.45299999998</v>
      </c>
      <c r="E68" s="11">
        <f>E69+E70+E71+E74+E75+E76+E77+E72+E73+E78+E79+E80+E81</f>
        <v>351918.36</v>
      </c>
      <c r="F68" s="12">
        <f>E68/C68*100</f>
        <v>120.5476251471095</v>
      </c>
      <c r="G68" s="12">
        <f t="shared" si="5"/>
        <v>98.591635512443403</v>
      </c>
    </row>
    <row r="69" spans="1:7" ht="56.25" customHeight="1" x14ac:dyDescent="0.2">
      <c r="A69" s="48" t="s">
        <v>120</v>
      </c>
      <c r="B69" s="49" t="s">
        <v>121</v>
      </c>
      <c r="C69" s="50">
        <v>191615.74</v>
      </c>
      <c r="D69" s="50">
        <v>200041</v>
      </c>
      <c r="E69" s="51">
        <v>200041</v>
      </c>
      <c r="F69" s="52">
        <f t="shared" ref="F69:F86" si="6">E69/C69*100</f>
        <v>104.3969561164443</v>
      </c>
      <c r="G69" s="52">
        <f t="shared" si="5"/>
        <v>100</v>
      </c>
    </row>
    <row r="70" spans="1:7" ht="45.75" customHeight="1" x14ac:dyDescent="0.2">
      <c r="A70" s="48" t="s">
        <v>122</v>
      </c>
      <c r="B70" s="49" t="s">
        <v>123</v>
      </c>
      <c r="C70" s="50">
        <v>0</v>
      </c>
      <c r="D70" s="29">
        <v>2095</v>
      </c>
      <c r="E70" s="51">
        <v>650</v>
      </c>
      <c r="F70" s="12"/>
      <c r="G70" s="52">
        <f t="shared" si="5"/>
        <v>31.026252983293556</v>
      </c>
    </row>
    <row r="71" spans="1:7" ht="44.25" customHeight="1" x14ac:dyDescent="0.2">
      <c r="A71" s="48" t="s">
        <v>120</v>
      </c>
      <c r="B71" s="49" t="s">
        <v>124</v>
      </c>
      <c r="C71" s="50">
        <v>4545</v>
      </c>
      <c r="D71" s="50">
        <v>16587.206999999999</v>
      </c>
      <c r="E71" s="51">
        <v>14687.77</v>
      </c>
      <c r="F71" s="52">
        <f t="shared" si="6"/>
        <v>323.16325632563257</v>
      </c>
      <c r="G71" s="52">
        <f t="shared" si="5"/>
        <v>88.548783408804155</v>
      </c>
    </row>
    <row r="72" spans="1:7" ht="45.75" customHeight="1" x14ac:dyDescent="0.2">
      <c r="A72" s="48" t="s">
        <v>120</v>
      </c>
      <c r="B72" s="49" t="s">
        <v>125</v>
      </c>
      <c r="C72" s="50">
        <v>73668.59</v>
      </c>
      <c r="D72" s="50">
        <v>99520.9</v>
      </c>
      <c r="E72" s="51">
        <v>99520.9</v>
      </c>
      <c r="F72" s="52">
        <f t="shared" si="6"/>
        <v>135.09271726254025</v>
      </c>
      <c r="G72" s="52">
        <f t="shared" si="5"/>
        <v>100</v>
      </c>
    </row>
    <row r="73" spans="1:7" ht="56.25" x14ac:dyDescent="0.2">
      <c r="A73" s="48" t="s">
        <v>120</v>
      </c>
      <c r="B73" s="49" t="s">
        <v>126</v>
      </c>
      <c r="C73" s="50">
        <v>1944</v>
      </c>
      <c r="D73" s="50">
        <v>2456.424</v>
      </c>
      <c r="E73" s="51">
        <v>2190.42</v>
      </c>
      <c r="F73" s="52">
        <f t="shared" si="6"/>
        <v>112.67592592592592</v>
      </c>
      <c r="G73" s="52">
        <f t="shared" si="5"/>
        <v>89.171087727525872</v>
      </c>
    </row>
    <row r="74" spans="1:7" ht="32.25" customHeight="1" x14ac:dyDescent="0.2">
      <c r="A74" s="48" t="s">
        <v>127</v>
      </c>
      <c r="B74" s="49" t="s">
        <v>128</v>
      </c>
      <c r="C74" s="50">
        <v>1171.2159999999999</v>
      </c>
      <c r="D74" s="50">
        <v>1137.9059999999999</v>
      </c>
      <c r="E74" s="51">
        <v>1137.9100000000001</v>
      </c>
      <c r="F74" s="52">
        <f t="shared" si="6"/>
        <v>97.156288848513014</v>
      </c>
      <c r="G74" s="52">
        <f t="shared" si="5"/>
        <v>100.00035152288503</v>
      </c>
    </row>
    <row r="75" spans="1:7" ht="34.5" customHeight="1" x14ac:dyDescent="0.2">
      <c r="A75" s="48" t="s">
        <v>127</v>
      </c>
      <c r="B75" s="49" t="s">
        <v>129</v>
      </c>
      <c r="C75" s="50">
        <v>759.38699999999994</v>
      </c>
      <c r="D75" s="50">
        <v>737.87300000000005</v>
      </c>
      <c r="E75" s="51">
        <v>737.87</v>
      </c>
      <c r="F75" s="52">
        <f t="shared" si="6"/>
        <v>97.166530372524164</v>
      </c>
      <c r="G75" s="52">
        <f t="shared" si="5"/>
        <v>99.999593425968953</v>
      </c>
    </row>
    <row r="76" spans="1:7" ht="54.75" customHeight="1" x14ac:dyDescent="0.2">
      <c r="A76" s="48" t="s">
        <v>127</v>
      </c>
      <c r="B76" s="49" t="s">
        <v>130</v>
      </c>
      <c r="C76" s="50">
        <v>16983.457999999999</v>
      </c>
      <c r="D76" s="50">
        <v>16369.168</v>
      </c>
      <c r="E76" s="51">
        <v>16369.17</v>
      </c>
      <c r="F76" s="52">
        <f t="shared" si="6"/>
        <v>96.383021643766554</v>
      </c>
      <c r="G76" s="52">
        <f t="shared" si="5"/>
        <v>100.00001221809197</v>
      </c>
    </row>
    <row r="77" spans="1:7" ht="33" customHeight="1" x14ac:dyDescent="0.2">
      <c r="A77" s="48" t="s">
        <v>127</v>
      </c>
      <c r="B77" s="49" t="s">
        <v>131</v>
      </c>
      <c r="C77" s="50">
        <v>768.47400000000005</v>
      </c>
      <c r="D77" s="50">
        <v>747.15700000000004</v>
      </c>
      <c r="E77" s="51">
        <v>747.16</v>
      </c>
      <c r="F77" s="52">
        <f t="shared" si="6"/>
        <v>97.226451382870465</v>
      </c>
      <c r="G77" s="52">
        <f t="shared" si="5"/>
        <v>100.0004015220362</v>
      </c>
    </row>
    <row r="78" spans="1:7" ht="56.25" customHeight="1" x14ac:dyDescent="0.2">
      <c r="A78" s="48" t="s">
        <v>127</v>
      </c>
      <c r="B78" s="53" t="s">
        <v>132</v>
      </c>
      <c r="C78" s="50">
        <v>2.8330000000000002</v>
      </c>
      <c r="D78" s="54">
        <v>2.8330000000000002</v>
      </c>
      <c r="E78" s="51">
        <v>2.83</v>
      </c>
      <c r="F78" s="52">
        <f t="shared" si="6"/>
        <v>99.894105188845742</v>
      </c>
      <c r="G78" s="52">
        <v>100</v>
      </c>
    </row>
    <row r="79" spans="1:7" ht="64.5" customHeight="1" x14ac:dyDescent="0.2">
      <c r="A79" s="48" t="s">
        <v>127</v>
      </c>
      <c r="B79" s="49" t="s">
        <v>133</v>
      </c>
      <c r="C79" s="50">
        <v>474.35300000000001</v>
      </c>
      <c r="D79" s="54">
        <v>474.35300000000001</v>
      </c>
      <c r="E79" s="51">
        <v>346.76</v>
      </c>
      <c r="F79" s="52">
        <f t="shared" si="6"/>
        <v>73.101677442748326</v>
      </c>
      <c r="G79" s="52">
        <f t="shared" si="5"/>
        <v>73.101677442748326</v>
      </c>
    </row>
    <row r="80" spans="1:7" ht="67.5" customHeight="1" x14ac:dyDescent="0.2">
      <c r="A80" s="55" t="s">
        <v>134</v>
      </c>
      <c r="B80" s="53" t="s">
        <v>135</v>
      </c>
      <c r="C80" s="50">
        <v>0</v>
      </c>
      <c r="D80" s="56">
        <v>3.2229999999999999</v>
      </c>
      <c r="E80" s="51">
        <v>3.22</v>
      </c>
      <c r="F80" s="52" t="e">
        <f t="shared" si="6"/>
        <v>#DIV/0!</v>
      </c>
      <c r="G80" s="52">
        <v>100</v>
      </c>
    </row>
    <row r="81" spans="1:7" ht="67.5" customHeight="1" x14ac:dyDescent="0.2">
      <c r="A81" s="55" t="s">
        <v>134</v>
      </c>
      <c r="B81" s="49" t="s">
        <v>136</v>
      </c>
      <c r="C81" s="50">
        <v>0</v>
      </c>
      <c r="D81" s="29">
        <v>16772.409</v>
      </c>
      <c r="E81" s="51">
        <v>15483.35</v>
      </c>
      <c r="F81" s="52" t="e">
        <f t="shared" si="6"/>
        <v>#DIV/0!</v>
      </c>
      <c r="G81" s="52">
        <f t="shared" si="5"/>
        <v>92.314407548730784</v>
      </c>
    </row>
    <row r="82" spans="1:7" ht="78" customHeight="1" x14ac:dyDescent="0.2">
      <c r="A82" s="57" t="s">
        <v>137</v>
      </c>
      <c r="B82" s="42" t="s">
        <v>138</v>
      </c>
      <c r="C82" s="29">
        <v>8361</v>
      </c>
      <c r="D82" s="56">
        <v>6046.6</v>
      </c>
      <c r="E82" s="11">
        <v>4883.5</v>
      </c>
      <c r="F82" s="12">
        <f t="shared" si="6"/>
        <v>58.408085157277831</v>
      </c>
      <c r="G82" s="12">
        <f t="shared" si="5"/>
        <v>80.764396520358545</v>
      </c>
    </row>
    <row r="83" spans="1:7" ht="57" customHeight="1" x14ac:dyDescent="0.2">
      <c r="A83" s="8" t="s">
        <v>139</v>
      </c>
      <c r="B83" s="9" t="s">
        <v>136</v>
      </c>
      <c r="C83" s="29">
        <v>0</v>
      </c>
      <c r="D83" s="56">
        <v>3906.4870000000001</v>
      </c>
      <c r="E83" s="11">
        <v>3267.19</v>
      </c>
      <c r="F83" s="12"/>
      <c r="G83" s="12">
        <f t="shared" si="5"/>
        <v>83.634989697905056</v>
      </c>
    </row>
    <row r="84" spans="1:7" ht="44.25" customHeight="1" x14ac:dyDescent="0.2">
      <c r="A84" s="8" t="s">
        <v>140</v>
      </c>
      <c r="B84" s="9" t="s">
        <v>141</v>
      </c>
      <c r="C84" s="29">
        <v>1404.6</v>
      </c>
      <c r="D84" s="56">
        <v>1527.1410000000001</v>
      </c>
      <c r="E84" s="11">
        <v>1527.14</v>
      </c>
      <c r="F84" s="12">
        <f t="shared" si="6"/>
        <v>108.72419194076608</v>
      </c>
      <c r="G84" s="12">
        <f>E84/D84*100</f>
        <v>99.999934518161709</v>
      </c>
    </row>
    <row r="85" spans="1:7" ht="44.25" customHeight="1" x14ac:dyDescent="0.2">
      <c r="A85" s="8" t="s">
        <v>142</v>
      </c>
      <c r="B85" s="9" t="s">
        <v>143</v>
      </c>
      <c r="C85" s="29">
        <v>23.866</v>
      </c>
      <c r="D85" s="56">
        <v>27.675000000000001</v>
      </c>
      <c r="E85" s="11">
        <v>27.68</v>
      </c>
      <c r="F85" s="12">
        <f t="shared" si="6"/>
        <v>115.98089332104249</v>
      </c>
      <c r="G85" s="12">
        <f>E85/D85*100</f>
        <v>100.01806684733513</v>
      </c>
    </row>
    <row r="86" spans="1:7" ht="34.5" customHeight="1" x14ac:dyDescent="0.2">
      <c r="A86" s="8" t="s">
        <v>144</v>
      </c>
      <c r="B86" s="9" t="s">
        <v>145</v>
      </c>
      <c r="C86" s="29">
        <v>1750</v>
      </c>
      <c r="D86" s="56">
        <v>1999.28</v>
      </c>
      <c r="E86" s="11">
        <v>1999.28</v>
      </c>
      <c r="F86" s="12">
        <f t="shared" si="6"/>
        <v>114.24457142857143</v>
      </c>
      <c r="G86" s="12">
        <f>E86/D86*100</f>
        <v>100</v>
      </c>
    </row>
    <row r="87" spans="1:7" ht="14.25" customHeight="1" x14ac:dyDescent="0.2">
      <c r="A87" s="58" t="s">
        <v>146</v>
      </c>
      <c r="B87" s="32" t="s">
        <v>147</v>
      </c>
      <c r="C87" s="28">
        <f>C88</f>
        <v>0</v>
      </c>
      <c r="D87" s="28">
        <f>D88</f>
        <v>9583.5490000000009</v>
      </c>
      <c r="E87" s="15">
        <f>E88</f>
        <v>9585.5499999999993</v>
      </c>
      <c r="F87" s="16"/>
      <c r="G87" s="7">
        <f t="shared" si="5"/>
        <v>100.02087953011977</v>
      </c>
    </row>
    <row r="88" spans="1:7" s="13" customFormat="1" ht="66.75" customHeight="1" x14ac:dyDescent="0.2">
      <c r="A88" s="8" t="s">
        <v>148</v>
      </c>
      <c r="B88" s="9" t="s">
        <v>149</v>
      </c>
      <c r="C88" s="29">
        <v>0</v>
      </c>
      <c r="D88" s="29">
        <v>9583.5490000000009</v>
      </c>
      <c r="E88" s="11">
        <v>9585.5499999999993</v>
      </c>
      <c r="F88" s="12"/>
      <c r="G88" s="12">
        <f t="shared" si="5"/>
        <v>100.02087953011977</v>
      </c>
    </row>
    <row r="89" spans="1:7" s="13" customFormat="1" ht="35.25" customHeight="1" x14ac:dyDescent="0.2">
      <c r="A89" s="21" t="s">
        <v>150</v>
      </c>
      <c r="B89" s="14" t="s">
        <v>151</v>
      </c>
      <c r="C89" s="28">
        <f>C87+C67+C46+C49</f>
        <v>344915.05999999994</v>
      </c>
      <c r="D89" s="28">
        <f>D46+D49+D67+D87</f>
        <v>507682.07699999999</v>
      </c>
      <c r="E89" s="15">
        <f>E46+E49+E67+E87</f>
        <v>485642.65</v>
      </c>
      <c r="F89" s="16">
        <f>E89/C89*100</f>
        <v>140.8006510356492</v>
      </c>
      <c r="G89" s="7">
        <f>E89/D89*100</f>
        <v>95.658813261591675</v>
      </c>
    </row>
    <row r="90" spans="1:7" s="13" customFormat="1" ht="22.5" customHeight="1" x14ac:dyDescent="0.2">
      <c r="A90" s="21" t="s">
        <v>152</v>
      </c>
      <c r="B90" s="14" t="s">
        <v>153</v>
      </c>
      <c r="C90" s="28">
        <v>0</v>
      </c>
      <c r="D90" s="28">
        <v>0</v>
      </c>
      <c r="E90" s="15">
        <v>30</v>
      </c>
      <c r="F90" s="16"/>
      <c r="G90" s="7"/>
    </row>
    <row r="91" spans="1:7" ht="14.25" customHeight="1" x14ac:dyDescent="0.2">
      <c r="A91" s="21" t="s">
        <v>154</v>
      </c>
      <c r="B91" s="59" t="s">
        <v>155</v>
      </c>
      <c r="C91" s="28">
        <f>C89+C90</f>
        <v>344915.05999999994</v>
      </c>
      <c r="D91" s="28">
        <f>D89</f>
        <v>507682.07699999999</v>
      </c>
      <c r="E91" s="15">
        <f>E89+E90</f>
        <v>485672.65</v>
      </c>
      <c r="F91" s="16">
        <f>E91/C91*100</f>
        <v>140.80934882924512</v>
      </c>
      <c r="G91" s="7">
        <f>E91/D91*100</f>
        <v>95.664722471579395</v>
      </c>
    </row>
    <row r="92" spans="1:7" x14ac:dyDescent="0.2">
      <c r="A92" s="62" t="s">
        <v>156</v>
      </c>
      <c r="B92" s="62"/>
      <c r="C92" s="28">
        <v>601493.06000000006</v>
      </c>
      <c r="D92" s="28">
        <f>D91+D45</f>
        <v>782834.07700000005</v>
      </c>
      <c r="E92" s="15">
        <f>E91+E45</f>
        <v>769806.33000000007</v>
      </c>
      <c r="F92" s="16">
        <f>E92/C92*100</f>
        <v>127.98257888461755</v>
      </c>
      <c r="G92" s="7">
        <f>E92/D92*100</f>
        <v>98.335822700779033</v>
      </c>
    </row>
    <row r="93" spans="1:7" s="61" customFormat="1" ht="15.75" x14ac:dyDescent="0.25">
      <c r="A93" s="60"/>
    </row>
    <row r="94" spans="1:7" s="61" customFormat="1" x14ac:dyDescent="0.2"/>
    <row r="95" spans="1:7" s="61" customFormat="1" x14ac:dyDescent="0.2"/>
    <row r="96" spans="1:7" s="61" customFormat="1" x14ac:dyDescent="0.2"/>
    <row r="97" s="61" customFormat="1" x14ac:dyDescent="0.2"/>
    <row r="98" s="61" customFormat="1" x14ac:dyDescent="0.2"/>
    <row r="99" s="61" customFormat="1" x14ac:dyDescent="0.2"/>
    <row r="100" s="61" customFormat="1" x14ac:dyDescent="0.2"/>
    <row r="101" s="61" customFormat="1" x14ac:dyDescent="0.2"/>
    <row r="102" s="61" customFormat="1" x14ac:dyDescent="0.2"/>
    <row r="103" s="61" customFormat="1" x14ac:dyDescent="0.2"/>
    <row r="104" s="61" customFormat="1" x14ac:dyDescent="0.2"/>
    <row r="105" s="61" customFormat="1" x14ac:dyDescent="0.2"/>
    <row r="106" s="61" customFormat="1" x14ac:dyDescent="0.2"/>
    <row r="107" s="61" customFormat="1" x14ac:dyDescent="0.2"/>
    <row r="108" s="61" customFormat="1" x14ac:dyDescent="0.2"/>
    <row r="109" s="61" customFormat="1" x14ac:dyDescent="0.2"/>
    <row r="110" s="61" customFormat="1" x14ac:dyDescent="0.2"/>
    <row r="111" s="61" customFormat="1" x14ac:dyDescent="0.2"/>
  </sheetData>
  <mergeCells count="11">
    <mergeCell ref="A92:B92"/>
    <mergeCell ref="D1:G4"/>
    <mergeCell ref="A6:G6"/>
    <mergeCell ref="A7:G7"/>
    <mergeCell ref="A9:A10"/>
    <mergeCell ref="B9:B10"/>
    <mergeCell ref="C9:C10"/>
    <mergeCell ref="D9:D10"/>
    <mergeCell ref="E9:E10"/>
    <mergeCell ref="F9:F10"/>
    <mergeCell ref="G9:G10"/>
  </mergeCells>
  <pageMargins left="0.78740157480314965" right="0.39370078740157483" top="0.19685039370078741" bottom="0.19685039370078741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2020-05-28T07:43:55Z</dcterms:created>
  <dcterms:modified xsi:type="dcterms:W3CDTF">2020-05-28T07:45:48Z</dcterms:modified>
</cp:coreProperties>
</file>