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dorenkoEA\Desktop\мониторинг 65 н\2022\"/>
    </mc:Choice>
  </mc:AlternateContent>
  <bookViews>
    <workbookView xWindow="0" yWindow="0" windowWidth="19200" windowHeight="11295"/>
  </bookViews>
  <sheets>
    <sheet name="Расходы" sheetId="1" r:id="rId1"/>
  </sheets>
  <calcPr calcId="152511"/>
</workbook>
</file>

<file path=xl/calcChain.xml><?xml version="1.0" encoding="utf-8"?>
<calcChain xmlns="http://schemas.openxmlformats.org/spreadsheetml/2006/main">
  <c r="J56" i="1" l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38" i="1"/>
  <c r="J37" i="1"/>
  <c r="J36" i="1"/>
  <c r="J35" i="1"/>
  <c r="J34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7" i="1"/>
  <c r="J16" i="1"/>
  <c r="J15" i="1"/>
  <c r="J14" i="1"/>
  <c r="J13" i="1"/>
  <c r="J11" i="1"/>
  <c r="J10" i="1"/>
  <c r="J9" i="1"/>
  <c r="J8" i="1"/>
  <c r="J6" i="1"/>
  <c r="J7" i="1"/>
  <c r="H56" i="1" l="1"/>
  <c r="G56" i="1"/>
  <c r="H25" i="1"/>
  <c r="G25" i="1"/>
  <c r="F25" i="1"/>
  <c r="F23" i="1"/>
  <c r="I55" i="1" l="1"/>
  <c r="I54" i="1"/>
  <c r="I52" i="1"/>
  <c r="H53" i="1"/>
  <c r="G53" i="1"/>
  <c r="F53" i="1"/>
  <c r="I53" i="1" s="1"/>
  <c r="E53" i="1"/>
  <c r="D53" i="1"/>
  <c r="H51" i="1"/>
  <c r="G51" i="1"/>
  <c r="F51" i="1"/>
  <c r="E51" i="1"/>
  <c r="D51" i="1"/>
  <c r="H49" i="1"/>
  <c r="G49" i="1"/>
  <c r="F49" i="1"/>
  <c r="E49" i="1"/>
  <c r="D49" i="1"/>
  <c r="H39" i="1"/>
  <c r="G39" i="1"/>
  <c r="F39" i="1"/>
  <c r="E39" i="1"/>
  <c r="I39" i="1" s="1"/>
  <c r="D39" i="1"/>
  <c r="I51" i="1" l="1"/>
  <c r="H41" i="1"/>
  <c r="F20" i="1" l="1"/>
  <c r="D15" i="1" l="1"/>
  <c r="D46" i="1"/>
  <c r="D41" i="1"/>
  <c r="D36" i="1"/>
  <c r="D30" i="1"/>
  <c r="D25" i="1"/>
  <c r="E20" i="1"/>
  <c r="D20" i="1"/>
  <c r="I18" i="1"/>
  <c r="E17" i="1"/>
  <c r="F17" i="1"/>
  <c r="G17" i="1"/>
  <c r="H17" i="1"/>
  <c r="D17" i="1"/>
  <c r="D56" i="1" l="1"/>
  <c r="F46" i="1"/>
  <c r="G46" i="1"/>
  <c r="H46" i="1"/>
  <c r="I50" i="1" l="1"/>
  <c r="I48" i="1"/>
  <c r="I47" i="1"/>
  <c r="F41" i="1"/>
  <c r="F56" i="1" s="1"/>
  <c r="G41" i="1"/>
  <c r="I43" i="1"/>
  <c r="I44" i="1"/>
  <c r="I45" i="1"/>
  <c r="I42" i="1"/>
  <c r="I38" i="1"/>
  <c r="I37" i="1"/>
  <c r="F36" i="1"/>
  <c r="G36" i="1"/>
  <c r="H36" i="1"/>
  <c r="E36" i="1"/>
  <c r="I32" i="1"/>
  <c r="I33" i="1"/>
  <c r="I34" i="1"/>
  <c r="I35" i="1"/>
  <c r="I31" i="1"/>
  <c r="F30" i="1"/>
  <c r="G30" i="1"/>
  <c r="H30" i="1"/>
  <c r="H20" i="1"/>
  <c r="H6" i="1"/>
  <c r="F6" i="1"/>
  <c r="G6" i="1"/>
  <c r="G15" i="1"/>
  <c r="H15" i="1"/>
  <c r="G20" i="1"/>
  <c r="I29" i="1"/>
  <c r="I28" i="1"/>
  <c r="I27" i="1"/>
  <c r="I26" i="1"/>
  <c r="I22" i="1"/>
  <c r="I23" i="1"/>
  <c r="I24" i="1"/>
  <c r="I21" i="1"/>
  <c r="I19" i="1"/>
  <c r="I17" i="1" s="1"/>
  <c r="I8" i="1"/>
  <c r="I9" i="1"/>
  <c r="I10" i="1"/>
  <c r="I11" i="1"/>
  <c r="I12" i="1"/>
  <c r="I13" i="1"/>
  <c r="I14" i="1"/>
  <c r="I7" i="1"/>
  <c r="E6" i="1"/>
  <c r="E25" i="1"/>
  <c r="E30" i="1"/>
  <c r="E41" i="1"/>
  <c r="E46" i="1"/>
  <c r="I36" i="1" l="1"/>
  <c r="D6" i="1"/>
  <c r="E15" i="1"/>
  <c r="E56" i="1" s="1"/>
  <c r="I15" i="1"/>
  <c r="I56" i="1" l="1"/>
  <c r="I20" i="1"/>
  <c r="I25" i="1"/>
  <c r="I30" i="1"/>
  <c r="I41" i="1"/>
  <c r="I49" i="1"/>
  <c r="I6" i="1"/>
  <c r="I46" i="1"/>
</calcChain>
</file>

<file path=xl/sharedStrings.xml><?xml version="1.0" encoding="utf-8"?>
<sst xmlns="http://schemas.openxmlformats.org/spreadsheetml/2006/main" count="163" uniqueCount="77">
  <si>
    <t>Наименование расходов</t>
  </si>
  <si>
    <t>Проект бюджета на 2023 год (без учета условно утвержденных)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</si>
  <si>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</si>
  <si>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</si>
  <si>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</si>
  <si>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</si>
  <si>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</si>
  <si>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</si>
  <si>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</si>
  <si>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Средства массовой информации</t>
  </si>
  <si>
    <t>Всего расходов</t>
  </si>
  <si>
    <t>Общегосударственные вопросы, в том числе:</t>
  </si>
  <si>
    <t>Функционирование высшего должностного лица субъекта Российской Федерации и муниципального образования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</si>
  <si>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</si>
  <si>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</si>
  <si>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Судебная система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</si>
  <si>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</si>
  <si>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Обеспечение проведения выборов и референдумов</t>
  </si>
  <si>
    <t>Резервные фонды</t>
  </si>
  <si>
    <t>Другие общегосударственные вопросы</t>
  </si>
  <si>
    <t>Раздел</t>
  </si>
  <si>
    <t>Подраздел</t>
  </si>
  <si>
    <t>01</t>
  </si>
  <si>
    <t>00</t>
  </si>
  <si>
    <t>02</t>
  </si>
  <si>
    <t>03</t>
  </si>
  <si>
    <t>04</t>
  </si>
  <si>
    <t>05</t>
  </si>
  <si>
    <t>06</t>
  </si>
  <si>
    <t>07</t>
  </si>
  <si>
    <t>08</t>
  </si>
  <si>
    <t>09</t>
  </si>
  <si>
    <t>11</t>
  </si>
  <si>
    <t>13</t>
  </si>
  <si>
    <t>10</t>
  </si>
  <si>
    <t>НАЦИОНАЛЬНАЯ ОБОРОНА</t>
  </si>
  <si>
    <t>Мобилизационная и вневойсковая подготовка</t>
  </si>
  <si>
    <t>Защита населения и территории от чрезвычайных ситуаций природного и техногенного характера, гражданская оборона</t>
  </si>
  <si>
    <t>Защита населения и территории от чрезвычайных ситуаций природного и техногенного характера, пожарная безопасность</t>
  </si>
  <si>
    <t>12</t>
  </si>
  <si>
    <t>Сельское хозяйство и рыболовство</t>
  </si>
  <si>
    <t>Транспорт</t>
  </si>
  <si>
    <t>Дорожное хозяйство (дорожные фонды)</t>
  </si>
  <si>
    <t>Другие вопросы в области национальной экономики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</si>
  <si>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</si>
  <si>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</si>
  <si>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</si>
  <si>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</si>
  <si>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Дошкольное образование</t>
  </si>
  <si>
    <t>Общее образование</t>
  </si>
  <si>
    <t>Дополнительное образование детей</t>
  </si>
  <si>
    <t>Молодежная политика</t>
  </si>
  <si>
    <t>Другие вопросы в области образования</t>
  </si>
  <si>
    <t>Культура</t>
  </si>
  <si>
    <t>Другие вопросы в области культуры, кинематографии</t>
  </si>
  <si>
    <t>Пенсионное обеспечение</t>
  </si>
  <si>
    <t>Социальное обеспечение населения</t>
  </si>
  <si>
    <t>Охрана семьи и детства</t>
  </si>
  <si>
    <t>Другие вопросы в области социальной политики</t>
  </si>
  <si>
    <t>Физическая культура</t>
  </si>
  <si>
    <t>Массовый спорт</t>
  </si>
  <si>
    <t>Периодическая печать и издательства</t>
  </si>
  <si>
    <t xml:space="preserve">Отчетные данные за 2020 год </t>
  </si>
  <si>
    <t xml:space="preserve">Ожидаемое исполнение          2021 года </t>
  </si>
  <si>
    <t>Проект бюджета на 2022 год</t>
  </si>
  <si>
    <t>Проект бюджета на 2024 год (без учета условно утвержденных)</t>
  </si>
  <si>
    <t>Отклонения (проект на 2022 год - ожидаемое исполнение 2021 года</t>
  </si>
  <si>
    <t>Сведения о расходах бюджета по разделам и подразделам классификации расходов на очередной год и на плановый период в сравнении с ожидаемым исполнением за текущий финансовый год и отчетом за отчетный финансовый год</t>
  </si>
  <si>
    <t>Пожарский муниципальный район</t>
  </si>
  <si>
    <t>Здравоохранение</t>
  </si>
  <si>
    <t>Другие вопросы в области здравоохранения</t>
  </si>
  <si>
    <t>Обслуживание государственного (муниципального) долга</t>
  </si>
  <si>
    <t>14</t>
  </si>
  <si>
    <t xml:space="preserve">Межбюджетные трансферты общего характера бюджетам субъектов Российской Федерации и муниципальных образований </t>
  </si>
  <si>
    <t>Дотации на выравнивание бюджетной обеспеченности субъектам Российской Федерации и муниципальных образований</t>
  </si>
  <si>
    <t>Иные межбюджетные трансферты</t>
  </si>
  <si>
    <t>Отклонения в % (проект на 2022 год - ожидаемое исполнение 2021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</si>
</sst>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" fontId="2" fillId="2" borderId="7">
      <alignment horizontal="right" vertical="top" shrinkToFit="1"/>
    </xf>
  </cellStyleXfs>
  <cellXfs count="39">
    <xf numFmtId="0" fontId="0" fillId="0" borderId="0" xfId="0"/>
    <xf numFmtId="4" fontId="3" fillId="3" borderId="1" xfId="0" applyNumberFormat="1" applyFont="1" applyFill="1" applyBorder="1" applyAlignment="1" applyProtection="1">
      <alignment vertical="center"/>
      <protection locked="0"/>
    </xf>
    <xf numFmtId="4" fontId="3" fillId="0" borderId="1" xfId="0" applyNumberFormat="1" applyFont="1" applyFill="1" applyBorder="1" applyAlignment="1" applyProtection="1">
      <alignment vertical="center"/>
      <protection locked="0"/>
    </xf>
    <xf numFmtId="164" fontId="3" fillId="0" borderId="1" xfId="0" applyNumberFormat="1" applyFont="1" applyFill="1" applyBorder="1" applyAlignment="1" applyProtection="1">
      <alignment vertical="center"/>
      <protection locked="0"/>
    </xf>
    <xf numFmtId="4" fontId="2" fillId="2" borderId="7" xfId="1" applyNumberFormat="1" applyFont="1" applyAlignment="1" applyProtection="1">
      <alignment horizontal="right" vertical="center" shrinkToFit="1"/>
    </xf>
    <xf numFmtId="4" fontId="4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164" fontId="3" fillId="3" borderId="1" xfId="0" applyNumberFormat="1" applyFont="1" applyFill="1" applyBorder="1" applyAlignment="1" applyProtection="1">
      <alignment vertical="center"/>
      <protection locked="0"/>
    </xf>
    <xf numFmtId="4" fontId="2" fillId="2" borderId="7" xfId="1" applyNumberFormat="1" applyAlignment="1" applyProtection="1">
      <alignment horizontal="right" vertical="center" shrinkToFit="1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4" fontId="2" fillId="2" borderId="7" xfId="1" applyNumberFormat="1" applyBorder="1" applyAlignment="1" applyProtection="1">
      <alignment horizontal="right" vertical="center" shrinkToFit="1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4" fontId="2" fillId="0" borderId="2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/>
    </xf>
    <xf numFmtId="4" fontId="2" fillId="2" borderId="8" xfId="1" applyNumberFormat="1" applyBorder="1" applyAlignment="1" applyProtection="1">
      <alignment horizontal="right" vertical="center" shrinkToFit="1"/>
    </xf>
    <xf numFmtId="4" fontId="2" fillId="2" borderId="1" xfId="1" applyNumberFormat="1" applyBorder="1" applyAlignment="1" applyProtection="1">
      <alignment horizontal="right" vertical="center" shrinkToFit="1"/>
    </xf>
    <xf numFmtId="0" fontId="5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4" fontId="6" fillId="3" borderId="9" xfId="0" applyNumberFormat="1" applyFont="1" applyFill="1" applyBorder="1" applyAlignment="1">
      <alignment horizontal="center" vertical="center" shrinkToFit="1"/>
    </xf>
    <xf numFmtId="4" fontId="3" fillId="3" borderId="9" xfId="0" applyNumberFormat="1" applyFont="1" applyFill="1" applyBorder="1" applyAlignment="1">
      <alignment horizontal="center" vertical="center" shrinkToFit="1"/>
    </xf>
  </cellXfs>
  <cellStyles count="2">
    <cellStyle name="xl44" xfId="1"/>
    <cellStyle name="Обычный" xfId="0" builtinId="0"/>
  </cellStyles>
  <dxfs count="0"/>
  <tableStyles count="0" defaultTableStyle="TableStyleMedium2" defaultPivotStyle="PivotStyleLight16"/>
  <colors>
    <mruColors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tabSelected="1" topLeftCell="C1" workbookViewId="0">
      <selection activeCell="I61" sqref="I61"/>
    </sheetView>
  </sheetViews>
  <sheetFormatPr defaultRowHeight="15.75" x14ac:dyDescent="0.25"/>
  <cols>
    <col min="1" max="1" width="9.140625" style="17"/>
    <col min="2" max="2" width="12" style="17" customWidth="1"/>
    <col min="3" max="3" width="27.7109375" style="7" customWidth="1"/>
    <col min="4" max="4" width="21.42578125" style="20" customWidth="1"/>
    <col min="5" max="5" width="20" style="20" customWidth="1"/>
    <col min="6" max="6" width="21.42578125" style="20" customWidth="1"/>
    <col min="7" max="7" width="17" style="20" customWidth="1"/>
    <col min="8" max="9" width="22.85546875" style="20" customWidth="1"/>
    <col min="10" max="10" width="17.140625" customWidth="1"/>
  </cols>
  <sheetData>
    <row r="1" spans="1:13" ht="36.75" customHeight="1" x14ac:dyDescent="0.25">
      <c r="A1" s="29" t="s">
        <v>67</v>
      </c>
      <c r="B1" s="29"/>
      <c r="C1" s="29"/>
      <c r="D1" s="29"/>
      <c r="E1" s="29"/>
      <c r="F1" s="29"/>
      <c r="G1" s="29"/>
      <c r="H1" s="29"/>
      <c r="I1" s="29"/>
      <c r="J1" s="21"/>
      <c r="K1" s="21"/>
      <c r="L1" s="21"/>
      <c r="M1" s="21"/>
    </row>
    <row r="3" spans="1:13" ht="28.5" customHeight="1" x14ac:dyDescent="0.25">
      <c r="A3" s="30" t="s">
        <v>68</v>
      </c>
      <c r="B3" s="31"/>
      <c r="C3" s="31"/>
      <c r="D3" s="31"/>
      <c r="E3" s="31"/>
      <c r="F3" s="31"/>
      <c r="G3" s="31"/>
      <c r="H3" s="31"/>
      <c r="I3" s="32"/>
      <c r="J3" s="36"/>
    </row>
    <row r="4" spans="1:13" ht="15" customHeight="1" x14ac:dyDescent="0.25">
      <c r="A4" s="33" t="s">
        <v>20</v>
      </c>
      <c r="B4" s="33" t="s">
        <v>21</v>
      </c>
      <c r="C4" s="35" t="s">
        <v>0</v>
      </c>
      <c r="D4" s="33" t="s">
        <v>62</v>
      </c>
      <c r="E4" s="33" t="s">
        <v>63</v>
      </c>
      <c r="F4" s="33" t="s">
        <v>64</v>
      </c>
      <c r="G4" s="33" t="s">
        <v>1</v>
      </c>
      <c r="H4" s="33" t="s">
        <v>65</v>
      </c>
      <c r="I4" s="33" t="s">
        <v>66</v>
      </c>
      <c r="J4" s="33" t="s">
        <v>76</v>
      </c>
    </row>
    <row r="5" spans="1:13" ht="67.5" customHeight="1" x14ac:dyDescent="0.25">
      <c r="A5" s="34"/>
      <c r="B5" s="34"/>
      <c r="C5" s="35"/>
      <c r="D5" s="34"/>
      <c r="E5" s="34"/>
      <c r="F5" s="34"/>
      <c r="G5" s="34"/>
      <c r="H5" s="34"/>
      <c r="I5" s="34"/>
      <c r="J5" s="34"/>
    </row>
    <row r="6" spans="1:13" ht="31.5" x14ac:dyDescent="0.25">
      <c r="A6" s="9" t="s">
        <v>22</v>
      </c>
      <c r="B6" s="9" t="s">
        <v>23</v>
      </c>
      <c r="C6" s="10" t="s">
        <v>11</v>
      </c>
      <c r="D6" s="5">
        <f>SUM(D7:D14)</f>
        <v>96939702.900000006</v>
      </c>
      <c r="E6" s="5">
        <f>SUM(E7:E14)</f>
        <v>95035126.400000006</v>
      </c>
      <c r="F6" s="5">
        <f t="shared" ref="F6:G6" si="0">SUM(F7:F14)</f>
        <v>103854800</v>
      </c>
      <c r="G6" s="5">
        <f t="shared" si="0"/>
        <v>103588201</v>
      </c>
      <c r="H6" s="5">
        <f>SUM(H7:H14)</f>
        <v>97428108</v>
      </c>
      <c r="I6" s="11">
        <f>F6-E6</f>
        <v>8819673.599999994</v>
      </c>
      <c r="J6" s="37">
        <f t="shared" ref="J6:J37" si="1">F6/E6*100</f>
        <v>109.28043549169205</v>
      </c>
    </row>
    <row r="7" spans="1:13" ht="94.5" x14ac:dyDescent="0.25">
      <c r="A7" s="12" t="s">
        <v>22</v>
      </c>
      <c r="B7" s="12" t="s">
        <v>24</v>
      </c>
      <c r="C7" s="13" t="s">
        <v>12</v>
      </c>
      <c r="D7" s="6">
        <v>2416705.8199999998</v>
      </c>
      <c r="E7" s="19">
        <v>2165000</v>
      </c>
      <c r="F7" s="14">
        <v>2450000</v>
      </c>
      <c r="G7" s="14">
        <v>2574000</v>
      </c>
      <c r="H7" s="14">
        <v>2574000</v>
      </c>
      <c r="I7" s="14">
        <f>F7-E7</f>
        <v>285000</v>
      </c>
      <c r="J7" s="38">
        <f>F7/E7*100</f>
        <v>113.16397228637413</v>
      </c>
    </row>
    <row r="8" spans="1:13" ht="126" x14ac:dyDescent="0.25">
      <c r="A8" s="12" t="s">
        <v>22</v>
      </c>
      <c r="B8" s="12" t="s">
        <v>25</v>
      </c>
      <c r="C8" s="13" t="s">
        <v>13</v>
      </c>
      <c r="D8" s="6">
        <v>4964686.58</v>
      </c>
      <c r="E8" s="19">
        <v>5611000</v>
      </c>
      <c r="F8" s="14">
        <v>6346000</v>
      </c>
      <c r="G8" s="14">
        <v>6570000</v>
      </c>
      <c r="H8" s="14">
        <v>6570000</v>
      </c>
      <c r="I8" s="14">
        <f t="shared" ref="I8:I14" si="2">F8-E8</f>
        <v>735000</v>
      </c>
      <c r="J8" s="38">
        <f t="shared" ref="J8:J56" si="3">F8/E8*100</f>
        <v>113.09926929246123</v>
      </c>
    </row>
    <row r="9" spans="1:13" ht="126" x14ac:dyDescent="0.25">
      <c r="A9" s="12" t="s">
        <v>22</v>
      </c>
      <c r="B9" s="12" t="s">
        <v>26</v>
      </c>
      <c r="C9" s="13" t="s">
        <v>14</v>
      </c>
      <c r="D9" s="6">
        <v>28641070.559999999</v>
      </c>
      <c r="E9" s="19">
        <v>30126210</v>
      </c>
      <c r="F9" s="14">
        <v>38645570</v>
      </c>
      <c r="G9" s="14">
        <v>40400500</v>
      </c>
      <c r="H9" s="14">
        <v>42400500</v>
      </c>
      <c r="I9" s="14">
        <f t="shared" si="2"/>
        <v>8519360</v>
      </c>
      <c r="J9" s="38">
        <f t="shared" si="3"/>
        <v>128.27889734553401</v>
      </c>
    </row>
    <row r="10" spans="1:13" x14ac:dyDescent="0.25">
      <c r="A10" s="12" t="s">
        <v>22</v>
      </c>
      <c r="B10" s="12" t="s">
        <v>27</v>
      </c>
      <c r="C10" s="13" t="s">
        <v>15</v>
      </c>
      <c r="D10" s="6">
        <v>28208</v>
      </c>
      <c r="E10" s="19">
        <v>42566.400000000001</v>
      </c>
      <c r="F10" s="14">
        <v>284780</v>
      </c>
      <c r="G10" s="14">
        <v>16941</v>
      </c>
      <c r="H10" s="14">
        <v>15058</v>
      </c>
      <c r="I10" s="14">
        <f t="shared" si="2"/>
        <v>242213.6</v>
      </c>
      <c r="J10" s="38">
        <f t="shared" si="3"/>
        <v>669.0253345361599</v>
      </c>
    </row>
    <row r="11" spans="1:13" ht="94.5" x14ac:dyDescent="0.25">
      <c r="A11" s="12" t="s">
        <v>22</v>
      </c>
      <c r="B11" s="12" t="s">
        <v>28</v>
      </c>
      <c r="C11" s="13" t="s">
        <v>16</v>
      </c>
      <c r="D11" s="6">
        <v>10232501.24</v>
      </c>
      <c r="E11" s="19">
        <v>10790300</v>
      </c>
      <c r="F11" s="14">
        <v>12853040</v>
      </c>
      <c r="G11" s="14">
        <v>13207000</v>
      </c>
      <c r="H11" s="14">
        <v>13766000</v>
      </c>
      <c r="I11" s="14">
        <f t="shared" si="2"/>
        <v>2062740</v>
      </c>
      <c r="J11" s="38">
        <f t="shared" si="3"/>
        <v>119.11661399590372</v>
      </c>
    </row>
    <row r="12" spans="1:13" ht="31.5" x14ac:dyDescent="0.25">
      <c r="A12" s="12" t="s">
        <v>22</v>
      </c>
      <c r="B12" s="12" t="s">
        <v>29</v>
      </c>
      <c r="C12" s="13" t="s">
        <v>17</v>
      </c>
      <c r="D12" s="6">
        <v>2123577.0099999998</v>
      </c>
      <c r="E12" s="19">
        <v>0</v>
      </c>
      <c r="F12" s="14">
        <v>0</v>
      </c>
      <c r="G12" s="14">
        <v>0</v>
      </c>
      <c r="H12" s="14">
        <v>0</v>
      </c>
      <c r="I12" s="14">
        <f t="shared" si="2"/>
        <v>0</v>
      </c>
      <c r="J12" s="38">
        <v>0</v>
      </c>
    </row>
    <row r="13" spans="1:13" x14ac:dyDescent="0.25">
      <c r="A13" s="12" t="s">
        <v>22</v>
      </c>
      <c r="B13" s="12" t="s">
        <v>32</v>
      </c>
      <c r="C13" s="13" t="s">
        <v>18</v>
      </c>
      <c r="D13" s="6">
        <v>0</v>
      </c>
      <c r="E13" s="19">
        <v>1091480</v>
      </c>
      <c r="F13" s="14">
        <v>1500000</v>
      </c>
      <c r="G13" s="14">
        <v>1000000</v>
      </c>
      <c r="H13" s="14">
        <v>1500000</v>
      </c>
      <c r="I13" s="14">
        <f t="shared" si="2"/>
        <v>408520</v>
      </c>
      <c r="J13" s="38">
        <f t="shared" si="3"/>
        <v>137.42807930516364</v>
      </c>
    </row>
    <row r="14" spans="1:13" ht="47.25" x14ac:dyDescent="0.25">
      <c r="A14" s="12" t="s">
        <v>22</v>
      </c>
      <c r="B14" s="12" t="s">
        <v>33</v>
      </c>
      <c r="C14" s="13" t="s">
        <v>19</v>
      </c>
      <c r="D14" s="6">
        <v>48532953.689999998</v>
      </c>
      <c r="E14" s="19">
        <v>45208570</v>
      </c>
      <c r="F14" s="14">
        <v>41775410</v>
      </c>
      <c r="G14" s="14">
        <v>39819760</v>
      </c>
      <c r="H14" s="14">
        <v>30602550</v>
      </c>
      <c r="I14" s="14">
        <f t="shared" si="2"/>
        <v>-3433160</v>
      </c>
      <c r="J14" s="38">
        <f t="shared" si="3"/>
        <v>92.4059531190657</v>
      </c>
    </row>
    <row r="15" spans="1:13" ht="36" hidden="1" customHeight="1" x14ac:dyDescent="0.25">
      <c r="A15" s="9" t="s">
        <v>24</v>
      </c>
      <c r="B15" s="9" t="s">
        <v>23</v>
      </c>
      <c r="C15" s="10" t="s">
        <v>35</v>
      </c>
      <c r="D15" s="5">
        <f t="shared" ref="D15:I15" si="4">D16</f>
        <v>0</v>
      </c>
      <c r="E15" s="5">
        <f t="shared" si="4"/>
        <v>0</v>
      </c>
      <c r="F15" s="5">
        <v>0</v>
      </c>
      <c r="G15" s="5">
        <f t="shared" ref="G15" si="5">G16</f>
        <v>0</v>
      </c>
      <c r="H15" s="5">
        <f t="shared" ref="H15" si="6">H16</f>
        <v>0</v>
      </c>
      <c r="I15" s="5">
        <f t="shared" si="4"/>
        <v>0</v>
      </c>
      <c r="J15" s="37" t="e">
        <f t="shared" si="3"/>
        <v>#DIV/0!</v>
      </c>
    </row>
    <row r="16" spans="1:13" ht="36" hidden="1" customHeight="1" x14ac:dyDescent="0.25">
      <c r="A16" s="12" t="s">
        <v>24</v>
      </c>
      <c r="B16" s="12" t="s">
        <v>25</v>
      </c>
      <c r="C16" s="13" t="s">
        <v>36</v>
      </c>
      <c r="D16" s="6">
        <v>0</v>
      </c>
      <c r="E16" s="4">
        <v>0</v>
      </c>
      <c r="F16" s="6">
        <v>0</v>
      </c>
      <c r="G16" s="6">
        <v>0</v>
      </c>
      <c r="H16" s="6">
        <v>0</v>
      </c>
      <c r="I16" s="6">
        <v>0</v>
      </c>
      <c r="J16" s="37" t="e">
        <f t="shared" si="3"/>
        <v>#DIV/0!</v>
      </c>
    </row>
    <row r="17" spans="1:10" ht="63" x14ac:dyDescent="0.25">
      <c r="A17" s="9" t="s">
        <v>25</v>
      </c>
      <c r="B17" s="9" t="s">
        <v>23</v>
      </c>
      <c r="C17" s="15" t="s">
        <v>2</v>
      </c>
      <c r="D17" s="5">
        <f>SUM(D18:D19)</f>
        <v>387486</v>
      </c>
      <c r="E17" s="5">
        <f t="shared" ref="E17:I17" si="7">SUM(E18:E19)</f>
        <v>3875360</v>
      </c>
      <c r="F17" s="5">
        <f t="shared" si="7"/>
        <v>7838940</v>
      </c>
      <c r="G17" s="5">
        <f t="shared" si="7"/>
        <v>6737360</v>
      </c>
      <c r="H17" s="5">
        <f t="shared" si="7"/>
        <v>6944030</v>
      </c>
      <c r="I17" s="5">
        <f t="shared" si="7"/>
        <v>3963580</v>
      </c>
      <c r="J17" s="37">
        <f t="shared" si="3"/>
        <v>202.27643367325877</v>
      </c>
    </row>
    <row r="18" spans="1:10" ht="94.5" x14ac:dyDescent="0.25">
      <c r="A18" s="12" t="s">
        <v>25</v>
      </c>
      <c r="B18" s="12" t="s">
        <v>31</v>
      </c>
      <c r="C18" s="16" t="s">
        <v>37</v>
      </c>
      <c r="D18" s="6">
        <v>387486</v>
      </c>
      <c r="E18" s="4">
        <v>0</v>
      </c>
      <c r="F18" s="4">
        <v>0</v>
      </c>
      <c r="G18" s="4">
        <v>0</v>
      </c>
      <c r="H18" s="4">
        <v>0</v>
      </c>
      <c r="I18" s="14">
        <f>F18-E18</f>
        <v>0</v>
      </c>
      <c r="J18" s="38">
        <v>0</v>
      </c>
    </row>
    <row r="19" spans="1:10" ht="94.5" x14ac:dyDescent="0.25">
      <c r="A19" s="12" t="s">
        <v>25</v>
      </c>
      <c r="B19" s="12" t="s">
        <v>34</v>
      </c>
      <c r="C19" s="16" t="s">
        <v>38</v>
      </c>
      <c r="D19" s="6">
        <v>0</v>
      </c>
      <c r="E19" s="4">
        <v>3875360</v>
      </c>
      <c r="F19" s="14">
        <v>7838940</v>
      </c>
      <c r="G19" s="14">
        <v>6737360</v>
      </c>
      <c r="H19" s="14">
        <v>6944030</v>
      </c>
      <c r="I19" s="14">
        <f>F19-E19</f>
        <v>3963580</v>
      </c>
      <c r="J19" s="38">
        <f t="shared" si="3"/>
        <v>202.27643367325877</v>
      </c>
    </row>
    <row r="20" spans="1:10" ht="31.5" x14ac:dyDescent="0.25">
      <c r="A20" s="9" t="s">
        <v>26</v>
      </c>
      <c r="B20" s="9" t="s">
        <v>23</v>
      </c>
      <c r="C20" s="10" t="s">
        <v>3</v>
      </c>
      <c r="D20" s="5">
        <f>SUM(D21:D24)</f>
        <v>34477743.25</v>
      </c>
      <c r="E20" s="5">
        <f>SUM(E21:E24)</f>
        <v>44019358.409999996</v>
      </c>
      <c r="F20" s="5">
        <f>SUM(F21:F24)</f>
        <v>528168907.91000003</v>
      </c>
      <c r="G20" s="5">
        <f>SUM(G21:G24)</f>
        <v>511812250.06</v>
      </c>
      <c r="H20" s="5">
        <f>SUM(H21:H24)</f>
        <v>514559560.06</v>
      </c>
      <c r="I20" s="11">
        <f t="shared" ref="I20:I55" si="8">F20-E20</f>
        <v>484149549.5</v>
      </c>
      <c r="J20" s="37">
        <f t="shared" si="3"/>
        <v>1199.8559883372004</v>
      </c>
    </row>
    <row r="21" spans="1:10" ht="31.5" x14ac:dyDescent="0.25">
      <c r="A21" s="12" t="s">
        <v>26</v>
      </c>
      <c r="B21" s="12" t="s">
        <v>27</v>
      </c>
      <c r="C21" s="13" t="s">
        <v>40</v>
      </c>
      <c r="D21" s="6">
        <v>470055.95</v>
      </c>
      <c r="E21" s="3">
        <v>410451.33</v>
      </c>
      <c r="F21" s="14">
        <v>411451.33</v>
      </c>
      <c r="G21" s="14">
        <v>411451.33</v>
      </c>
      <c r="H21" s="14">
        <v>411451.33</v>
      </c>
      <c r="I21" s="14">
        <f>F21-E21</f>
        <v>1000</v>
      </c>
      <c r="J21" s="38">
        <f t="shared" si="3"/>
        <v>100.24363424525875</v>
      </c>
    </row>
    <row r="22" spans="1:10" x14ac:dyDescent="0.25">
      <c r="A22" s="12" t="s">
        <v>26</v>
      </c>
      <c r="B22" s="12" t="s">
        <v>30</v>
      </c>
      <c r="C22" s="13" t="s">
        <v>41</v>
      </c>
      <c r="D22" s="6">
        <v>7034191.9500000002</v>
      </c>
      <c r="E22" s="4">
        <v>10103387.08</v>
      </c>
      <c r="F22" s="14">
        <v>10003387.08</v>
      </c>
      <c r="G22" s="14">
        <v>11024717.08</v>
      </c>
      <c r="H22" s="14">
        <v>12388247.08</v>
      </c>
      <c r="I22" s="14">
        <f t="shared" ref="I22:I24" si="9">F22-E22</f>
        <v>-100000</v>
      </c>
      <c r="J22" s="38">
        <f t="shared" si="3"/>
        <v>99.010232912901515</v>
      </c>
    </row>
    <row r="23" spans="1:10" ht="31.5" x14ac:dyDescent="0.25">
      <c r="A23" s="12" t="s">
        <v>26</v>
      </c>
      <c r="B23" s="12" t="s">
        <v>31</v>
      </c>
      <c r="C23" s="13" t="s">
        <v>42</v>
      </c>
      <c r="D23" s="6">
        <v>26875495.350000001</v>
      </c>
      <c r="E23" s="2">
        <v>33351520</v>
      </c>
      <c r="F23" s="14">
        <f>500907489.5+16496580</f>
        <v>517404069.5</v>
      </c>
      <c r="G23" s="14">
        <v>500026081.64999998</v>
      </c>
      <c r="H23" s="14">
        <v>501409861.64999998</v>
      </c>
      <c r="I23" s="14">
        <f t="shared" si="9"/>
        <v>484052549.5</v>
      </c>
      <c r="J23" s="38">
        <f t="shared" si="3"/>
        <v>1551.3657833286159</v>
      </c>
    </row>
    <row r="24" spans="1:10" ht="31.5" x14ac:dyDescent="0.25">
      <c r="A24" s="12" t="s">
        <v>26</v>
      </c>
      <c r="B24" s="12" t="s">
        <v>39</v>
      </c>
      <c r="C24" s="13" t="s">
        <v>43</v>
      </c>
      <c r="D24" s="6">
        <v>98000</v>
      </c>
      <c r="E24" s="18">
        <v>154000</v>
      </c>
      <c r="F24" s="14">
        <v>350000</v>
      </c>
      <c r="G24" s="14">
        <v>350000</v>
      </c>
      <c r="H24" s="14">
        <v>350000</v>
      </c>
      <c r="I24" s="14">
        <f t="shared" si="9"/>
        <v>196000</v>
      </c>
      <c r="J24" s="38">
        <f t="shared" si="3"/>
        <v>227.27272727272728</v>
      </c>
    </row>
    <row r="25" spans="1:10" ht="31.5" x14ac:dyDescent="0.25">
      <c r="A25" s="9" t="s">
        <v>27</v>
      </c>
      <c r="B25" s="9" t="s">
        <v>23</v>
      </c>
      <c r="C25" s="10" t="s">
        <v>4</v>
      </c>
      <c r="D25" s="5">
        <f>SUM(D26:D29)</f>
        <v>25268586.720000003</v>
      </c>
      <c r="E25" s="5">
        <f>SUM(E26:E29)</f>
        <v>138650351.66</v>
      </c>
      <c r="F25" s="5">
        <f>SUM(F26:F29)</f>
        <v>47877224.5</v>
      </c>
      <c r="G25" s="5">
        <f>SUM(G26:G29)</f>
        <v>6796197.4500000002</v>
      </c>
      <c r="H25" s="5">
        <f>SUM(H26:H29)</f>
        <v>4916845.3600000003</v>
      </c>
      <c r="I25" s="11">
        <f t="shared" si="8"/>
        <v>-90773127.159999996</v>
      </c>
      <c r="J25" s="37">
        <f t="shared" si="3"/>
        <v>34.530907370076555</v>
      </c>
    </row>
    <row r="26" spans="1:10" x14ac:dyDescent="0.25">
      <c r="A26" s="12" t="s">
        <v>27</v>
      </c>
      <c r="B26" s="12" t="s">
        <v>22</v>
      </c>
      <c r="C26" s="13" t="s">
        <v>44</v>
      </c>
      <c r="D26" s="6">
        <v>2709504.12</v>
      </c>
      <c r="E26" s="1">
        <v>9785610</v>
      </c>
      <c r="F26" s="14">
        <v>900000</v>
      </c>
      <c r="G26" s="14">
        <v>900000</v>
      </c>
      <c r="H26" s="14">
        <v>0</v>
      </c>
      <c r="I26" s="14">
        <f>F26-E26</f>
        <v>-8885610</v>
      </c>
      <c r="J26" s="38">
        <f t="shared" si="3"/>
        <v>9.1971783056958127</v>
      </c>
    </row>
    <row r="27" spans="1:10" x14ac:dyDescent="0.25">
      <c r="A27" s="12" t="s">
        <v>27</v>
      </c>
      <c r="B27" s="12" t="s">
        <v>24</v>
      </c>
      <c r="C27" s="13" t="s">
        <v>45</v>
      </c>
      <c r="D27" s="6">
        <v>20283115.57</v>
      </c>
      <c r="E27" s="1">
        <v>127923610</v>
      </c>
      <c r="F27" s="14">
        <v>46461650</v>
      </c>
      <c r="G27" s="14">
        <v>5380000</v>
      </c>
      <c r="H27" s="14">
        <v>4900000</v>
      </c>
      <c r="I27" s="14">
        <f>F27-E27</f>
        <v>-81461960</v>
      </c>
      <c r="J27" s="38">
        <f t="shared" si="3"/>
        <v>36.319839629291259</v>
      </c>
    </row>
    <row r="28" spans="1:10" x14ac:dyDescent="0.25">
      <c r="A28" s="12" t="s">
        <v>27</v>
      </c>
      <c r="B28" s="12" t="s">
        <v>25</v>
      </c>
      <c r="C28" s="13" t="s">
        <v>46</v>
      </c>
      <c r="D28" s="6">
        <v>1613249.83</v>
      </c>
      <c r="E28" s="1">
        <v>938980</v>
      </c>
      <c r="F28" s="14">
        <v>500000</v>
      </c>
      <c r="G28" s="14">
        <v>500000</v>
      </c>
      <c r="H28" s="14">
        <v>0</v>
      </c>
      <c r="I28" s="14">
        <f>F28-E28</f>
        <v>-438980</v>
      </c>
      <c r="J28" s="38">
        <f t="shared" si="3"/>
        <v>53.249270484994362</v>
      </c>
    </row>
    <row r="29" spans="1:10" ht="47.25" x14ac:dyDescent="0.25">
      <c r="A29" s="12" t="s">
        <v>27</v>
      </c>
      <c r="B29" s="12" t="s">
        <v>27</v>
      </c>
      <c r="C29" s="13" t="s">
        <v>47</v>
      </c>
      <c r="D29" s="6">
        <v>662717.19999999995</v>
      </c>
      <c r="E29" s="19">
        <v>2151.66</v>
      </c>
      <c r="F29" s="14">
        <v>15574.5</v>
      </c>
      <c r="G29" s="14">
        <v>16197.45</v>
      </c>
      <c r="H29" s="14">
        <v>16845.36</v>
      </c>
      <c r="I29" s="14">
        <f>F29-E29</f>
        <v>13422.84</v>
      </c>
      <c r="J29" s="38">
        <f t="shared" si="3"/>
        <v>723.83647974122312</v>
      </c>
    </row>
    <row r="30" spans="1:10" x14ac:dyDescent="0.25">
      <c r="A30" s="9" t="s">
        <v>29</v>
      </c>
      <c r="B30" s="9" t="s">
        <v>23</v>
      </c>
      <c r="C30" s="10" t="s">
        <v>5</v>
      </c>
      <c r="D30" s="5">
        <f>SUM(D31:D35)</f>
        <v>539487056.95999992</v>
      </c>
      <c r="E30" s="5">
        <f>SUM(E31:E35)</f>
        <v>536264360</v>
      </c>
      <c r="F30" s="5">
        <f t="shared" ref="F30:H30" si="10">SUM(F31:F35)</f>
        <v>577132877</v>
      </c>
      <c r="G30" s="5">
        <f t="shared" si="10"/>
        <v>575468400</v>
      </c>
      <c r="H30" s="5">
        <f t="shared" si="10"/>
        <v>600511770</v>
      </c>
      <c r="I30" s="11">
        <f t="shared" si="8"/>
        <v>40868517</v>
      </c>
      <c r="J30" s="37">
        <f t="shared" si="3"/>
        <v>107.62096459291087</v>
      </c>
    </row>
    <row r="31" spans="1:10" x14ac:dyDescent="0.25">
      <c r="A31" s="12" t="s">
        <v>29</v>
      </c>
      <c r="B31" s="12" t="s">
        <v>22</v>
      </c>
      <c r="C31" s="13" t="s">
        <v>48</v>
      </c>
      <c r="D31" s="6">
        <v>163739180.00999999</v>
      </c>
      <c r="E31" s="19">
        <v>140727280</v>
      </c>
      <c r="F31" s="14">
        <v>151238590</v>
      </c>
      <c r="G31" s="14">
        <v>152286160</v>
      </c>
      <c r="H31" s="14">
        <v>161967270</v>
      </c>
      <c r="I31" s="14">
        <f>F31-E31</f>
        <v>10511310</v>
      </c>
      <c r="J31" s="38">
        <f t="shared" si="3"/>
        <v>107.4692767457738</v>
      </c>
    </row>
    <row r="32" spans="1:10" x14ac:dyDescent="0.25">
      <c r="A32" s="12" t="s">
        <v>29</v>
      </c>
      <c r="B32" s="12" t="s">
        <v>24</v>
      </c>
      <c r="C32" s="13" t="s">
        <v>49</v>
      </c>
      <c r="D32" s="6">
        <v>358678473.13999999</v>
      </c>
      <c r="E32" s="19">
        <v>375296310</v>
      </c>
      <c r="F32" s="14">
        <v>368505574</v>
      </c>
      <c r="G32" s="14">
        <v>364945900</v>
      </c>
      <c r="H32" s="14">
        <v>378779950</v>
      </c>
      <c r="I32" s="14">
        <f t="shared" ref="I32:I35" si="11">F32-E32</f>
        <v>-6790736</v>
      </c>
      <c r="J32" s="38">
        <f t="shared" si="3"/>
        <v>98.190566808397335</v>
      </c>
    </row>
    <row r="33" spans="1:10" ht="31.5" x14ac:dyDescent="0.25">
      <c r="A33" s="12" t="s">
        <v>29</v>
      </c>
      <c r="B33" s="12" t="s">
        <v>25</v>
      </c>
      <c r="C33" s="13" t="s">
        <v>50</v>
      </c>
      <c r="D33" s="6">
        <v>0</v>
      </c>
      <c r="E33" s="19">
        <v>0</v>
      </c>
      <c r="F33" s="14">
        <v>35802654</v>
      </c>
      <c r="G33" s="14">
        <v>36931660</v>
      </c>
      <c r="H33" s="14">
        <v>38341660</v>
      </c>
      <c r="I33" s="14">
        <f t="shared" si="11"/>
        <v>35802654</v>
      </c>
      <c r="J33" s="38">
        <v>0</v>
      </c>
    </row>
    <row r="34" spans="1:10" x14ac:dyDescent="0.25">
      <c r="A34" s="12" t="s">
        <v>29</v>
      </c>
      <c r="B34" s="12" t="s">
        <v>29</v>
      </c>
      <c r="C34" s="13" t="s">
        <v>51</v>
      </c>
      <c r="D34" s="6">
        <v>860290.38</v>
      </c>
      <c r="E34" s="19">
        <v>2784730</v>
      </c>
      <c r="F34" s="14">
        <v>1804253</v>
      </c>
      <c r="G34" s="14">
        <v>1818350</v>
      </c>
      <c r="H34" s="14">
        <v>1833050</v>
      </c>
      <c r="I34" s="14">
        <f t="shared" si="11"/>
        <v>-980477</v>
      </c>
      <c r="J34" s="38">
        <f t="shared" si="3"/>
        <v>64.790949212311418</v>
      </c>
    </row>
    <row r="35" spans="1:10" ht="31.5" x14ac:dyDescent="0.25">
      <c r="A35" s="12" t="s">
        <v>29</v>
      </c>
      <c r="B35" s="12" t="s">
        <v>31</v>
      </c>
      <c r="C35" s="13" t="s">
        <v>52</v>
      </c>
      <c r="D35" s="6">
        <v>16209113.43</v>
      </c>
      <c r="E35" s="19">
        <v>17456040</v>
      </c>
      <c r="F35" s="14">
        <v>19781806</v>
      </c>
      <c r="G35" s="14">
        <v>19486330</v>
      </c>
      <c r="H35" s="14">
        <v>19589840</v>
      </c>
      <c r="I35" s="14">
        <f t="shared" si="11"/>
        <v>2325766</v>
      </c>
      <c r="J35" s="38">
        <f t="shared" si="3"/>
        <v>113.32356021182352</v>
      </c>
    </row>
    <row r="36" spans="1:10" ht="31.5" x14ac:dyDescent="0.25">
      <c r="A36" s="9" t="s">
        <v>30</v>
      </c>
      <c r="B36" s="9" t="s">
        <v>23</v>
      </c>
      <c r="C36" s="10" t="s">
        <v>6</v>
      </c>
      <c r="D36" s="5">
        <f>SUM(D37:D38)</f>
        <v>52605528</v>
      </c>
      <c r="E36" s="5">
        <f>SUM(E37:E38)</f>
        <v>58427940</v>
      </c>
      <c r="F36" s="5">
        <f t="shared" ref="F36:H36" si="12">SUM(F37:F38)</f>
        <v>51716790</v>
      </c>
      <c r="G36" s="5">
        <f t="shared" si="12"/>
        <v>47961130</v>
      </c>
      <c r="H36" s="5">
        <f t="shared" si="12"/>
        <v>42398260</v>
      </c>
      <c r="I36" s="11">
        <f t="shared" si="8"/>
        <v>-6711150</v>
      </c>
      <c r="J36" s="37">
        <f t="shared" si="3"/>
        <v>88.513800075785667</v>
      </c>
    </row>
    <row r="37" spans="1:10" x14ac:dyDescent="0.25">
      <c r="A37" s="12" t="s">
        <v>30</v>
      </c>
      <c r="B37" s="12" t="s">
        <v>22</v>
      </c>
      <c r="C37" s="13" t="s">
        <v>53</v>
      </c>
      <c r="D37" s="6">
        <v>44617481.350000001</v>
      </c>
      <c r="E37" s="19">
        <v>49999640</v>
      </c>
      <c r="F37" s="14">
        <v>42693790</v>
      </c>
      <c r="G37" s="14">
        <v>39089130</v>
      </c>
      <c r="H37" s="14">
        <v>32462260</v>
      </c>
      <c r="I37" s="14">
        <f>F37-E37</f>
        <v>-7305850</v>
      </c>
      <c r="J37" s="38">
        <f t="shared" si="3"/>
        <v>85.388194795002519</v>
      </c>
    </row>
    <row r="38" spans="1:10" ht="31.5" x14ac:dyDescent="0.25">
      <c r="A38" s="12" t="s">
        <v>30</v>
      </c>
      <c r="B38" s="12" t="s">
        <v>26</v>
      </c>
      <c r="C38" s="13" t="s">
        <v>54</v>
      </c>
      <c r="D38" s="6">
        <v>7988046.6500000004</v>
      </c>
      <c r="E38" s="19">
        <v>8428300</v>
      </c>
      <c r="F38" s="14">
        <v>9023000</v>
      </c>
      <c r="G38" s="14">
        <v>8872000</v>
      </c>
      <c r="H38" s="14">
        <v>9936000</v>
      </c>
      <c r="I38" s="14">
        <f>F38-E38</f>
        <v>594700</v>
      </c>
      <c r="J38" s="38">
        <f t="shared" si="3"/>
        <v>107.05598993865904</v>
      </c>
    </row>
    <row r="39" spans="1:10" x14ac:dyDescent="0.25">
      <c r="A39" s="9" t="s">
        <v>31</v>
      </c>
      <c r="B39" s="9" t="s">
        <v>23</v>
      </c>
      <c r="C39" s="10" t="s">
        <v>69</v>
      </c>
      <c r="D39" s="5">
        <f>SUM(D40)</f>
        <v>70381</v>
      </c>
      <c r="E39" s="5">
        <f t="shared" ref="E39:H39" si="13">SUM(E40)</f>
        <v>0</v>
      </c>
      <c r="F39" s="5">
        <f t="shared" si="13"/>
        <v>0</v>
      </c>
      <c r="G39" s="5">
        <f t="shared" si="13"/>
        <v>0</v>
      </c>
      <c r="H39" s="5">
        <f t="shared" si="13"/>
        <v>0</v>
      </c>
      <c r="I39" s="11">
        <f t="shared" ref="I39" si="14">F39-E39</f>
        <v>0</v>
      </c>
      <c r="J39" s="37">
        <v>0</v>
      </c>
    </row>
    <row r="40" spans="1:10" ht="31.5" x14ac:dyDescent="0.25">
      <c r="A40" s="12" t="s">
        <v>31</v>
      </c>
      <c r="B40" s="12" t="s">
        <v>31</v>
      </c>
      <c r="C40" s="13" t="s">
        <v>70</v>
      </c>
      <c r="D40" s="6">
        <v>70381</v>
      </c>
      <c r="E40" s="19">
        <v>0</v>
      </c>
      <c r="F40" s="14"/>
      <c r="G40" s="14"/>
      <c r="H40" s="14"/>
      <c r="I40" s="14"/>
      <c r="J40" s="38">
        <v>0</v>
      </c>
    </row>
    <row r="41" spans="1:10" x14ac:dyDescent="0.25">
      <c r="A41" s="9" t="s">
        <v>34</v>
      </c>
      <c r="B41" s="9" t="s">
        <v>23</v>
      </c>
      <c r="C41" s="10" t="s">
        <v>7</v>
      </c>
      <c r="D41" s="5">
        <f>SUM(D42:D45)</f>
        <v>44262444.659999996</v>
      </c>
      <c r="E41" s="5">
        <f>SUM(E42:E45)</f>
        <v>53463253</v>
      </c>
      <c r="F41" s="5">
        <f t="shared" ref="F41:G41" si="15">SUM(F42:F45)</f>
        <v>39149091</v>
      </c>
      <c r="G41" s="5">
        <f t="shared" si="15"/>
        <v>38899690</v>
      </c>
      <c r="H41" s="5">
        <f>SUM(H42:H45)</f>
        <v>39452420</v>
      </c>
      <c r="I41" s="11">
        <f t="shared" si="8"/>
        <v>-14314162</v>
      </c>
      <c r="J41" s="37">
        <f t="shared" si="3"/>
        <v>73.226167139511688</v>
      </c>
    </row>
    <row r="42" spans="1:10" hidden="1" x14ac:dyDescent="0.25">
      <c r="A42" s="12" t="s">
        <v>34</v>
      </c>
      <c r="B42" s="12" t="s">
        <v>22</v>
      </c>
      <c r="C42" s="13" t="s">
        <v>55</v>
      </c>
      <c r="D42" s="6">
        <v>0</v>
      </c>
      <c r="E42" s="19">
        <v>0</v>
      </c>
      <c r="F42" s="14">
        <v>0</v>
      </c>
      <c r="G42" s="14">
        <v>0</v>
      </c>
      <c r="H42" s="14">
        <v>0</v>
      </c>
      <c r="I42" s="14">
        <f>F42-E42</f>
        <v>0</v>
      </c>
      <c r="J42" s="37" t="e">
        <f t="shared" si="3"/>
        <v>#DIV/0!</v>
      </c>
    </row>
    <row r="43" spans="1:10" ht="31.5" x14ac:dyDescent="0.25">
      <c r="A43" s="12" t="s">
        <v>34</v>
      </c>
      <c r="B43" s="12" t="s">
        <v>25</v>
      </c>
      <c r="C43" s="13" t="s">
        <v>56</v>
      </c>
      <c r="D43" s="6">
        <v>1221771</v>
      </c>
      <c r="E43" s="19">
        <v>2894778</v>
      </c>
      <c r="F43" s="14">
        <v>1850000</v>
      </c>
      <c r="G43" s="14">
        <v>1850000</v>
      </c>
      <c r="H43" s="14">
        <v>1850000</v>
      </c>
      <c r="I43" s="14">
        <f t="shared" ref="I43:I45" si="16">F43-E43</f>
        <v>-1044778</v>
      </c>
      <c r="J43" s="38">
        <f t="shared" si="3"/>
        <v>63.908182250935994</v>
      </c>
    </row>
    <row r="44" spans="1:10" x14ac:dyDescent="0.25">
      <c r="A44" s="12" t="s">
        <v>34</v>
      </c>
      <c r="B44" s="12" t="s">
        <v>26</v>
      </c>
      <c r="C44" s="13" t="s">
        <v>57</v>
      </c>
      <c r="D44" s="6">
        <v>43040673.659999996</v>
      </c>
      <c r="E44" s="19">
        <v>50568475</v>
      </c>
      <c r="F44" s="14">
        <v>37299091</v>
      </c>
      <c r="G44" s="14">
        <v>37049690</v>
      </c>
      <c r="H44" s="14">
        <v>37602420</v>
      </c>
      <c r="I44" s="14">
        <f t="shared" si="16"/>
        <v>-13269384</v>
      </c>
      <c r="J44" s="38">
        <f t="shared" si="3"/>
        <v>73.759572540006403</v>
      </c>
    </row>
    <row r="45" spans="1:10" ht="31.5" hidden="1" x14ac:dyDescent="0.25">
      <c r="A45" s="12" t="s">
        <v>34</v>
      </c>
      <c r="B45" s="12" t="s">
        <v>28</v>
      </c>
      <c r="C45" s="13" t="s">
        <v>58</v>
      </c>
      <c r="D45" s="6">
        <v>0</v>
      </c>
      <c r="E45" s="19">
        <v>0</v>
      </c>
      <c r="F45" s="14">
        <v>0</v>
      </c>
      <c r="G45" s="14">
        <v>0</v>
      </c>
      <c r="H45" s="14">
        <v>0</v>
      </c>
      <c r="I45" s="14">
        <f t="shared" si="16"/>
        <v>0</v>
      </c>
      <c r="J45" s="37" t="e">
        <f t="shared" si="3"/>
        <v>#DIV/0!</v>
      </c>
    </row>
    <row r="46" spans="1:10" ht="31.5" hidden="1" x14ac:dyDescent="0.25">
      <c r="A46" s="9" t="s">
        <v>32</v>
      </c>
      <c r="B46" s="9" t="s">
        <v>23</v>
      </c>
      <c r="C46" s="10" t="s">
        <v>8</v>
      </c>
      <c r="D46" s="5">
        <f>SUM(D47:D48)</f>
        <v>0</v>
      </c>
      <c r="E46" s="5">
        <f>SUM(E47:E48)</f>
        <v>0</v>
      </c>
      <c r="F46" s="5">
        <f>SUM(F47:F48)</f>
        <v>0</v>
      </c>
      <c r="G46" s="5">
        <f>SUM(G47:G48)</f>
        <v>0</v>
      </c>
      <c r="H46" s="5">
        <f>SUM(H47:H48)</f>
        <v>0</v>
      </c>
      <c r="I46" s="11">
        <f t="shared" si="8"/>
        <v>0</v>
      </c>
      <c r="J46" s="37" t="e">
        <f t="shared" si="3"/>
        <v>#DIV/0!</v>
      </c>
    </row>
    <row r="47" spans="1:10" hidden="1" x14ac:dyDescent="0.25">
      <c r="A47" s="23" t="s">
        <v>32</v>
      </c>
      <c r="B47" s="23" t="s">
        <v>22</v>
      </c>
      <c r="C47" s="24" t="s">
        <v>59</v>
      </c>
      <c r="D47" s="25">
        <v>0</v>
      </c>
      <c r="E47" s="27">
        <v>0</v>
      </c>
      <c r="F47" s="26"/>
      <c r="G47" s="26"/>
      <c r="H47" s="26"/>
      <c r="I47" s="26">
        <f>F47-E47</f>
        <v>0</v>
      </c>
      <c r="J47" s="37" t="e">
        <f t="shared" si="3"/>
        <v>#DIV/0!</v>
      </c>
    </row>
    <row r="48" spans="1:10" ht="23.25" hidden="1" customHeight="1" x14ac:dyDescent="0.25">
      <c r="A48" s="12" t="s">
        <v>32</v>
      </c>
      <c r="B48" s="12" t="s">
        <v>24</v>
      </c>
      <c r="C48" s="13" t="s">
        <v>60</v>
      </c>
      <c r="D48" s="6">
        <v>0</v>
      </c>
      <c r="E48" s="28">
        <v>0</v>
      </c>
      <c r="F48" s="14"/>
      <c r="G48" s="14"/>
      <c r="H48" s="14"/>
      <c r="I48" s="14">
        <f t="shared" ref="I48" si="17">F48-E48</f>
        <v>0</v>
      </c>
      <c r="J48" s="37" t="e">
        <f t="shared" si="3"/>
        <v>#DIV/0!</v>
      </c>
    </row>
    <row r="49" spans="1:10" ht="31.5" x14ac:dyDescent="0.25">
      <c r="A49" s="9" t="s">
        <v>39</v>
      </c>
      <c r="B49" s="9" t="s">
        <v>23</v>
      </c>
      <c r="C49" s="10" t="s">
        <v>9</v>
      </c>
      <c r="D49" s="5">
        <f>SUM(D50)</f>
        <v>1786400</v>
      </c>
      <c r="E49" s="5">
        <f t="shared" ref="E49:H49" si="18">SUM(E50)</f>
        <v>1964600</v>
      </c>
      <c r="F49" s="5">
        <f t="shared" si="18"/>
        <v>2250000</v>
      </c>
      <c r="G49" s="5">
        <f t="shared" si="18"/>
        <v>2250000</v>
      </c>
      <c r="H49" s="5">
        <f t="shared" si="18"/>
        <v>2376000</v>
      </c>
      <c r="I49" s="11">
        <f t="shared" si="8"/>
        <v>285400</v>
      </c>
      <c r="J49" s="37">
        <f t="shared" si="3"/>
        <v>114.5271302046218</v>
      </c>
    </row>
    <row r="50" spans="1:10" ht="31.5" x14ac:dyDescent="0.25">
      <c r="A50" s="12" t="s">
        <v>39</v>
      </c>
      <c r="B50" s="12" t="s">
        <v>24</v>
      </c>
      <c r="C50" s="13" t="s">
        <v>61</v>
      </c>
      <c r="D50" s="6">
        <v>1786400</v>
      </c>
      <c r="E50" s="22">
        <v>1964600</v>
      </c>
      <c r="F50" s="6">
        <v>2250000</v>
      </c>
      <c r="G50" s="6">
        <v>2250000</v>
      </c>
      <c r="H50" s="6">
        <v>2376000</v>
      </c>
      <c r="I50" s="14">
        <f t="shared" si="8"/>
        <v>285400</v>
      </c>
      <c r="J50" s="38">
        <f t="shared" si="3"/>
        <v>114.5271302046218</v>
      </c>
    </row>
    <row r="51" spans="1:10" ht="47.25" x14ac:dyDescent="0.25">
      <c r="A51" s="9" t="s">
        <v>33</v>
      </c>
      <c r="B51" s="9" t="s">
        <v>23</v>
      </c>
      <c r="C51" s="10" t="s">
        <v>71</v>
      </c>
      <c r="D51" s="5">
        <f>SUM(D52)</f>
        <v>1882264.33</v>
      </c>
      <c r="E51" s="5">
        <f t="shared" ref="E51:H51" si="19">SUM(E52)</f>
        <v>280600</v>
      </c>
      <c r="F51" s="5">
        <f t="shared" si="19"/>
        <v>205000</v>
      </c>
      <c r="G51" s="5">
        <f t="shared" si="19"/>
        <v>20000</v>
      </c>
      <c r="H51" s="5">
        <f t="shared" si="19"/>
        <v>20000</v>
      </c>
      <c r="I51" s="11">
        <f t="shared" si="8"/>
        <v>-75600</v>
      </c>
      <c r="J51" s="37">
        <f t="shared" si="3"/>
        <v>73.057733428367783</v>
      </c>
    </row>
    <row r="52" spans="1:10" ht="47.25" x14ac:dyDescent="0.25">
      <c r="A52" s="12" t="s">
        <v>33</v>
      </c>
      <c r="B52" s="12" t="s">
        <v>22</v>
      </c>
      <c r="C52" s="13" t="s">
        <v>71</v>
      </c>
      <c r="D52" s="6">
        <v>1882264.33</v>
      </c>
      <c r="E52" s="19">
        <v>280600</v>
      </c>
      <c r="F52" s="6">
        <v>205000</v>
      </c>
      <c r="G52" s="6">
        <v>20000</v>
      </c>
      <c r="H52" s="6">
        <v>20000</v>
      </c>
      <c r="I52" s="14">
        <f t="shared" si="8"/>
        <v>-75600</v>
      </c>
      <c r="J52" s="38">
        <f t="shared" si="3"/>
        <v>73.057733428367783</v>
      </c>
    </row>
    <row r="53" spans="1:10" ht="110.25" x14ac:dyDescent="0.25">
      <c r="A53" s="9" t="s">
        <v>72</v>
      </c>
      <c r="B53" s="9" t="s">
        <v>23</v>
      </c>
      <c r="C53" s="10" t="s">
        <v>73</v>
      </c>
      <c r="D53" s="5">
        <f>D54+D55</f>
        <v>33121703.710000001</v>
      </c>
      <c r="E53" s="5">
        <f t="shared" ref="E53:H53" si="20">E54+E55</f>
        <v>32937820</v>
      </c>
      <c r="F53" s="5">
        <f t="shared" si="20"/>
        <v>32117000</v>
      </c>
      <c r="G53" s="5">
        <f t="shared" si="20"/>
        <v>32117000</v>
      </c>
      <c r="H53" s="5">
        <f t="shared" si="20"/>
        <v>32117000</v>
      </c>
      <c r="I53" s="11">
        <f t="shared" si="8"/>
        <v>-820820</v>
      </c>
      <c r="J53" s="37">
        <f t="shared" si="3"/>
        <v>97.507971080053267</v>
      </c>
    </row>
    <row r="54" spans="1:10" ht="94.5" x14ac:dyDescent="0.25">
      <c r="A54" s="12" t="s">
        <v>72</v>
      </c>
      <c r="B54" s="12" t="s">
        <v>22</v>
      </c>
      <c r="C54" s="13" t="s">
        <v>74</v>
      </c>
      <c r="D54" s="6">
        <v>31882324</v>
      </c>
      <c r="E54" s="19">
        <v>32668820</v>
      </c>
      <c r="F54" s="6">
        <v>32117000</v>
      </c>
      <c r="G54" s="6">
        <v>32117000</v>
      </c>
      <c r="H54" s="6">
        <v>32117000</v>
      </c>
      <c r="I54" s="14">
        <f t="shared" si="8"/>
        <v>-551820</v>
      </c>
      <c r="J54" s="38">
        <f t="shared" si="3"/>
        <v>98.310866446966855</v>
      </c>
    </row>
    <row r="55" spans="1:10" ht="31.5" x14ac:dyDescent="0.25">
      <c r="A55" s="12" t="s">
        <v>72</v>
      </c>
      <c r="B55" s="12" t="s">
        <v>25</v>
      </c>
      <c r="C55" s="13" t="s">
        <v>75</v>
      </c>
      <c r="D55" s="6">
        <v>1239379.71</v>
      </c>
      <c r="E55" s="19">
        <v>269000</v>
      </c>
      <c r="F55" s="6"/>
      <c r="G55" s="6"/>
      <c r="H55" s="6"/>
      <c r="I55" s="14">
        <f t="shared" si="8"/>
        <v>-269000</v>
      </c>
      <c r="J55" s="38">
        <f t="shared" si="3"/>
        <v>0</v>
      </c>
    </row>
    <row r="56" spans="1:10" x14ac:dyDescent="0.25">
      <c r="A56" s="8"/>
      <c r="B56" s="8"/>
      <c r="C56" s="10" t="s">
        <v>10</v>
      </c>
      <c r="D56" s="5">
        <f>D49+D46+D41+D36+D30+D25+D20+D17+D15+D6+D51+D53+D39</f>
        <v>830289297.52999997</v>
      </c>
      <c r="E56" s="5">
        <f>E49+E46+E41+E36+E30+E25+E20+E17+E15+E6+E51+E53+E39-E55</f>
        <v>964649769.46999991</v>
      </c>
      <c r="F56" s="5">
        <f>F49+F46+F41+F36+F30+F25+F20+F17+F15+F6+F51+F53</f>
        <v>1390310630.4100001</v>
      </c>
      <c r="G56" s="5">
        <f>G49+G46+G41+G36+G30+G25+G20+G17+G15+G6+G51+G53-4.11</f>
        <v>1325650224.4000001</v>
      </c>
      <c r="H56" s="5">
        <f>H49+H46+H41+H36+H30+H25+H20+H17+H15+H6+H51+H53+11.7</f>
        <v>1340724005.1200001</v>
      </c>
      <c r="I56" s="11">
        <f>F56-E56</f>
        <v>425660860.94000018</v>
      </c>
      <c r="J56" s="37">
        <f t="shared" si="3"/>
        <v>144.12594854750941</v>
      </c>
    </row>
    <row r="60" spans="1:10" ht="12.75" customHeight="1" x14ac:dyDescent="0.25"/>
  </sheetData>
  <mergeCells count="12">
    <mergeCell ref="J4:J5"/>
    <mergeCell ref="A1:I1"/>
    <mergeCell ref="A3:I3"/>
    <mergeCell ref="A4:A5"/>
    <mergeCell ref="B4:B5"/>
    <mergeCell ref="D4:D5"/>
    <mergeCell ref="E4:E5"/>
    <mergeCell ref="I4:I5"/>
    <mergeCell ref="C4:C5"/>
    <mergeCell ref="F4:F5"/>
    <mergeCell ref="G4:G5"/>
    <mergeCell ref="H4:H5"/>
  </mergeCells>
  <pageMargins left="0.26" right="0.17" top="0.75" bottom="0.32" header="0.3" footer="0.3"/>
  <pageSetup paperSize="9" scale="8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Расходы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budg5</dc:creator>
  <cp:lastModifiedBy>FedorenkoEA</cp:lastModifiedBy>
  <cp:lastPrinted>2021-11-03T03:02:32Z</cp:lastPrinted>
  <dcterms:created xsi:type="dcterms:W3CDTF">2020-11-25T04:04:53Z</dcterms:created>
  <dcterms:modified xsi:type="dcterms:W3CDTF">2021-11-23T23:13:26Z</dcterms:modified>
</cp:coreProperties>
</file>