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Мои документы\Мониторинг\Отчет по мониторингу на 01.12.2021\ПожарскийОтделДоходовОтчетПоМониторингу\"/>
    </mc:Choice>
  </mc:AlternateContent>
  <xr:revisionPtr revIDLastSave="0" documentId="13_ncr:1_{72F476EB-B294-4096-A095-0BF911B0F0B5}" xr6:coauthVersionLast="45" xr6:coauthVersionMax="45" xr10:uidLastSave="{00000000-0000-0000-0000-000000000000}"/>
  <bookViews>
    <workbookView xWindow="150" yWindow="0" windowWidth="15210" windowHeight="10920" xr2:uid="{2C1845A6-51C0-43DD-9FF4-B6908E09177D}"/>
  </bookViews>
  <sheets>
    <sheet name="п.5.3" sheetId="1" r:id="rId1"/>
  </sheets>
  <definedNames>
    <definedName name="_Hlk55548702" localSheetId="0">'п.5.3'!$B$1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6" i="1" l="1"/>
  <c r="H56" i="1"/>
  <c r="J6" i="1" l="1"/>
  <c r="I54" i="1" l="1"/>
  <c r="I53" i="1"/>
  <c r="I52" i="1"/>
  <c r="I51" i="1"/>
  <c r="I46" i="1"/>
  <c r="I45" i="1"/>
  <c r="I44" i="1"/>
  <c r="I43" i="1"/>
  <c r="I41" i="1"/>
  <c r="I36" i="1"/>
  <c r="I33" i="1"/>
  <c r="I32" i="1"/>
  <c r="I28" i="1"/>
  <c r="I24" i="1"/>
  <c r="I22" i="1"/>
  <c r="I19" i="1"/>
  <c r="I15" i="1"/>
  <c r="I13" i="1"/>
  <c r="I12" i="1"/>
  <c r="I11" i="1"/>
  <c r="I10" i="1"/>
  <c r="I8" i="1"/>
  <c r="G55" i="1"/>
  <c r="G53" i="1"/>
  <c r="G52" i="1"/>
  <c r="G51" i="1"/>
  <c r="G46" i="1"/>
  <c r="G45" i="1"/>
  <c r="G44" i="1"/>
  <c r="G43" i="1"/>
  <c r="G41" i="1"/>
  <c r="G36" i="1"/>
  <c r="G34" i="1"/>
  <c r="G33" i="1"/>
  <c r="G32" i="1"/>
  <c r="H55" i="1"/>
  <c r="H54" i="1"/>
  <c r="H53" i="1"/>
  <c r="H52" i="1"/>
  <c r="H51" i="1"/>
  <c r="H46" i="1"/>
  <c r="H45" i="1"/>
  <c r="H44" i="1"/>
  <c r="H43" i="1"/>
  <c r="H41" i="1"/>
  <c r="H38" i="1"/>
  <c r="I38" i="1" s="1"/>
  <c r="H36" i="1"/>
  <c r="H34" i="1"/>
  <c r="H33" i="1"/>
  <c r="H32" i="1"/>
  <c r="H29" i="1"/>
  <c r="H28" i="1"/>
  <c r="H24" i="1"/>
  <c r="H22" i="1"/>
  <c r="H21" i="1"/>
  <c r="H19" i="1"/>
  <c r="H18" i="1"/>
  <c r="H15" i="1"/>
  <c r="H13" i="1" l="1"/>
  <c r="H12" i="1"/>
  <c r="H11" i="1"/>
  <c r="H10" i="1"/>
  <c r="H8" i="1"/>
  <c r="G29" i="1" l="1"/>
  <c r="G28" i="1"/>
  <c r="G24" i="1"/>
  <c r="G21" i="1"/>
  <c r="G19" i="1"/>
  <c r="G18" i="1"/>
  <c r="G15" i="1" l="1"/>
  <c r="G13" i="1" l="1"/>
  <c r="G12" i="1"/>
  <c r="G11" i="1"/>
  <c r="G10" i="1"/>
  <c r="G8" i="1"/>
  <c r="F55" i="1"/>
  <c r="F53" i="1"/>
  <c r="F52" i="1"/>
  <c r="F51" i="1"/>
  <c r="F46" i="1"/>
  <c r="F45" i="1"/>
  <c r="F44" i="1"/>
  <c r="F43" i="1"/>
  <c r="F41" i="1"/>
  <c r="F36" i="1"/>
  <c r="F34" i="1"/>
  <c r="F33" i="1"/>
  <c r="F32" i="1"/>
  <c r="F29" i="1"/>
  <c r="F28" i="1"/>
  <c r="F13" i="1"/>
  <c r="F24" i="1"/>
  <c r="F22" i="1"/>
  <c r="F21" i="1"/>
  <c r="F19" i="1"/>
  <c r="F18" i="1"/>
  <c r="F15" i="1"/>
  <c r="F11" i="1" l="1"/>
  <c r="F10" i="1"/>
  <c r="F8" i="1"/>
  <c r="D42" i="1" l="1"/>
  <c r="D39" i="1" s="1"/>
  <c r="D47" i="1" s="1"/>
  <c r="D25" i="1"/>
  <c r="D6" i="1" l="1"/>
  <c r="D48" i="1"/>
  <c r="G54" i="1"/>
  <c r="F54" i="1"/>
  <c r="D50" i="1"/>
  <c r="D49" i="1" s="1"/>
  <c r="K49" i="1"/>
  <c r="K50" i="1" s="1"/>
  <c r="J49" i="1"/>
  <c r="J50" i="1" s="1"/>
  <c r="K39" i="1"/>
  <c r="J39" i="1"/>
  <c r="K35" i="1" l="1"/>
  <c r="J35" i="1"/>
  <c r="K26" i="1"/>
  <c r="K47" i="1" s="1"/>
  <c r="K27" i="1"/>
  <c r="J27" i="1"/>
  <c r="J26" i="1" s="1"/>
  <c r="J47" i="1" s="1"/>
  <c r="K14" i="1"/>
  <c r="J14" i="1"/>
  <c r="K9" i="1" l="1"/>
  <c r="J9" i="1"/>
  <c r="K7" i="1"/>
  <c r="J7" i="1"/>
  <c r="E50" i="1"/>
  <c r="E27" i="1"/>
  <c r="E49" i="1" l="1"/>
  <c r="G50" i="1"/>
  <c r="F50" i="1"/>
  <c r="E26" i="1"/>
  <c r="G27" i="1"/>
  <c r="F27" i="1"/>
  <c r="K25" i="1"/>
  <c r="J25" i="1"/>
  <c r="J48" i="1" s="1"/>
  <c r="J56" i="1" s="1"/>
  <c r="E42" i="1"/>
  <c r="E35" i="1"/>
  <c r="E7" i="1"/>
  <c r="E14" i="1"/>
  <c r="E23" i="1"/>
  <c r="E9" i="1"/>
  <c r="G9" i="1" l="1"/>
  <c r="F9" i="1"/>
  <c r="G7" i="1"/>
  <c r="F7" i="1"/>
  <c r="G26" i="1"/>
  <c r="F26" i="1"/>
  <c r="H23" i="1"/>
  <c r="G23" i="1"/>
  <c r="F23" i="1"/>
  <c r="G35" i="1"/>
  <c r="F35" i="1"/>
  <c r="K48" i="1"/>
  <c r="K56" i="1" s="1"/>
  <c r="K6" i="1"/>
  <c r="G14" i="1"/>
  <c r="F14" i="1"/>
  <c r="E39" i="1"/>
  <c r="G42" i="1"/>
  <c r="F42" i="1"/>
  <c r="G49" i="1"/>
  <c r="F49" i="1"/>
  <c r="E47" i="1"/>
  <c r="E25" i="1"/>
  <c r="C50" i="1"/>
  <c r="G25" i="1" l="1"/>
  <c r="F25" i="1"/>
  <c r="G47" i="1"/>
  <c r="F47" i="1"/>
  <c r="G39" i="1"/>
  <c r="F39" i="1"/>
  <c r="C49" i="1"/>
  <c r="H50" i="1"/>
  <c r="I50" i="1"/>
  <c r="E6" i="1"/>
  <c r="E48" i="1"/>
  <c r="C37" i="1"/>
  <c r="C27" i="1"/>
  <c r="E56" i="1" l="1"/>
  <c r="G56" i="1" s="1"/>
  <c r="G48" i="1"/>
  <c r="F48" i="1"/>
  <c r="C26" i="1"/>
  <c r="I27" i="1"/>
  <c r="H27" i="1"/>
  <c r="G6" i="1"/>
  <c r="I49" i="1"/>
  <c r="H49" i="1"/>
  <c r="I37" i="1"/>
  <c r="H37" i="1"/>
  <c r="C42" i="1"/>
  <c r="C35" i="1"/>
  <c r="C14" i="1"/>
  <c r="C9" i="1"/>
  <c r="C7" i="1"/>
  <c r="I9" i="1" l="1"/>
  <c r="H9" i="1"/>
  <c r="C39" i="1"/>
  <c r="H42" i="1"/>
  <c r="I42" i="1"/>
  <c r="I14" i="1"/>
  <c r="H14" i="1"/>
  <c r="H26" i="1"/>
  <c r="I26" i="1"/>
  <c r="C25" i="1"/>
  <c r="I7" i="1"/>
  <c r="H7" i="1"/>
  <c r="H35" i="1"/>
  <c r="I35" i="1"/>
  <c r="C47" i="1"/>
  <c r="I47" i="1" l="1"/>
  <c r="H47" i="1"/>
  <c r="H48" i="1"/>
  <c r="I39" i="1"/>
  <c r="H39" i="1"/>
  <c r="C48" i="1"/>
  <c r="C6" i="1"/>
  <c r="H6" i="1" s="1"/>
  <c r="I6" i="1" s="1"/>
  <c r="I25" i="1"/>
  <c r="H25" i="1"/>
  <c r="C56" i="1" l="1"/>
  <c r="I48" i="1"/>
</calcChain>
</file>

<file path=xl/sharedStrings.xml><?xml version="1.0" encoding="utf-8"?>
<sst xmlns="http://schemas.openxmlformats.org/spreadsheetml/2006/main" count="98" uniqueCount="94">
  <si>
    <t>Наименование источника</t>
  </si>
  <si>
    <t>Ожидаемое исполнение бюджета за 2021 г.</t>
  </si>
  <si>
    <t>НАЛОГОВЫЕ И НЕНАЛОГОВЫЕ ДОХОДЫ</t>
  </si>
  <si>
    <t xml:space="preserve">Налог на доходы физических лиц  </t>
  </si>
  <si>
    <t>Доходы от уплаты акцизов на дизельное топливо, подлежащие распределению между бюджетами субъектов Российской Федерации и  местными бюджетами с учетом установленных дифференцированных нормативов отчислений в местные бюджеты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</si>
  <si>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 местными бюджетами с учетом установленных дифференцированных нормативов отчислений в местные бюджеты</t>
  </si>
  <si>
    <t>Доходы от уплаты акцизов на автомобильный бензин, подлежащие распределению между бюджетами субъектов Российской Федерации и  местными бюджетами с учетом установленных дифференцированных нормативов отчислений в местные бюджеты</t>
  </si>
  <si>
    <t>Доходы от уплаты акцизов на прямогонный бензин, подлежащие распределению между бюджетами субъектов Российской Федерации  и  местными бюджетами с учетом установленных дифференцированных нормативов отчислений в местные бюджеты</t>
  </si>
  <si>
    <t>Налог, взимаемый в связи с применением упрощённой системы налогообложения</t>
  </si>
  <si>
    <t>Единый налог на вмененный доход для отдельных видов деятельности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</si>
  <si>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</si>
  <si>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</si>
  <si>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</si>
  <si>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участков, из них: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</si>
  <si>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 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</si>
  <si>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Доходы,полученные в виде арендной платы за земельные участки с/х назначения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</si>
  <si>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 городских поселений, а также средства от продажи права на заключение договоров аренды указанных земельных участков</t>
  </si>
  <si>
    <t>Доходы от сдачи в аренду имущества, составляющего казну муниципальных районов (за исключением земельных участков)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</si>
  <si>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</si>
  <si>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Плата за негативное воздействие на окружающую среду</t>
  </si>
  <si>
    <t>Доходы от реализации иного имущества, находящегося в собственности муниципального района (за исключением имущества муниципальных бюджетных и автономных учреждений 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</si>
  <si>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Доходы от продажи земельных участков, государственная собственность на которые не разграничена, из них: </t>
  </si>
  <si>
    <t xml:space="preserve">Доходы от продажи земельных участков, государственая собственность на которые не разграничена и которые расположены в границах городских поселений </t>
  </si>
  <si>
    <t>Доходы от продажи земельных участков, государственная собственность на которые не разграничена и которые расположены  в границах  сельских поселений и межселенных территорий муниципальных районов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</si>
  <si>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</si>
  <si>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</si>
  <si>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>Дотации бюджетам бюджетной системы Российской Федерации</t>
  </si>
  <si>
    <t>Субсидии бюджетам бюджетной системы Российской Федерации</t>
  </si>
  <si>
    <t>Субвенции бюджетам бюджетной системы Российской Федерации</t>
  </si>
  <si>
    <t>Прочие безвозмездные поступления</t>
  </si>
  <si>
    <t>Всего доходов</t>
  </si>
  <si>
    <t>977 492,884</t>
  </si>
  <si>
    <t>Факт 2020 год</t>
  </si>
  <si>
    <t>Проект 2022 год</t>
  </si>
  <si>
    <t>%</t>
  </si>
  <si>
    <t>Прогноз 2023 год</t>
  </si>
  <si>
    <t>Прогноз 2024 год</t>
  </si>
  <si>
    <t>000 1 00 00000 00 0000 000</t>
  </si>
  <si>
    <t>182  1 01 00000 00 0000 000</t>
  </si>
  <si>
    <t>182  1 01 02000 01 0000 110</t>
  </si>
  <si>
    <t>100 1 03 02230 01 0000 110</t>
  </si>
  <si>
    <t>100 1 03 02240 01 0000 110</t>
  </si>
  <si>
    <t>100 1 03 02250 01 0000 110</t>
  </si>
  <si>
    <t>100 1 03 02260 01 0000 110</t>
  </si>
  <si>
    <t>182  1 05 00000 00 0000 000</t>
  </si>
  <si>
    <t>182 1 05 01000 00 0000 110</t>
  </si>
  <si>
    <t>182 1 05 02000 00 0000 110</t>
  </si>
  <si>
    <t>182 1 05 03000 00 0000 110</t>
  </si>
  <si>
    <t>182 1 05 04000 00 0000 110</t>
  </si>
  <si>
    <t xml:space="preserve">182 1 08 00000 00 0000 000        </t>
  </si>
  <si>
    <t xml:space="preserve">182 1 08 03010 01 0000 110        </t>
  </si>
  <si>
    <t>000  1 11 00000 00 0000 000</t>
  </si>
  <si>
    <t xml:space="preserve">000 1 11 05010 00 0000 120        </t>
  </si>
  <si>
    <t>966 1 11 05075 05 0000 120</t>
  </si>
  <si>
    <t>818 1 11 05013 05 0000 120</t>
  </si>
  <si>
    <t>966 111 07015 05 0000 120</t>
  </si>
  <si>
    <t>048 1 12 0000 00 0000 000</t>
  </si>
  <si>
    <t>048 1 12 00000 01 0000 120</t>
  </si>
  <si>
    <t>000 1 14 0000 00 0000 000</t>
  </si>
  <si>
    <t>966 1 14 02053 05 0000 410</t>
  </si>
  <si>
    <t>000 1 14 06010 00 0000 430</t>
  </si>
  <si>
    <t>818 1 14 06013 05 0000 430</t>
  </si>
  <si>
    <t>966 1 14 06013 05 0000 430</t>
  </si>
  <si>
    <t>000 1 16 00000 00 0000 000</t>
  </si>
  <si>
    <t>000 117 00000 00 0000 000</t>
  </si>
  <si>
    <t>Всего налоговые доходы</t>
  </si>
  <si>
    <t>Налоги на имущество</t>
  </si>
  <si>
    <t>Государственная пошлина</t>
  </si>
  <si>
    <t>Налоги на прибыль, доходы</t>
  </si>
  <si>
    <t>Налоги на товары (работы, услуги), реализуемые на территории Российской Федерации</t>
  </si>
  <si>
    <t>Платежи при пользовании природными ресурсами</t>
  </si>
  <si>
    <t>Доходы от продажи материальных и нематериальных активов</t>
  </si>
  <si>
    <t>Штрафы , санкции, возмещение ущерба</t>
  </si>
  <si>
    <t>Прочие неналоговые доходы бюджетов муниципальных районов</t>
  </si>
  <si>
    <t>Налоги на совокупный доход</t>
  </si>
  <si>
    <t>Доходы от использования имущества, находящегося в государственной и муниципальной собственности</t>
  </si>
  <si>
    <t>Всего неналоговые доходы:</t>
  </si>
  <si>
    <t>ВСЕГО НАЛОГОВЫЕ И НЕНАЛОГОВЫЕ ДОХОДЫ</t>
  </si>
  <si>
    <t xml:space="preserve">966 1 11 05013 05 0015 120       </t>
  </si>
  <si>
    <t>779 1 11 05013 05 0000 120</t>
  </si>
  <si>
    <t>Доходы от оказания платных услуг (работ) и компенсации затрат государства</t>
  </si>
  <si>
    <t>Прочие доходы от компенсации затрат государства</t>
  </si>
  <si>
    <t>197 1 13 00000 00 0000 000</t>
  </si>
  <si>
    <t>197 1 13 02995 05 0000 130</t>
  </si>
  <si>
    <t>Иные межбюджетные трансферты</t>
  </si>
  <si>
    <t>(+/-) 2022 г. к 2021 г.</t>
  </si>
  <si>
    <t>(+/-) 2022 к 2020 г.</t>
  </si>
  <si>
    <t>Сведения о доходах бюджета по видам доходов на очередной финансовый год и плановый период в сравнении с ожидаемым исполнением за текущий финансовый год и отчетом за отчетный финансовый год</t>
  </si>
  <si>
    <t>000 2 00 00000 00 0000 000</t>
  </si>
  <si>
    <t>000 2 02 10000 00 0000 000</t>
  </si>
  <si>
    <t xml:space="preserve">000 2 02 20000 00 0000 150 </t>
  </si>
  <si>
    <t>000 2 02 30000 00 00000 150</t>
  </si>
  <si>
    <t>000 2 02 40000 05 0000 150</t>
  </si>
  <si>
    <t>в 18,8 раза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</si>
</sst>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2" borderId="1" xfId="0" applyFont="1" applyFill="1" applyBorder="1" applyAlignment="1">
      <alignment horizontal="left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4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0" fillId="4" borderId="0" xfId="0" applyFill="1"/>
    <xf numFmtId="2" fontId="4" fillId="2" borderId="1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 wrapText="1"/>
    </xf>
    <xf numFmtId="4" fontId="0" fillId="0" borderId="0" xfId="0" applyNumberFormat="1"/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2" fontId="1" fillId="4" borderId="2" xfId="0" applyNumberFormat="1" applyFont="1" applyFill="1" applyBorder="1" applyAlignment="1">
      <alignment horizontal="center" vertical="center" wrapText="1"/>
    </xf>
    <xf numFmtId="2" fontId="0" fillId="4" borderId="3" xfId="0" applyNumberFormat="1" applyFill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1" xfId="0" applyBorder="1" applyAlignment="1"/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64" fontId="1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7CA67-00D2-4C45-A0A1-222536D78F3E}">
  <dimension ref="A1:L57"/>
  <sheetViews>
    <sheetView tabSelected="1" topLeftCell="A47" zoomScaleNormal="100" workbookViewId="0">
      <pane xSplit="1" topLeftCell="B1" activePane="topRight" state="frozen"/>
      <selection pane="topRight" activeCell="I21" sqref="I21"/>
    </sheetView>
  </sheetViews>
  <sheetFormatPr defaultRowHeight="15" x14ac:dyDescent="0.25"/>
  <cols>
    <col min="1" max="1" width="21.5703125" customWidth="1"/>
    <col min="2" max="2" width="43.140625" customWidth="1"/>
    <col min="3" max="3" width="11.85546875" customWidth="1"/>
    <col min="4" max="4" width="13.140625" customWidth="1"/>
    <col min="5" max="5" width="12.7109375" customWidth="1"/>
    <col min="6" max="6" width="13" customWidth="1"/>
    <col min="7" max="7" width="8.42578125" customWidth="1"/>
    <col min="8" max="8" width="11.42578125" customWidth="1"/>
    <col min="9" max="9" width="9.7109375" customWidth="1"/>
    <col min="10" max="10" width="13.5703125" customWidth="1"/>
    <col min="11" max="11" width="13.7109375" customWidth="1"/>
    <col min="12" max="12" width="37.140625" customWidth="1"/>
  </cols>
  <sheetData>
    <row r="1" spans="1:12" x14ac:dyDescent="0.25">
      <c r="B1" s="85" t="s">
        <v>87</v>
      </c>
      <c r="C1" s="86"/>
      <c r="D1" s="86"/>
      <c r="E1" s="86"/>
      <c r="F1" s="86"/>
      <c r="G1" s="86"/>
      <c r="H1" s="86"/>
      <c r="I1" s="86"/>
      <c r="J1" s="86"/>
      <c r="K1" s="86"/>
    </row>
    <row r="2" spans="1:12" x14ac:dyDescent="0.25">
      <c r="B2" s="86"/>
      <c r="C2" s="86"/>
      <c r="D2" s="86"/>
      <c r="E2" s="86"/>
      <c r="F2" s="86"/>
      <c r="G2" s="86"/>
      <c r="H2" s="86"/>
      <c r="I2" s="86"/>
      <c r="J2" s="86"/>
      <c r="K2" s="86"/>
    </row>
    <row r="3" spans="1:12" x14ac:dyDescent="0.25">
      <c r="L3" s="1"/>
    </row>
    <row r="4" spans="1:12" ht="79.5" customHeight="1" x14ac:dyDescent="0.25">
      <c r="A4" s="82"/>
      <c r="B4" s="83" t="s">
        <v>0</v>
      </c>
      <c r="C4" s="83" t="s">
        <v>32</v>
      </c>
      <c r="D4" s="84" t="s">
        <v>1</v>
      </c>
      <c r="E4" s="79" t="s">
        <v>33</v>
      </c>
      <c r="F4" s="81" t="s">
        <v>85</v>
      </c>
      <c r="G4" s="81" t="s">
        <v>34</v>
      </c>
      <c r="H4" s="81" t="s">
        <v>86</v>
      </c>
      <c r="I4" s="81" t="s">
        <v>34</v>
      </c>
      <c r="J4" s="79" t="s">
        <v>35</v>
      </c>
      <c r="K4" s="79" t="s">
        <v>36</v>
      </c>
      <c r="L4" s="1"/>
    </row>
    <row r="5" spans="1:12" ht="2.25" hidden="1" customHeight="1" x14ac:dyDescent="0.25">
      <c r="A5" s="82"/>
      <c r="B5" s="83"/>
      <c r="C5" s="83"/>
      <c r="D5" s="84"/>
      <c r="E5" s="80"/>
      <c r="F5" s="74"/>
      <c r="G5" s="74"/>
      <c r="H5" s="74"/>
      <c r="I5" s="74"/>
      <c r="J5" s="80"/>
      <c r="K5" s="80"/>
      <c r="L5" s="1"/>
    </row>
    <row r="6" spans="1:12" ht="32.25" customHeight="1" x14ac:dyDescent="0.25">
      <c r="A6" s="30" t="s">
        <v>37</v>
      </c>
      <c r="B6" s="10" t="s">
        <v>2</v>
      </c>
      <c r="C6" s="12">
        <f>C25+C47</f>
        <v>287591.93999999994</v>
      </c>
      <c r="D6" s="12">
        <f>D25+D47</f>
        <v>279763</v>
      </c>
      <c r="E6" s="56">
        <f>E25+E47</f>
        <v>313324.57999999996</v>
      </c>
      <c r="F6" s="12">
        <v>33561.58</v>
      </c>
      <c r="G6" s="45">
        <f t="shared" ref="G6:G13" si="0">E6*100/D6</f>
        <v>111.99643269481668</v>
      </c>
      <c r="H6" s="12">
        <f t="shared" ref="H6:H14" si="1">E6-C6</f>
        <v>25732.640000000014</v>
      </c>
      <c r="I6" s="45">
        <f>H6*100/C6</f>
        <v>8.9476221065166222</v>
      </c>
      <c r="J6" s="12">
        <f>J25+J47</f>
        <v>315569.74</v>
      </c>
      <c r="K6" s="12">
        <f>K25+K47</f>
        <v>317893.52</v>
      </c>
      <c r="L6" s="1"/>
    </row>
    <row r="7" spans="1:12" ht="15.75" customHeight="1" x14ac:dyDescent="0.25">
      <c r="A7" s="28" t="s">
        <v>38</v>
      </c>
      <c r="B7" s="18" t="s">
        <v>68</v>
      </c>
      <c r="C7" s="12">
        <f>C8</f>
        <v>225640.36</v>
      </c>
      <c r="D7" s="12">
        <v>218000</v>
      </c>
      <c r="E7" s="56">
        <f>E8</f>
        <v>230435</v>
      </c>
      <c r="F7" s="12">
        <f t="shared" ref="F6:F11" si="2">E7-D7</f>
        <v>12435</v>
      </c>
      <c r="G7" s="45">
        <f t="shared" si="0"/>
        <v>105.70412844036697</v>
      </c>
      <c r="H7" s="12">
        <f t="shared" si="1"/>
        <v>4794.640000000014</v>
      </c>
      <c r="I7" s="45">
        <f t="shared" ref="I7:I15" si="3">E7*100/C7</f>
        <v>102.12490354119272</v>
      </c>
      <c r="J7" s="12">
        <f>J8</f>
        <v>229900</v>
      </c>
      <c r="K7" s="12">
        <f>K8</f>
        <v>230435</v>
      </c>
      <c r="L7" s="1"/>
    </row>
    <row r="8" spans="1:12" ht="15.75" x14ac:dyDescent="0.25">
      <c r="A8" s="29" t="s">
        <v>39</v>
      </c>
      <c r="B8" s="3" t="s">
        <v>3</v>
      </c>
      <c r="C8" s="4">
        <v>225640.36</v>
      </c>
      <c r="D8" s="4">
        <v>218000</v>
      </c>
      <c r="E8" s="35">
        <v>230435</v>
      </c>
      <c r="F8" s="4">
        <f t="shared" si="2"/>
        <v>12435</v>
      </c>
      <c r="G8" s="54">
        <f t="shared" si="0"/>
        <v>105.70412844036697</v>
      </c>
      <c r="H8" s="4">
        <f t="shared" si="1"/>
        <v>4794.640000000014</v>
      </c>
      <c r="I8" s="54">
        <f t="shared" si="3"/>
        <v>102.12490354119272</v>
      </c>
      <c r="J8" s="4">
        <v>229900</v>
      </c>
      <c r="K8" s="4">
        <v>230435</v>
      </c>
      <c r="L8" s="1"/>
    </row>
    <row r="9" spans="1:12" ht="30" customHeight="1" x14ac:dyDescent="0.25">
      <c r="A9" s="25" t="s">
        <v>39</v>
      </c>
      <c r="B9" s="18" t="s">
        <v>69</v>
      </c>
      <c r="C9" s="12">
        <f>C10+C11+C12+C13</f>
        <v>8410.9399999999987</v>
      </c>
      <c r="D9" s="12">
        <v>14528</v>
      </c>
      <c r="E9" s="56">
        <f>E10+E11+E12+E13</f>
        <v>16496.579999999998</v>
      </c>
      <c r="F9" s="42">
        <f t="shared" si="2"/>
        <v>1968.5799999999981</v>
      </c>
      <c r="G9" s="45">
        <f t="shared" si="0"/>
        <v>113.55024779735682</v>
      </c>
      <c r="H9" s="12">
        <f t="shared" si="1"/>
        <v>8085.6399999999994</v>
      </c>
      <c r="I9" s="45">
        <f t="shared" si="3"/>
        <v>196.13241801748674</v>
      </c>
      <c r="J9" s="12">
        <f>J10+J11+J12+J13</f>
        <v>17904.739999999998</v>
      </c>
      <c r="K9" s="12">
        <f>K10+K11+K12+K13</f>
        <v>19288.52</v>
      </c>
      <c r="L9" s="1"/>
    </row>
    <row r="10" spans="1:12" ht="44.25" customHeight="1" x14ac:dyDescent="0.25">
      <c r="A10" s="64" t="s">
        <v>40</v>
      </c>
      <c r="B10" s="3" t="s">
        <v>4</v>
      </c>
      <c r="C10" s="8">
        <v>3879.44</v>
      </c>
      <c r="D10" s="8">
        <v>6566</v>
      </c>
      <c r="E10" s="57">
        <v>7458.61</v>
      </c>
      <c r="F10" s="43">
        <f t="shared" si="2"/>
        <v>892.60999999999967</v>
      </c>
      <c r="G10" s="46">
        <f t="shared" si="0"/>
        <v>113.5944258300335</v>
      </c>
      <c r="H10" s="8">
        <f t="shared" si="1"/>
        <v>3579.1699999999996</v>
      </c>
      <c r="I10" s="46">
        <f t="shared" si="3"/>
        <v>192.25996535582456</v>
      </c>
      <c r="J10" s="8">
        <v>8010.54</v>
      </c>
      <c r="K10" s="8">
        <v>8492.49</v>
      </c>
      <c r="L10" s="1"/>
    </row>
    <row r="11" spans="1:12" ht="156" customHeight="1" x14ac:dyDescent="0.25">
      <c r="A11" s="64" t="s">
        <v>41</v>
      </c>
      <c r="B11" s="7" t="s">
        <v>5</v>
      </c>
      <c r="C11" s="9">
        <v>27.75</v>
      </c>
      <c r="D11" s="41">
        <v>49</v>
      </c>
      <c r="E11" s="58">
        <v>41.29</v>
      </c>
      <c r="F11" s="43">
        <f t="shared" si="2"/>
        <v>-7.7100000000000009</v>
      </c>
      <c r="G11" s="46">
        <f t="shared" si="0"/>
        <v>84.265306122448976</v>
      </c>
      <c r="H11" s="16">
        <f t="shared" si="1"/>
        <v>13.54</v>
      </c>
      <c r="I11" s="46">
        <f t="shared" si="3"/>
        <v>148.7927927927928</v>
      </c>
      <c r="J11" s="16">
        <v>44.87</v>
      </c>
      <c r="K11" s="16">
        <v>49.07</v>
      </c>
      <c r="L11" s="1"/>
    </row>
    <row r="12" spans="1:12" ht="50.25" customHeight="1" x14ac:dyDescent="0.25">
      <c r="A12" s="64" t="s">
        <v>42</v>
      </c>
      <c r="B12" s="3" t="s">
        <v>6</v>
      </c>
      <c r="C12" s="4">
        <v>5218.9399999999996</v>
      </c>
      <c r="D12" s="4">
        <v>9113</v>
      </c>
      <c r="E12" s="35">
        <v>9931.9500000000007</v>
      </c>
      <c r="F12" s="4">
        <v>818.95</v>
      </c>
      <c r="G12" s="54">
        <f t="shared" si="0"/>
        <v>108.98661253154835</v>
      </c>
      <c r="H12" s="4">
        <f t="shared" si="1"/>
        <v>4713.0100000000011</v>
      </c>
      <c r="I12" s="4">
        <f t="shared" si="3"/>
        <v>190.30588586954443</v>
      </c>
      <c r="J12" s="4">
        <v>10841.96</v>
      </c>
      <c r="K12" s="4">
        <v>11836.83</v>
      </c>
      <c r="L12" s="1"/>
    </row>
    <row r="13" spans="1:12" ht="42" customHeight="1" x14ac:dyDescent="0.25">
      <c r="A13" s="25" t="s">
        <v>43</v>
      </c>
      <c r="B13" s="3" t="s">
        <v>7</v>
      </c>
      <c r="C13" s="5">
        <v>-715.19</v>
      </c>
      <c r="D13" s="4">
        <v>-1200</v>
      </c>
      <c r="E13" s="35">
        <v>-935.27</v>
      </c>
      <c r="F13" s="4">
        <f>E13-D13</f>
        <v>264.73</v>
      </c>
      <c r="G13" s="54">
        <f t="shared" si="0"/>
        <v>77.939166666666665</v>
      </c>
      <c r="H13" s="4">
        <f t="shared" si="1"/>
        <v>-220.07999999999993</v>
      </c>
      <c r="I13" s="4">
        <f t="shared" si="3"/>
        <v>130.77224234119603</v>
      </c>
      <c r="J13" s="4">
        <v>-992.63</v>
      </c>
      <c r="K13" s="4">
        <v>-1089.8699999999999</v>
      </c>
      <c r="L13" s="1"/>
    </row>
    <row r="14" spans="1:12" ht="21.75" customHeight="1" x14ac:dyDescent="0.25">
      <c r="A14" s="27" t="s">
        <v>44</v>
      </c>
      <c r="B14" s="18" t="s">
        <v>74</v>
      </c>
      <c r="C14" s="12">
        <f>C15+C18+C19+C21</f>
        <v>14524.49</v>
      </c>
      <c r="D14" s="12">
        <v>7862</v>
      </c>
      <c r="E14" s="56">
        <f>E15+E18+E19+E21</f>
        <v>29997</v>
      </c>
      <c r="F14" s="44">
        <f>E14-D14</f>
        <v>22135</v>
      </c>
      <c r="G14" s="45">
        <f>E14*100/D14</f>
        <v>381.54413635207328</v>
      </c>
      <c r="H14" s="12">
        <f t="shared" si="1"/>
        <v>15472.51</v>
      </c>
      <c r="I14" s="12">
        <f t="shared" si="3"/>
        <v>206.52704501156325</v>
      </c>
      <c r="J14" s="12">
        <f>J15+J18+J19+J21</f>
        <v>30245</v>
      </c>
      <c r="K14" s="12">
        <f>K15+K18+K19+K21</f>
        <v>30350</v>
      </c>
      <c r="L14" s="1"/>
    </row>
    <row r="15" spans="1:12" ht="39.75" customHeight="1" x14ac:dyDescent="0.25">
      <c r="A15" s="25" t="s">
        <v>45</v>
      </c>
      <c r="B15" s="69" t="s">
        <v>8</v>
      </c>
      <c r="C15" s="4">
        <v>14036.85</v>
      </c>
      <c r="D15" s="70">
        <v>870</v>
      </c>
      <c r="E15" s="35">
        <v>26000</v>
      </c>
      <c r="F15" s="4">
        <f>E15-D15</f>
        <v>25130</v>
      </c>
      <c r="G15" s="54">
        <f>E15*100/D15</f>
        <v>2988.5057471264367</v>
      </c>
      <c r="H15" s="49">
        <f>E15-C15</f>
        <v>11963.15</v>
      </c>
      <c r="I15" s="90">
        <f t="shared" si="3"/>
        <v>185.22674246714897</v>
      </c>
      <c r="J15" s="48">
        <v>26000</v>
      </c>
      <c r="K15" s="48">
        <v>26000</v>
      </c>
      <c r="L15" s="66"/>
    </row>
    <row r="16" spans="1:12" ht="15.75" hidden="1" x14ac:dyDescent="0.25">
      <c r="A16" s="31"/>
      <c r="B16" s="69"/>
      <c r="C16" s="4">
        <v>830</v>
      </c>
      <c r="D16" s="70"/>
      <c r="E16" s="35"/>
      <c r="F16" s="4"/>
      <c r="G16" s="54"/>
      <c r="H16" s="13"/>
      <c r="I16" s="54"/>
      <c r="J16" s="48"/>
      <c r="K16" s="48"/>
      <c r="L16" s="66"/>
    </row>
    <row r="17" spans="1:12" ht="15.75" hidden="1" x14ac:dyDescent="0.25">
      <c r="A17" s="31"/>
      <c r="B17" s="69"/>
      <c r="C17" s="4"/>
      <c r="D17" s="70"/>
      <c r="E17" s="35"/>
      <c r="F17" s="4"/>
      <c r="G17" s="54"/>
      <c r="H17" s="13"/>
      <c r="I17" s="54"/>
      <c r="J17" s="48"/>
      <c r="K17" s="48"/>
      <c r="L17" s="66"/>
    </row>
    <row r="18" spans="1:12" ht="31.5" x14ac:dyDescent="0.25">
      <c r="A18" s="25" t="s">
        <v>46</v>
      </c>
      <c r="B18" s="3" t="s">
        <v>9</v>
      </c>
      <c r="C18" s="4"/>
      <c r="D18" s="4">
        <v>3401</v>
      </c>
      <c r="E18" s="35"/>
      <c r="F18" s="4">
        <f>E18-D18</f>
        <v>-3401</v>
      </c>
      <c r="G18" s="54">
        <f>E18*100/D18</f>
        <v>0</v>
      </c>
      <c r="H18" s="49">
        <f>E18-C18</f>
        <v>0</v>
      </c>
      <c r="I18" s="54"/>
      <c r="J18" s="48"/>
      <c r="K18" s="48"/>
      <c r="L18" s="1"/>
    </row>
    <row r="19" spans="1:12" x14ac:dyDescent="0.25">
      <c r="A19" s="78" t="s">
        <v>47</v>
      </c>
      <c r="B19" s="69" t="s">
        <v>10</v>
      </c>
      <c r="C19" s="67">
        <v>279.92</v>
      </c>
      <c r="D19" s="68">
        <v>91</v>
      </c>
      <c r="E19" s="71">
        <v>97</v>
      </c>
      <c r="F19" s="73">
        <f>E19-D19</f>
        <v>6</v>
      </c>
      <c r="G19" s="75">
        <f>E19*100/D19</f>
        <v>106.5934065934066</v>
      </c>
      <c r="H19" s="73">
        <f>E19-C19</f>
        <v>-182.92000000000002</v>
      </c>
      <c r="I19" s="75">
        <f>E19*100/C19</f>
        <v>34.652757930837382</v>
      </c>
      <c r="J19" s="73">
        <v>145</v>
      </c>
      <c r="K19" s="73">
        <v>150</v>
      </c>
      <c r="L19" s="66"/>
    </row>
    <row r="20" spans="1:12" ht="6.75" customHeight="1" x14ac:dyDescent="0.25">
      <c r="A20" s="78"/>
      <c r="B20" s="89"/>
      <c r="C20" s="67"/>
      <c r="D20" s="68"/>
      <c r="E20" s="72"/>
      <c r="F20" s="74"/>
      <c r="G20" s="76"/>
      <c r="H20" s="74"/>
      <c r="I20" s="76"/>
      <c r="J20" s="77"/>
      <c r="K20" s="77"/>
      <c r="L20" s="66"/>
    </row>
    <row r="21" spans="1:12" ht="30.75" customHeight="1" x14ac:dyDescent="0.25">
      <c r="A21" s="25" t="s">
        <v>48</v>
      </c>
      <c r="B21" s="3" t="s">
        <v>11</v>
      </c>
      <c r="C21" s="4">
        <v>207.72</v>
      </c>
      <c r="D21" s="4">
        <v>3500</v>
      </c>
      <c r="E21" s="35">
        <v>3900</v>
      </c>
      <c r="F21" s="4">
        <f t="shared" ref="F21:F29" si="4">E21-D21</f>
        <v>400</v>
      </c>
      <c r="G21" s="54">
        <f>E21*100/D21</f>
        <v>111.42857142857143</v>
      </c>
      <c r="H21" s="4">
        <f t="shared" ref="H21:H29" si="5">E21-C21</f>
        <v>3692.28</v>
      </c>
      <c r="I21" s="90" t="s">
        <v>93</v>
      </c>
      <c r="J21" s="4">
        <v>4100</v>
      </c>
      <c r="K21" s="4">
        <v>4200</v>
      </c>
      <c r="L21" s="1"/>
    </row>
    <row r="22" spans="1:12" ht="15.75" x14ac:dyDescent="0.25">
      <c r="A22" s="6"/>
      <c r="B22" s="24" t="s">
        <v>66</v>
      </c>
      <c r="C22" s="14">
        <v>21.62</v>
      </c>
      <c r="D22" s="17">
        <v>0</v>
      </c>
      <c r="E22" s="59">
        <v>0</v>
      </c>
      <c r="F22" s="17">
        <f t="shared" si="4"/>
        <v>0</v>
      </c>
      <c r="G22" s="55"/>
      <c r="H22" s="17">
        <f t="shared" si="5"/>
        <v>-21.62</v>
      </c>
      <c r="I22" s="55">
        <f>E22*100/C22</f>
        <v>0</v>
      </c>
      <c r="J22" s="51">
        <v>0</v>
      </c>
      <c r="K22" s="51">
        <v>0</v>
      </c>
      <c r="L22" s="1"/>
    </row>
    <row r="23" spans="1:12" ht="15.75" x14ac:dyDescent="0.25">
      <c r="A23" s="25" t="s">
        <v>49</v>
      </c>
      <c r="B23" s="18" t="s">
        <v>67</v>
      </c>
      <c r="C23" s="12">
        <v>4732.2700000000004</v>
      </c>
      <c r="D23" s="12">
        <v>4300</v>
      </c>
      <c r="E23" s="56">
        <f>E24</f>
        <v>4300</v>
      </c>
      <c r="F23" s="12">
        <f t="shared" si="4"/>
        <v>0</v>
      </c>
      <c r="G23" s="45">
        <f t="shared" ref="G23:G29" si="6">E23*100/D23</f>
        <v>100</v>
      </c>
      <c r="H23" s="12">
        <f t="shared" si="5"/>
        <v>-432.27000000000044</v>
      </c>
      <c r="I23" s="45"/>
      <c r="J23" s="12">
        <v>4500</v>
      </c>
      <c r="K23" s="12">
        <v>4500</v>
      </c>
      <c r="L23" s="1"/>
    </row>
    <row r="24" spans="1:12" ht="82.5" customHeight="1" x14ac:dyDescent="0.25">
      <c r="A24" s="25" t="s">
        <v>50</v>
      </c>
      <c r="B24" s="3" t="s">
        <v>12</v>
      </c>
      <c r="C24" s="4">
        <v>4732.2700000000004</v>
      </c>
      <c r="D24" s="4">
        <v>4300</v>
      </c>
      <c r="E24" s="35">
        <v>4300</v>
      </c>
      <c r="F24" s="4">
        <f t="shared" si="4"/>
        <v>0</v>
      </c>
      <c r="G24" s="54">
        <f t="shared" si="6"/>
        <v>100</v>
      </c>
      <c r="H24" s="4">
        <f t="shared" si="5"/>
        <v>-432.27000000000044</v>
      </c>
      <c r="I24" s="54">
        <f>E24*100/C24</f>
        <v>90.865483161358071</v>
      </c>
      <c r="J24" s="4">
        <v>4500</v>
      </c>
      <c r="K24" s="4">
        <v>4500</v>
      </c>
      <c r="L24" s="1"/>
    </row>
    <row r="25" spans="1:12" ht="20.25" customHeight="1" x14ac:dyDescent="0.25">
      <c r="A25" s="20"/>
      <c r="B25" s="18" t="s">
        <v>65</v>
      </c>
      <c r="C25" s="12">
        <f>C7+C9+C14+C22+C23</f>
        <v>253329.67999999996</v>
      </c>
      <c r="D25" s="12">
        <f>D7+D9+D14+D23</f>
        <v>244690</v>
      </c>
      <c r="E25" s="56">
        <f>E7+E9+E23+E22+E14</f>
        <v>281228.57999999996</v>
      </c>
      <c r="F25" s="4">
        <f t="shared" si="4"/>
        <v>36538.579999999958</v>
      </c>
      <c r="G25" s="54">
        <f t="shared" si="6"/>
        <v>114.93260043320117</v>
      </c>
      <c r="H25" s="4">
        <f t="shared" si="5"/>
        <v>27898.899999999994</v>
      </c>
      <c r="I25" s="54">
        <f>E25*100/C25</f>
        <v>111.01288250156871</v>
      </c>
      <c r="J25" s="4">
        <f>J7+J9+J14+J23</f>
        <v>282549.74</v>
      </c>
      <c r="K25" s="4">
        <f>K7+K9+K14+K23</f>
        <v>284573.52</v>
      </c>
      <c r="L25" s="1"/>
    </row>
    <row r="26" spans="1:12" ht="50.25" customHeight="1" x14ac:dyDescent="0.25">
      <c r="A26" s="27" t="s">
        <v>51</v>
      </c>
      <c r="B26" s="18" t="s">
        <v>75</v>
      </c>
      <c r="C26" s="12">
        <f>C27+C33+C34</f>
        <v>15043.279999999999</v>
      </c>
      <c r="D26" s="12">
        <v>15866</v>
      </c>
      <c r="E26" s="56">
        <f>E27+E33+E34</f>
        <v>13720</v>
      </c>
      <c r="F26" s="4">
        <f t="shared" si="4"/>
        <v>-2146</v>
      </c>
      <c r="G26" s="54">
        <f t="shared" si="6"/>
        <v>86.474221605949836</v>
      </c>
      <c r="H26" s="49">
        <f t="shared" si="5"/>
        <v>-1323.2799999999988</v>
      </c>
      <c r="I26" s="54">
        <f>E26*100/C26</f>
        <v>91.203514127238222</v>
      </c>
      <c r="J26" s="40">
        <f>J27+J33+J34</f>
        <v>14605</v>
      </c>
      <c r="K26" s="40">
        <f>K27+K33+K34</f>
        <v>14605</v>
      </c>
      <c r="L26" s="1"/>
    </row>
    <row r="27" spans="1:12" ht="77.25" customHeight="1" x14ac:dyDescent="0.25">
      <c r="A27" s="25" t="s">
        <v>52</v>
      </c>
      <c r="B27" s="7" t="s">
        <v>13</v>
      </c>
      <c r="C27" s="4">
        <f>C28+C29+C32</f>
        <v>11332.439999999999</v>
      </c>
      <c r="D27" s="4">
        <v>12365</v>
      </c>
      <c r="E27" s="35">
        <f>E28+E29+E32</f>
        <v>11480</v>
      </c>
      <c r="F27" s="4">
        <f t="shared" si="4"/>
        <v>-885</v>
      </c>
      <c r="G27" s="54">
        <f t="shared" si="6"/>
        <v>92.842701172664775</v>
      </c>
      <c r="H27" s="49">
        <f t="shared" si="5"/>
        <v>147.56000000000131</v>
      </c>
      <c r="I27" s="54">
        <f>E27*100/C27</f>
        <v>101.30210263632546</v>
      </c>
      <c r="J27" s="40">
        <f>J28+J32+J29</f>
        <v>12365</v>
      </c>
      <c r="K27" s="40">
        <f>K28+K32+K29</f>
        <v>12365</v>
      </c>
      <c r="L27" s="1"/>
    </row>
    <row r="28" spans="1:12" ht="44.25" customHeight="1" x14ac:dyDescent="0.25">
      <c r="A28" s="25" t="s">
        <v>78</v>
      </c>
      <c r="B28" s="3" t="s">
        <v>14</v>
      </c>
      <c r="C28" s="35">
        <v>4567.96</v>
      </c>
      <c r="D28" s="4">
        <v>2800</v>
      </c>
      <c r="E28" s="35">
        <v>3088</v>
      </c>
      <c r="F28" s="4">
        <f t="shared" si="4"/>
        <v>288</v>
      </c>
      <c r="G28" s="54">
        <f t="shared" si="6"/>
        <v>110.28571428571429</v>
      </c>
      <c r="H28" s="49">
        <f t="shared" si="5"/>
        <v>-1479.96</v>
      </c>
      <c r="I28" s="54">
        <f>E28*100/C28</f>
        <v>67.601292480669713</v>
      </c>
      <c r="J28" s="4">
        <v>2800</v>
      </c>
      <c r="K28" s="4">
        <v>2800</v>
      </c>
      <c r="L28" s="1"/>
    </row>
    <row r="29" spans="1:12" ht="45" customHeight="1" x14ac:dyDescent="0.25">
      <c r="A29" s="78" t="s">
        <v>79</v>
      </c>
      <c r="B29" s="87" t="s">
        <v>15</v>
      </c>
      <c r="C29" s="36"/>
      <c r="D29" s="88">
        <v>4650</v>
      </c>
      <c r="E29" s="57">
        <v>3880</v>
      </c>
      <c r="F29" s="8">
        <f t="shared" si="4"/>
        <v>-770</v>
      </c>
      <c r="G29" s="46">
        <f t="shared" si="6"/>
        <v>83.44086021505376</v>
      </c>
      <c r="H29" s="8">
        <f t="shared" si="5"/>
        <v>3880</v>
      </c>
      <c r="I29" s="8"/>
      <c r="J29" s="39">
        <v>4650</v>
      </c>
      <c r="K29" s="39">
        <v>4650</v>
      </c>
      <c r="L29" s="66"/>
    </row>
    <row r="30" spans="1:12" ht="15.75" hidden="1" customHeight="1" x14ac:dyDescent="0.25">
      <c r="A30" s="78"/>
      <c r="B30" s="87"/>
      <c r="C30" s="8"/>
      <c r="D30" s="88"/>
      <c r="E30" s="57"/>
      <c r="F30" s="8"/>
      <c r="G30" s="46"/>
      <c r="H30" s="8"/>
      <c r="I30" s="8"/>
      <c r="J30" s="39"/>
      <c r="K30" s="39"/>
      <c r="L30" s="66"/>
    </row>
    <row r="31" spans="1:12" ht="0.75" hidden="1" customHeight="1" x14ac:dyDescent="0.25">
      <c r="A31" s="6"/>
      <c r="B31" s="87"/>
      <c r="C31" s="15"/>
      <c r="D31" s="88"/>
      <c r="E31" s="57"/>
      <c r="F31" s="8"/>
      <c r="G31" s="46"/>
      <c r="H31" s="8"/>
      <c r="I31" s="8"/>
      <c r="J31" s="39"/>
      <c r="K31" s="39"/>
      <c r="L31" s="66"/>
    </row>
    <row r="32" spans="1:12" ht="42.75" customHeight="1" x14ac:dyDescent="0.25">
      <c r="A32" s="21" t="s">
        <v>54</v>
      </c>
      <c r="B32" s="7" t="s">
        <v>16</v>
      </c>
      <c r="C32" s="8">
        <v>6764.48</v>
      </c>
      <c r="D32" s="8">
        <v>4915</v>
      </c>
      <c r="E32" s="57">
        <v>4512</v>
      </c>
      <c r="F32" s="8">
        <f>E32-D32</f>
        <v>-403</v>
      </c>
      <c r="G32" s="46">
        <f>E32*100/D32</f>
        <v>91.80061037639878</v>
      </c>
      <c r="H32" s="8">
        <f t="shared" ref="H32:H39" si="7">E32-C32</f>
        <v>-2252.4799999999996</v>
      </c>
      <c r="I32" s="8">
        <f>E32*100/C32</f>
        <v>66.701357680117326</v>
      </c>
      <c r="J32" s="39">
        <v>4915</v>
      </c>
      <c r="K32" s="39">
        <v>4915</v>
      </c>
      <c r="L32" s="1"/>
    </row>
    <row r="33" spans="1:12" ht="63" customHeight="1" x14ac:dyDescent="0.25">
      <c r="A33" s="25" t="s">
        <v>53</v>
      </c>
      <c r="B33" s="3" t="s">
        <v>17</v>
      </c>
      <c r="C33" s="4">
        <v>3710.84</v>
      </c>
      <c r="D33" s="4">
        <v>3462</v>
      </c>
      <c r="E33" s="35">
        <v>2200</v>
      </c>
      <c r="F33" s="4">
        <f>E33-D33</f>
        <v>-1262</v>
      </c>
      <c r="G33" s="54">
        <f>E33*100/D33</f>
        <v>63.547082611207394</v>
      </c>
      <c r="H33" s="4">
        <f t="shared" si="7"/>
        <v>-1510.8400000000001</v>
      </c>
      <c r="I33" s="4">
        <f>E33*100/C33</f>
        <v>59.285768181867176</v>
      </c>
      <c r="J33" s="4">
        <v>2200</v>
      </c>
      <c r="K33" s="4">
        <v>2200</v>
      </c>
      <c r="L33" s="1"/>
    </row>
    <row r="34" spans="1:12" ht="40.5" customHeight="1" x14ac:dyDescent="0.25">
      <c r="A34" s="21" t="s">
        <v>55</v>
      </c>
      <c r="B34" s="7" t="s">
        <v>18</v>
      </c>
      <c r="C34" s="9"/>
      <c r="D34" s="8">
        <v>39</v>
      </c>
      <c r="E34" s="57">
        <v>40</v>
      </c>
      <c r="F34" s="8">
        <f>E34-D34</f>
        <v>1</v>
      </c>
      <c r="G34" s="46">
        <f>E34*100/D34</f>
        <v>102.56410256410257</v>
      </c>
      <c r="H34" s="8">
        <f t="shared" si="7"/>
        <v>40</v>
      </c>
      <c r="I34" s="8"/>
      <c r="J34" s="39">
        <v>40</v>
      </c>
      <c r="K34" s="39">
        <v>40</v>
      </c>
      <c r="L34" s="1"/>
    </row>
    <row r="35" spans="1:12" ht="31.5" x14ac:dyDescent="0.25">
      <c r="A35" s="34" t="s">
        <v>56</v>
      </c>
      <c r="B35" s="24" t="s">
        <v>70</v>
      </c>
      <c r="C35" s="17">
        <f>C36</f>
        <v>13485.54</v>
      </c>
      <c r="D35" s="17">
        <v>15114</v>
      </c>
      <c r="E35" s="59">
        <f>E36</f>
        <v>15635</v>
      </c>
      <c r="F35" s="17">
        <f>E35-D35</f>
        <v>521</v>
      </c>
      <c r="G35" s="55">
        <f>E35*100/D35</f>
        <v>103.44713510652376</v>
      </c>
      <c r="H35" s="17">
        <f t="shared" si="7"/>
        <v>2149.4599999999991</v>
      </c>
      <c r="I35" s="17">
        <f>E35*100/C35</f>
        <v>115.93899836417377</v>
      </c>
      <c r="J35" s="17">
        <f>J36</f>
        <v>15500</v>
      </c>
      <c r="K35" s="17">
        <f>K36</f>
        <v>15500</v>
      </c>
      <c r="L35" s="1"/>
    </row>
    <row r="36" spans="1:12" ht="31.5" x14ac:dyDescent="0.25">
      <c r="A36" s="26" t="s">
        <v>57</v>
      </c>
      <c r="B36" s="3" t="s">
        <v>19</v>
      </c>
      <c r="C36" s="4">
        <v>13485.54</v>
      </c>
      <c r="D36" s="4">
        <v>15114</v>
      </c>
      <c r="E36" s="35">
        <v>15635</v>
      </c>
      <c r="F36" s="4">
        <f>E36-D36</f>
        <v>521</v>
      </c>
      <c r="G36" s="54">
        <f>E36*100/D36</f>
        <v>103.44713510652376</v>
      </c>
      <c r="H36" s="4">
        <f t="shared" si="7"/>
        <v>2149.4599999999991</v>
      </c>
      <c r="I36" s="52">
        <f>E36*100/C36</f>
        <v>115.93899836417377</v>
      </c>
      <c r="J36" s="4">
        <v>15500</v>
      </c>
      <c r="K36" s="4">
        <v>15500</v>
      </c>
      <c r="L36" s="1"/>
    </row>
    <row r="37" spans="1:12" ht="47.25" x14ac:dyDescent="0.25">
      <c r="A37" s="26" t="s">
        <v>82</v>
      </c>
      <c r="B37" s="32" t="s">
        <v>80</v>
      </c>
      <c r="C37" s="12">
        <f>C38</f>
        <v>2176.6799999999998</v>
      </c>
      <c r="D37" s="4">
        <v>0</v>
      </c>
      <c r="E37" s="35">
        <v>0</v>
      </c>
      <c r="F37" s="4">
        <v>0</v>
      </c>
      <c r="G37" s="54"/>
      <c r="H37" s="4">
        <f t="shared" si="7"/>
        <v>-2176.6799999999998</v>
      </c>
      <c r="I37" s="52">
        <f>E37*100/C37</f>
        <v>0</v>
      </c>
      <c r="J37" s="4"/>
      <c r="K37" s="4"/>
      <c r="L37" s="1"/>
    </row>
    <row r="38" spans="1:12" ht="31.5" x14ac:dyDescent="0.25">
      <c r="A38" s="26" t="s">
        <v>83</v>
      </c>
      <c r="B38" s="23" t="s">
        <v>81</v>
      </c>
      <c r="C38" s="4">
        <v>2176.6799999999998</v>
      </c>
      <c r="D38" s="4">
        <v>0</v>
      </c>
      <c r="E38" s="35">
        <v>0</v>
      </c>
      <c r="F38" s="4">
        <v>0</v>
      </c>
      <c r="G38" s="54"/>
      <c r="H38" s="4">
        <f t="shared" si="7"/>
        <v>-2176.6799999999998</v>
      </c>
      <c r="I38" s="52">
        <f>H38*100/C38</f>
        <v>-100</v>
      </c>
      <c r="J38" s="4"/>
      <c r="K38" s="4"/>
      <c r="L38" s="1"/>
    </row>
    <row r="39" spans="1:12" ht="33" customHeight="1" x14ac:dyDescent="0.25">
      <c r="A39" s="34" t="s">
        <v>58</v>
      </c>
      <c r="B39" s="65" t="s">
        <v>71</v>
      </c>
      <c r="C39" s="11">
        <f>C41+C42</f>
        <v>803.09999999999991</v>
      </c>
      <c r="D39" s="12">
        <f>D41+D42</f>
        <v>841</v>
      </c>
      <c r="E39" s="56">
        <f>E41+E42</f>
        <v>841</v>
      </c>
      <c r="F39" s="12">
        <f>E39-D39</f>
        <v>0</v>
      </c>
      <c r="G39" s="45">
        <f>E39*100/D39</f>
        <v>100</v>
      </c>
      <c r="H39" s="12">
        <f t="shared" si="7"/>
        <v>37.900000000000091</v>
      </c>
      <c r="I39" s="53">
        <f>E39*100/C39</f>
        <v>104.71921304943346</v>
      </c>
      <c r="J39" s="12">
        <f>J41+J42</f>
        <v>765</v>
      </c>
      <c r="K39" s="12">
        <f>K41+K42</f>
        <v>765</v>
      </c>
      <c r="L39" s="66"/>
    </row>
    <row r="40" spans="1:12" ht="15.75" hidden="1" customHeight="1" thickBot="1" x14ac:dyDescent="0.25">
      <c r="A40" s="6"/>
      <c r="B40" s="65"/>
      <c r="C40" s="11">
        <v>755</v>
      </c>
      <c r="D40" s="12">
        <v>841</v>
      </c>
      <c r="E40" s="56"/>
      <c r="F40" s="12"/>
      <c r="G40" s="45"/>
      <c r="H40" s="12"/>
      <c r="I40" s="53"/>
      <c r="J40" s="12"/>
      <c r="K40" s="12"/>
      <c r="L40" s="66"/>
    </row>
    <row r="41" spans="1:12" ht="145.5" customHeight="1" x14ac:dyDescent="0.25">
      <c r="A41" s="21" t="s">
        <v>59</v>
      </c>
      <c r="B41" s="3" t="s">
        <v>20</v>
      </c>
      <c r="C41" s="5">
        <v>228.93</v>
      </c>
      <c r="D41" s="4">
        <v>751</v>
      </c>
      <c r="E41" s="35">
        <v>751</v>
      </c>
      <c r="F41" s="4">
        <f t="shared" ref="F41:F51" si="8">E41-D41</f>
        <v>0</v>
      </c>
      <c r="G41" s="54">
        <f t="shared" ref="G41:G51" si="9">E41*100/D41</f>
        <v>100</v>
      </c>
      <c r="H41" s="4">
        <f t="shared" ref="H41:H47" si="10">E41-C41</f>
        <v>522.06999999999994</v>
      </c>
      <c r="I41" s="52">
        <f t="shared" ref="I41:I51" si="11">E41*100/C41</f>
        <v>328.04787489625647</v>
      </c>
      <c r="J41" s="4">
        <v>675</v>
      </c>
      <c r="K41" s="4">
        <v>675</v>
      </c>
      <c r="L41" s="1"/>
    </row>
    <row r="42" spans="1:12" ht="46.5" customHeight="1" x14ac:dyDescent="0.25">
      <c r="A42" s="21" t="s">
        <v>60</v>
      </c>
      <c r="B42" s="3" t="s">
        <v>21</v>
      </c>
      <c r="C42" s="5">
        <f>C43+C44</f>
        <v>574.16999999999996</v>
      </c>
      <c r="D42" s="4">
        <f>D43+D44</f>
        <v>90</v>
      </c>
      <c r="E42" s="35">
        <f>E43+E44</f>
        <v>90</v>
      </c>
      <c r="F42" s="4">
        <f t="shared" si="8"/>
        <v>0</v>
      </c>
      <c r="G42" s="54">
        <f t="shared" si="9"/>
        <v>100</v>
      </c>
      <c r="H42" s="4">
        <f t="shared" si="10"/>
        <v>-484.16999999999996</v>
      </c>
      <c r="I42" s="52">
        <f t="shared" si="11"/>
        <v>15.674800146298136</v>
      </c>
      <c r="J42" s="13">
        <v>90</v>
      </c>
      <c r="K42" s="13">
        <v>90</v>
      </c>
      <c r="L42" s="1"/>
    </row>
    <row r="43" spans="1:12" ht="69" customHeight="1" x14ac:dyDescent="0.25">
      <c r="A43" s="21" t="s">
        <v>61</v>
      </c>
      <c r="B43" s="3" t="s">
        <v>22</v>
      </c>
      <c r="C43" s="5">
        <v>106.71</v>
      </c>
      <c r="D43" s="4">
        <v>50</v>
      </c>
      <c r="E43" s="35">
        <v>40</v>
      </c>
      <c r="F43" s="4">
        <f t="shared" si="8"/>
        <v>-10</v>
      </c>
      <c r="G43" s="54">
        <f t="shared" si="9"/>
        <v>80</v>
      </c>
      <c r="H43" s="4">
        <f t="shared" si="10"/>
        <v>-66.709999999999994</v>
      </c>
      <c r="I43" s="52">
        <f t="shared" si="11"/>
        <v>37.484771811451601</v>
      </c>
      <c r="J43" s="36"/>
      <c r="K43" s="36"/>
      <c r="L43" s="1"/>
    </row>
    <row r="44" spans="1:12" ht="30" customHeight="1" x14ac:dyDescent="0.25">
      <c r="A44" s="21" t="s">
        <v>62</v>
      </c>
      <c r="B44" s="3" t="s">
        <v>23</v>
      </c>
      <c r="C44" s="5">
        <v>467.46</v>
      </c>
      <c r="D44" s="4">
        <v>40</v>
      </c>
      <c r="E44" s="35">
        <v>50</v>
      </c>
      <c r="F44" s="4">
        <f t="shared" si="8"/>
        <v>10</v>
      </c>
      <c r="G44" s="54">
        <f t="shared" si="9"/>
        <v>125</v>
      </c>
      <c r="H44" s="4">
        <f t="shared" si="10"/>
        <v>-417.46</v>
      </c>
      <c r="I44" s="52">
        <f t="shared" si="11"/>
        <v>10.696102340307192</v>
      </c>
      <c r="J44" s="36"/>
      <c r="K44" s="36"/>
      <c r="L44" s="1"/>
    </row>
    <row r="45" spans="1:12" ht="31.5" x14ac:dyDescent="0.25">
      <c r="A45" s="21" t="s">
        <v>63</v>
      </c>
      <c r="B45" s="18" t="s">
        <v>72</v>
      </c>
      <c r="C45" s="11">
        <v>2030.91</v>
      </c>
      <c r="D45" s="12">
        <v>2300</v>
      </c>
      <c r="E45" s="56">
        <v>1000</v>
      </c>
      <c r="F45" s="12">
        <f t="shared" si="8"/>
        <v>-1300</v>
      </c>
      <c r="G45" s="45">
        <f t="shared" si="9"/>
        <v>43.478260869565219</v>
      </c>
      <c r="H45" s="12">
        <f t="shared" si="10"/>
        <v>-1030.9100000000001</v>
      </c>
      <c r="I45" s="53">
        <f t="shared" si="11"/>
        <v>49.239011083701392</v>
      </c>
      <c r="J45" s="12">
        <v>1150</v>
      </c>
      <c r="K45" s="12">
        <v>1250</v>
      </c>
      <c r="L45" s="1"/>
    </row>
    <row r="46" spans="1:12" ht="31.5" x14ac:dyDescent="0.25">
      <c r="A46" s="21" t="s">
        <v>64</v>
      </c>
      <c r="B46" s="18" t="s">
        <v>73</v>
      </c>
      <c r="C46" s="11">
        <v>722.75</v>
      </c>
      <c r="D46" s="12">
        <v>952</v>
      </c>
      <c r="E46" s="56">
        <v>900</v>
      </c>
      <c r="F46" s="12">
        <f t="shared" si="8"/>
        <v>-52</v>
      </c>
      <c r="G46" s="45">
        <f t="shared" si="9"/>
        <v>94.537815126050418</v>
      </c>
      <c r="H46" s="12">
        <f t="shared" si="10"/>
        <v>177.25</v>
      </c>
      <c r="I46" s="53">
        <f t="shared" si="11"/>
        <v>124.52438602559668</v>
      </c>
      <c r="J46" s="12">
        <v>1000</v>
      </c>
      <c r="K46" s="12">
        <v>1200</v>
      </c>
      <c r="L46" s="1"/>
    </row>
    <row r="47" spans="1:12" ht="15.75" x14ac:dyDescent="0.25">
      <c r="A47" s="21"/>
      <c r="B47" s="18" t="s">
        <v>76</v>
      </c>
      <c r="C47" s="12">
        <f>C26+C35+C39+C45+C46+C37</f>
        <v>34262.259999999995</v>
      </c>
      <c r="D47" s="12">
        <f>D26+D35+D39+D45+D46</f>
        <v>35073</v>
      </c>
      <c r="E47" s="56">
        <f>E26+E35+E37+E39+E45+E46</f>
        <v>32096</v>
      </c>
      <c r="F47" s="12">
        <f t="shared" si="8"/>
        <v>-2977</v>
      </c>
      <c r="G47" s="45">
        <f t="shared" si="9"/>
        <v>91.511989279502757</v>
      </c>
      <c r="H47" s="12">
        <f t="shared" si="10"/>
        <v>-2166.2599999999948</v>
      </c>
      <c r="I47" s="53">
        <f t="shared" si="11"/>
        <v>93.677416492665699</v>
      </c>
      <c r="J47" s="12">
        <f>J26+J35+J37+J39+J45+J46</f>
        <v>33020</v>
      </c>
      <c r="K47" s="12">
        <f>K26+K35+K39+K45+K46</f>
        <v>33320</v>
      </c>
      <c r="L47" s="1"/>
    </row>
    <row r="48" spans="1:12" ht="25.5" x14ac:dyDescent="0.25">
      <c r="A48" s="21" t="s">
        <v>37</v>
      </c>
      <c r="B48" s="22" t="s">
        <v>77</v>
      </c>
      <c r="C48" s="12">
        <f>C25+C47</f>
        <v>287591.93999999994</v>
      </c>
      <c r="D48" s="12">
        <f>D25+D47</f>
        <v>279763</v>
      </c>
      <c r="E48" s="56">
        <f>E25+E47</f>
        <v>313324.57999999996</v>
      </c>
      <c r="F48" s="12">
        <f t="shared" si="8"/>
        <v>33561.579999999958</v>
      </c>
      <c r="G48" s="45">
        <f t="shared" si="9"/>
        <v>111.99643269481668</v>
      </c>
      <c r="H48" s="12">
        <f>E47-C47</f>
        <v>-2166.2599999999948</v>
      </c>
      <c r="I48" s="53">
        <f t="shared" si="11"/>
        <v>108.94762210651662</v>
      </c>
      <c r="J48" s="12">
        <f>J25+J47</f>
        <v>315569.74</v>
      </c>
      <c r="K48" s="12">
        <f>K25+K47</f>
        <v>317893.52</v>
      </c>
      <c r="L48" s="1"/>
    </row>
    <row r="49" spans="1:12" ht="15.75" x14ac:dyDescent="0.25">
      <c r="A49" s="21" t="s">
        <v>88</v>
      </c>
      <c r="B49" s="22" t="s">
        <v>24</v>
      </c>
      <c r="C49" s="11">
        <f>C50</f>
        <v>543670.66399999999</v>
      </c>
      <c r="D49" s="12">
        <f>D50+D55</f>
        <v>697721.87699999998</v>
      </c>
      <c r="E49" s="56">
        <f>E50</f>
        <v>1070986.0519999999</v>
      </c>
      <c r="F49" s="12">
        <f t="shared" si="8"/>
        <v>373264.17499999993</v>
      </c>
      <c r="G49" s="45">
        <f t="shared" si="9"/>
        <v>153.4975593147411</v>
      </c>
      <c r="H49" s="12">
        <f t="shared" ref="H49:H55" si="12">E49-C49</f>
        <v>527315.38799999992</v>
      </c>
      <c r="I49" s="53">
        <f t="shared" si="11"/>
        <v>196.99169422170624</v>
      </c>
      <c r="J49" s="12">
        <f>J51+J52+J53+J54</f>
        <v>1010080.4840000002</v>
      </c>
      <c r="K49" s="12">
        <f>K51+K52+K54+K53</f>
        <v>1022830.485</v>
      </c>
      <c r="L49" s="1"/>
    </row>
    <row r="50" spans="1:12" ht="38.25" x14ac:dyDescent="0.25">
      <c r="A50" s="61" t="s">
        <v>88</v>
      </c>
      <c r="B50" s="37" t="s">
        <v>25</v>
      </c>
      <c r="C50" s="11">
        <f>C51+C52+C53+C54+C55</f>
        <v>543670.66399999999</v>
      </c>
      <c r="D50" s="12">
        <f>D51+D52+D53+D54</f>
        <v>697515.34699999995</v>
      </c>
      <c r="E50" s="56">
        <f>E51+E52+E53+E54</f>
        <v>1070986.0519999999</v>
      </c>
      <c r="F50" s="12">
        <f t="shared" si="8"/>
        <v>373470.70499999996</v>
      </c>
      <c r="G50" s="45">
        <f t="shared" si="9"/>
        <v>153.54300899704791</v>
      </c>
      <c r="H50" s="12">
        <f t="shared" si="12"/>
        <v>527315.38799999992</v>
      </c>
      <c r="I50" s="53">
        <f t="shared" si="11"/>
        <v>196.99169422170624</v>
      </c>
      <c r="J50" s="12">
        <f>J49</f>
        <v>1010080.4840000002</v>
      </c>
      <c r="K50" s="12">
        <f>K49</f>
        <v>1022830.485</v>
      </c>
      <c r="L50" s="1"/>
    </row>
    <row r="51" spans="1:12" ht="31.5" x14ac:dyDescent="0.25">
      <c r="A51" s="61" t="s">
        <v>89</v>
      </c>
      <c r="B51" s="18" t="s">
        <v>26</v>
      </c>
      <c r="C51" s="11">
        <v>123330.21</v>
      </c>
      <c r="D51" s="12">
        <v>103877.79</v>
      </c>
      <c r="E51" s="56">
        <v>95479.285999999993</v>
      </c>
      <c r="F51" s="12">
        <f t="shared" si="8"/>
        <v>-8398.5040000000008</v>
      </c>
      <c r="G51" s="45">
        <f t="shared" si="9"/>
        <v>91.915014749543673</v>
      </c>
      <c r="H51" s="12">
        <f t="shared" si="12"/>
        <v>-27850.924000000014</v>
      </c>
      <c r="I51" s="53">
        <f t="shared" si="11"/>
        <v>77.417597845653546</v>
      </c>
      <c r="J51" s="11">
        <v>88266.072</v>
      </c>
      <c r="K51" s="11">
        <v>88903.375</v>
      </c>
      <c r="L51" s="1"/>
    </row>
    <row r="52" spans="1:12" ht="33.75" customHeight="1" x14ac:dyDescent="0.25">
      <c r="A52" s="61" t="s">
        <v>90</v>
      </c>
      <c r="B52" s="18" t="s">
        <v>27</v>
      </c>
      <c r="C52" s="11">
        <v>37839.425000000003</v>
      </c>
      <c r="D52" s="12">
        <v>179882.367</v>
      </c>
      <c r="E52" s="56">
        <v>557392.97600000002</v>
      </c>
      <c r="F52" s="12">
        <f>E52-D52</f>
        <v>377510.60900000005</v>
      </c>
      <c r="G52" s="45">
        <f>E52*100/D52</f>
        <v>309.86526656056287</v>
      </c>
      <c r="H52" s="12">
        <f t="shared" si="12"/>
        <v>519553.55100000004</v>
      </c>
      <c r="I52" s="12">
        <f>E52*100/C52</f>
        <v>1473.048218888104</v>
      </c>
      <c r="J52" s="12">
        <v>485803.09100000001</v>
      </c>
      <c r="K52" s="12">
        <v>485394.37699999998</v>
      </c>
      <c r="L52" s="1"/>
    </row>
    <row r="53" spans="1:12" ht="36.75" customHeight="1" x14ac:dyDescent="0.25">
      <c r="A53" s="61" t="s">
        <v>91</v>
      </c>
      <c r="B53" s="3" t="s">
        <v>28</v>
      </c>
      <c r="C53" s="5">
        <v>362390.12300000002</v>
      </c>
      <c r="D53" s="4">
        <v>379846.09</v>
      </c>
      <c r="E53" s="35">
        <v>385194.49</v>
      </c>
      <c r="F53" s="4">
        <f>E53-D53</f>
        <v>5348.3999999999651</v>
      </c>
      <c r="G53" s="54">
        <f>E53*100/D53</f>
        <v>101.40804397907583</v>
      </c>
      <c r="H53" s="4">
        <f t="shared" si="12"/>
        <v>22804.366999999969</v>
      </c>
      <c r="I53" s="4">
        <f>E53*100/C53</f>
        <v>106.29276725624224</v>
      </c>
      <c r="J53" s="40">
        <v>403092.02100000001</v>
      </c>
      <c r="K53" s="40">
        <v>422324.73300000001</v>
      </c>
      <c r="L53" s="1"/>
    </row>
    <row r="54" spans="1:12" ht="21.75" customHeight="1" x14ac:dyDescent="0.25">
      <c r="A54" s="61" t="s">
        <v>92</v>
      </c>
      <c r="B54" s="62" t="s">
        <v>84</v>
      </c>
      <c r="C54" s="33">
        <v>20110.905999999999</v>
      </c>
      <c r="D54" s="4">
        <v>33909.1</v>
      </c>
      <c r="E54" s="36">
        <v>32919.300000000003</v>
      </c>
      <c r="F54" s="4">
        <f>E54-D54</f>
        <v>-989.79999999999563</v>
      </c>
      <c r="G54" s="54">
        <f>E54*100/D54</f>
        <v>97.081019549324537</v>
      </c>
      <c r="H54" s="33">
        <f t="shared" si="12"/>
        <v>12808.394000000004</v>
      </c>
      <c r="I54" s="54">
        <f>E54*100/C54</f>
        <v>163.68879651667612</v>
      </c>
      <c r="J54" s="35">
        <v>32919.300000000003</v>
      </c>
      <c r="K54" s="35">
        <v>26208</v>
      </c>
      <c r="L54" s="1"/>
    </row>
    <row r="55" spans="1:12" ht="21" customHeight="1" x14ac:dyDescent="0.25">
      <c r="A55" s="6"/>
      <c r="B55" s="3" t="s">
        <v>29</v>
      </c>
      <c r="C55" s="5"/>
      <c r="D55" s="5">
        <v>206.53</v>
      </c>
      <c r="E55" s="36"/>
      <c r="F55" s="5">
        <f>E55-D55</f>
        <v>-206.53</v>
      </c>
      <c r="G55" s="5">
        <f>E55*100/D55</f>
        <v>0</v>
      </c>
      <c r="H55" s="13">
        <f t="shared" si="12"/>
        <v>0</v>
      </c>
      <c r="I55" s="5"/>
      <c r="J55" s="13"/>
      <c r="K55" s="13"/>
      <c r="L55" s="1"/>
    </row>
    <row r="56" spans="1:12" ht="15.75" x14ac:dyDescent="0.25">
      <c r="A56" s="61"/>
      <c r="B56" s="19" t="s">
        <v>30</v>
      </c>
      <c r="C56" s="38">
        <f>C48+C49</f>
        <v>831262.60399999993</v>
      </c>
      <c r="D56" s="19" t="s">
        <v>31</v>
      </c>
      <c r="E56" s="60">
        <f>E48+E49</f>
        <v>1384310.6319999998</v>
      </c>
      <c r="F56" s="38">
        <v>406817.75</v>
      </c>
      <c r="G56" s="47">
        <f>E56*100/977492.884</f>
        <v>141.61848691268835</v>
      </c>
      <c r="H56" s="38">
        <f>E56-C56</f>
        <v>553048.02799999982</v>
      </c>
      <c r="I56" s="47">
        <f>E56*100/C56</f>
        <v>166.53108480265522</v>
      </c>
      <c r="J56" s="38">
        <f>J48+J49</f>
        <v>1325650.2240000002</v>
      </c>
      <c r="K56" s="38">
        <f>K48+K49</f>
        <v>1340724.0049999999</v>
      </c>
      <c r="L56" s="1"/>
    </row>
    <row r="57" spans="1:12" ht="15.75" x14ac:dyDescent="0.25">
      <c r="B57" s="2"/>
      <c r="E57" s="50"/>
      <c r="F57" s="63"/>
    </row>
  </sheetData>
  <mergeCells count="33">
    <mergeCell ref="B1:K2"/>
    <mergeCell ref="B29:B31"/>
    <mergeCell ref="D29:D31"/>
    <mergeCell ref="J4:J5"/>
    <mergeCell ref="K4:K5"/>
    <mergeCell ref="K19:K20"/>
    <mergeCell ref="B19:B20"/>
    <mergeCell ref="I19:I20"/>
    <mergeCell ref="H4:H5"/>
    <mergeCell ref="G4:G5"/>
    <mergeCell ref="I4:I5"/>
    <mergeCell ref="A29:A30"/>
    <mergeCell ref="E4:E5"/>
    <mergeCell ref="F4:F5"/>
    <mergeCell ref="A4:A5"/>
    <mergeCell ref="A19:A20"/>
    <mergeCell ref="B4:B5"/>
    <mergeCell ref="C4:C5"/>
    <mergeCell ref="D4:D5"/>
    <mergeCell ref="B39:B40"/>
    <mergeCell ref="L39:L40"/>
    <mergeCell ref="L15:L17"/>
    <mergeCell ref="C19:C20"/>
    <mergeCell ref="D19:D20"/>
    <mergeCell ref="L19:L20"/>
    <mergeCell ref="B15:B17"/>
    <mergeCell ref="D15:D17"/>
    <mergeCell ref="E19:E20"/>
    <mergeCell ref="F19:F20"/>
    <mergeCell ref="G19:G20"/>
    <mergeCell ref="H19:H20"/>
    <mergeCell ref="L29:L31"/>
    <mergeCell ref="J19:J20"/>
  </mergeCells>
  <pageMargins left="0.70866141732283472" right="0.70866141732283472" top="0.74803149606299213" bottom="0.74803149606299213" header="0.31496062992125984" footer="0.31496062992125984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п.5.3</vt:lpstr>
      <vt:lpstr>п.5.3!_Hlk55548702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2021-11-19T06:02:33Z</cp:lastPrinted>
  <dcterms:created xsi:type="dcterms:W3CDTF">2021-11-19T04:46:30Z</dcterms:created>
  <dcterms:modified xsi:type="dcterms:W3CDTF">2021-11-26T00:38:04Z</dcterms:modified>
</cp:coreProperties>
</file>